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tmp" ContentType="image/png"/>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4.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5.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6.xml" ContentType="application/vnd.openxmlformats-officedocument.drawing+xml"/>
  <Override PartName="/xl/activeX/activeX24.xml" ContentType="application/vnd.ms-office.activeX+xml"/>
  <Override PartName="/xl/activeX/activeX24.bin" ContentType="application/vnd.ms-office.activeX"/>
  <Override PartName="/xl/drawings/drawing7.xml" ContentType="application/vnd.openxmlformats-officedocument.drawing+xml"/>
  <Override PartName="/xl/activeX/activeX25.xml" ContentType="application/vnd.ms-office.activeX+xml"/>
  <Override PartName="/xl/activeX/activeX25.bin" ContentType="application/vnd.ms-office.activeX"/>
  <Override PartName="/xl/drawings/drawing8.xml" ContentType="application/vnd.openxmlformats-officedocument.drawing+xml"/>
  <Override PartName="/xl/activeX/activeX26.xml" ContentType="application/vnd.ms-office.activeX+xml"/>
  <Override PartName="/xl/activeX/activeX26.bin" ContentType="application/vnd.ms-office.activeX"/>
  <Override PartName="/xl/drawings/drawing9.xml" ContentType="application/vnd.openxmlformats-officedocument.drawing+xml"/>
  <Override PartName="/xl/activeX/activeX27.xml" ContentType="application/vnd.ms-office.activeX+xml"/>
  <Override PartName="/xl/activeX/activeX27.bin" ContentType="application/vnd.ms-office.activeX"/>
  <Override PartName="/xl/drawings/drawing10.xml" ContentType="application/vnd.openxmlformats-officedocument.drawing+xml"/>
  <Override PartName="/xl/drawings/drawing11.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drawings/drawing12.xml" ContentType="application/vnd.openxmlformats-officedocument.drawing+xml"/>
  <Override PartName="/xl/activeX/activeX32.xml" ContentType="application/vnd.ms-office.activeX+xml"/>
  <Override PartName="/xl/activeX/activeX32.bin" ContentType="application/vnd.ms-office.activeX"/>
  <Override PartName="/xl/drawings/drawing13.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1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drawings/drawing15.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drawings/drawing16.xml" ContentType="application/vnd.openxmlformats-officedocument.drawing+xml"/>
  <Override PartName="/xl/activeX/activeX45.xml" ContentType="application/vnd.ms-office.activeX+xml"/>
  <Override PartName="/xl/activeX/activeX45.bin" ContentType="application/vnd.ms-office.activeX"/>
  <Override PartName="/xl/drawings/drawing17.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drawings/drawing18.xml" ContentType="application/vnd.openxmlformats-officedocument.drawing+xml"/>
  <Override PartName="/xl/activeX/activeX48.xml" ContentType="application/vnd.ms-office.activeX+xml"/>
  <Override PartName="/xl/activeX/activeX48.bin" ContentType="application/vnd.ms-office.activeX"/>
  <Override PartName="/xl/drawings/drawing19.xml" ContentType="application/vnd.openxmlformats-officedocument.drawing+xml"/>
  <Override PartName="/xl/activeX/activeX49.xml" ContentType="application/vnd.ms-office.activeX+xml"/>
  <Override PartName="/xl/activeX/activeX49.bin" ContentType="application/vnd.ms-office.activeX"/>
  <Override PartName="/xl/drawings/drawing20.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drawings/drawing22.xml" ContentType="application/vnd.openxmlformats-officedocument.drawing+xml"/>
  <Override PartName="/xl/activeX/activeX60.xml" ContentType="application/vnd.ms-office.activeX+xml"/>
  <Override PartName="/xl/activeX/activeX61.xml" ContentType="application/vnd.ms-office.activeX+xml"/>
  <Override PartName="/xl/activeX/activeX62.xml" ContentType="application/vnd.ms-office.activeX+xml"/>
  <Override PartName="/xl/activeX/activeX60.bin" ContentType="application/vnd.ms-office.activeX"/>
  <Override PartName="/xl/activeX/activeX63.xml" ContentType="application/vnd.ms-office.activeX+xml"/>
  <Override PartName="/xl/activeX/activeX61.bin" ContentType="application/vnd.ms-office.activeX"/>
  <Override PartName="/xl/drawings/drawing23.xml" ContentType="application/vnd.openxmlformats-officedocument.drawing+xml"/>
  <Override PartName="/xl/activeX/activeX64.xml" ContentType="application/vnd.ms-office.activeX+xml"/>
  <Override PartName="/xl/activeX/activeX62.bin" ContentType="application/vnd.ms-office.activeX"/>
  <Override PartName="/xl/activeX/activeX65.xml" ContentType="application/vnd.ms-office.activeX+xml"/>
  <Override PartName="/xl/activeX/activeX63.bin" ContentType="application/vnd.ms-office.activeX"/>
  <Override PartName="/xl/activeX/activeX66.xml" ContentType="application/vnd.ms-office.activeX+xml"/>
  <Override PartName="/xl/activeX/activeX64.bin" ContentType="application/vnd.ms-office.activeX"/>
  <Override PartName="/xl/drawings/drawing24.xml" ContentType="application/vnd.openxmlformats-officedocument.drawing+xml"/>
  <Override PartName="/xl/activeX/activeX67.xml" ContentType="application/vnd.ms-office.activeX+xml"/>
  <Override PartName="/xl/activeX/activeX65.bin" ContentType="application/vnd.ms-office.activeX"/>
  <Override PartName="/xl/drawings/drawing25.xml" ContentType="application/vnd.openxmlformats-officedocument.drawing+xml"/>
  <Override PartName="/xl/activeX/activeX68.xml" ContentType="application/vnd.ms-office.activeX+xml"/>
  <Override PartName="/xl/activeX/activeX66.bin" ContentType="application/vnd.ms-office.activeX"/>
  <Override PartName="/xl/activeX/activeX69.xml" ContentType="application/vnd.ms-office.activeX+xml"/>
  <Override PartName="/xl/activeX/activeX70.xml" ContentType="application/vnd.ms-office.activeX+xml"/>
  <Override PartName="/xl/activeX/activeX67.bin" ContentType="application/vnd.ms-office.activeX"/>
  <Override PartName="/xl/activeX/activeX71.xml" ContentType="application/vnd.ms-office.activeX+xml"/>
  <Override PartName="/xl/activeX/activeX68.bin" ContentType="application/vnd.ms-office.activeX"/>
  <Override PartName="/xl/tables/table1.xml" ContentType="application/vnd.openxmlformats-officedocument.spreadsheetml.table+xml"/>
  <Override PartName="/xl/drawings/drawing26.xml" ContentType="application/vnd.openxmlformats-officedocument.drawing+xml"/>
  <Override PartName="/xl/activeX/activeX72.xml" ContentType="application/vnd.ms-office.activeX+xml"/>
  <Override PartName="/xl/activeX/activeX69.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7.xml" ContentType="application/vnd.openxmlformats-officedocument.drawing+xml"/>
  <Override PartName="/xl/activeX/activeX73.xml" ContentType="application/vnd.ms-office.activeX+xml"/>
  <Override PartName="/xl/activeX/activeX70.bin" ContentType="application/vnd.ms-office.activeX"/>
  <Override PartName="/xl/drawings/drawing28.xml" ContentType="application/vnd.openxmlformats-officedocument.drawing+xml"/>
  <Override PartName="/xl/activeX/activeX74.xml" ContentType="application/vnd.ms-office.activeX+xml"/>
  <Override PartName="/xl/activeX/activeX71.bin" ContentType="application/vnd.ms-office.activeX"/>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E:\01学习\2019小学期\"/>
    </mc:Choice>
  </mc:AlternateContent>
  <xr:revisionPtr revIDLastSave="0" documentId="13_ncr:1_{7A1C02F1-E812-411C-9F18-04447302A99C}" xr6:coauthVersionLast="47" xr6:coauthVersionMax="47" xr10:uidLastSave="{00000000-0000-0000-0000-000000000000}"/>
  <bookViews>
    <workbookView showVerticalScroll="0" showSheetTabs="0" xWindow="-120" yWindow="-120" windowWidth="20730" windowHeight="11040" tabRatio="723" firstSheet="1" activeTab="20" xr2:uid="{00000000-000D-0000-FFFF-FFFF00000000}"/>
  </bookViews>
  <sheets>
    <sheet name="用户权限" sheetId="41" r:id="rId1"/>
    <sheet name="登录记录" sheetId="118" r:id="rId2"/>
    <sheet name="开发者界面" sheetId="88" r:id="rId3"/>
    <sheet name="管理员界面" sheetId="104" r:id="rId4"/>
    <sheet name="普通用户界面" sheetId="105" r:id="rId5"/>
    <sheet name="员工管理" sheetId="106" r:id="rId6"/>
    <sheet name="车辆管理" sheetId="107" r:id="rId7"/>
    <sheet name="路线管理" sheetId="108" r:id="rId8"/>
    <sheet name="运单管理" sheetId="109" r:id="rId9"/>
    <sheet name="公司结构" sheetId="89" r:id="rId10"/>
    <sheet name="查询员工信息" sheetId="90" r:id="rId11"/>
    <sheet name="添加员工管理" sheetId="91" r:id="rId12"/>
    <sheet name="驾驶员调整" sheetId="110" r:id="rId13"/>
    <sheet name="驾驶员安排" sheetId="114" r:id="rId14"/>
    <sheet name="查询车辆信息" sheetId="92" r:id="rId15"/>
    <sheet name="添加车辆信息" sheetId="93" r:id="rId16"/>
    <sheet name="查询路线信息" sheetId="94" r:id="rId17"/>
    <sheet name="Sheet3" sheetId="113" r:id="rId18"/>
    <sheet name="添加运输路线" sheetId="95" r:id="rId19"/>
    <sheet name="查询运单" sheetId="96" r:id="rId20"/>
    <sheet name="添加运单" sheetId="97" r:id="rId21"/>
    <sheet name="打印" sheetId="116" r:id="rId22"/>
    <sheet name="运单实时状态" sheetId="98" r:id="rId23"/>
    <sheet name="运输费用报销" sheetId="117" r:id="rId24"/>
    <sheet name="客户反馈" sheetId="119" r:id="rId25"/>
    <sheet name="可视化图表" sheetId="120" r:id="rId26"/>
    <sheet name="公告" sheetId="121" r:id="rId27"/>
    <sheet name="员工基本信息表" sheetId="100" r:id="rId28"/>
    <sheet name="车辆基本信息表" sheetId="101" r:id="rId29"/>
    <sheet name="运输路线基本信息表" sheetId="102" r:id="rId30"/>
    <sheet name="运单基本信息" sheetId="103" r:id="rId31"/>
    <sheet name="费用基本信息" sheetId="115" r:id="rId32"/>
  </sheets>
  <definedNames>
    <definedName name="_xlcn.WorksheetConnection_Sheet3A1B321" hidden="1">Sheet3!$A$1:$B$32</definedName>
    <definedName name="_xlcn.WorksheetConnection_Sheet3A1B331" hidden="1">Sheet3!$A$1:$B$32</definedName>
    <definedName name="_xlnm.Print_Area" localSheetId="21">打印!$A$2:$H$34</definedName>
    <definedName name="安徽省">Sheet3!$S$2:$S$30</definedName>
    <definedName name="北京市">Sheet3!$AC$2:$AC$30</definedName>
    <definedName name="福建省">Sheet3!$AA$2:$AA$30</definedName>
    <definedName name="甘肃省">Sheet3!$L$2:$L$30</definedName>
    <definedName name="广东省">Sheet3!$Z$2:$Z$30</definedName>
    <definedName name="广西壮族自治区">Sheet3!$AK$2:$AK$30</definedName>
    <definedName name="贵州省">Sheet3!$V$2:$V$30</definedName>
    <definedName name="海南省">Sheet3!$AB$2:$AB$30</definedName>
    <definedName name="河北省">Sheet3!$O$2:$O$30</definedName>
    <definedName name="河南省">Sheet3!$Q$2:$Q$30</definedName>
    <definedName name="黑龙江省">Sheet3!$H$2:$H$30</definedName>
    <definedName name="湖北省">Sheet3!$P$2:$P$30</definedName>
    <definedName name="湖南省">Sheet3!$W$2:$W$30</definedName>
    <definedName name="吉林省">Sheet3!$I$2:$I$30</definedName>
    <definedName name="江苏省">Sheet3!$T$2:$T$30</definedName>
    <definedName name="江西省">Sheet3!$X$2:$X$30</definedName>
    <definedName name="跨省">添加运输路线!$O$13:$O$20</definedName>
    <definedName name="辽宁省">Sheet3!$J$2:$J$30</definedName>
    <definedName name="路线包含省份数">运输路线基本信息表!$F$4:$I$1048576</definedName>
    <definedName name="内蒙古自治区">Sheet3!$AH$2:$AH$30</definedName>
    <definedName name="宁夏回族自治区">Sheet3!$AJ$2:$AJ$30</definedName>
    <definedName name="青海省">Sheet3!$K$2:$K$30</definedName>
    <definedName name="山东省">Sheet3!$R$2:$R$30</definedName>
    <definedName name="山西省">Sheet3!$N$2:$N$30</definedName>
    <definedName name="陕西省">Sheet3!$M$2:$M$30</definedName>
    <definedName name="上海市">Sheet3!$AE$2:$AE$30</definedName>
    <definedName name="省内">添加运输路线!$O$6:$O$11</definedName>
    <definedName name="四川省">Sheet3!$G$2:$G$30</definedName>
    <definedName name="天津市">Sheet3!$AD$2:$AD$30</definedName>
    <definedName name="西藏自治区">Sheet3!$AI$2:$AI$30</definedName>
    <definedName name="新疆维吾尔自治区">Sheet3!$AG$2:$AG$30</definedName>
    <definedName name="云南省">Sheet3!$U$2:$U$30</definedName>
    <definedName name="浙江省">Sheet3!$Y$2:$Y$30</definedName>
    <definedName name="重庆市">Sheet3!$AF$2:$AF$30</definedName>
  </definedNames>
  <calcPr calcId="191029" iterate="1"/>
  <extLst>
    <ext xmlns:x15="http://schemas.microsoft.com/office/spreadsheetml/2010/11/main" uri="{FCE2AD5D-F65C-4FA6-A056-5C36A1767C68}">
      <x15:dataModel>
        <x15:modelTables>
          <x15:modelTable id="区域" name="区域" connection="WorksheetConnection_Sheet3!$A$1:$B$32"/>
          <x15:modelTable id="区域 1" name="区域 1" connection="WorksheetConnection_Sheet3!$A$1:$B$33"/>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6" i="117" l="1"/>
  <c r="H17" i="117"/>
  <c r="H18" i="117"/>
  <c r="H19" i="117"/>
  <c r="H20" i="117"/>
  <c r="H21" i="117"/>
  <c r="H22" i="117"/>
  <c r="H23" i="117"/>
  <c r="H24" i="117"/>
  <c r="H25" i="117"/>
  <c r="H26" i="117"/>
  <c r="H27" i="117"/>
  <c r="H28" i="117"/>
  <c r="H29" i="117"/>
  <c r="H30" i="117"/>
  <c r="H31" i="117"/>
  <c r="H32" i="117"/>
  <c r="H33" i="117"/>
  <c r="H34" i="117"/>
  <c r="H35" i="117"/>
  <c r="H36" i="117"/>
  <c r="H37" i="117"/>
  <c r="H38" i="117"/>
  <c r="H39" i="117"/>
  <c r="H40" i="117"/>
  <c r="H41" i="117"/>
  <c r="H42" i="117"/>
  <c r="H43" i="117"/>
  <c r="H44" i="117"/>
  <c r="H45" i="117"/>
  <c r="H46" i="117"/>
  <c r="H47" i="117"/>
  <c r="H48" i="117"/>
  <c r="H49" i="117"/>
  <c r="H50" i="117"/>
  <c r="H51" i="117"/>
  <c r="H52" i="117"/>
  <c r="H53" i="117"/>
  <c r="H54" i="117"/>
  <c r="H55" i="117"/>
  <c r="H56" i="117"/>
  <c r="H57" i="117"/>
  <c r="H58" i="117"/>
  <c r="H59" i="117"/>
  <c r="H60" i="117"/>
  <c r="H61" i="117"/>
  <c r="H62" i="117"/>
  <c r="H63" i="117"/>
  <c r="H64" i="117"/>
  <c r="H65" i="117"/>
  <c r="H66" i="117"/>
  <c r="H67" i="117"/>
  <c r="H68" i="117"/>
  <c r="H69" i="117"/>
  <c r="H70" i="117"/>
  <c r="H71" i="117"/>
  <c r="H72" i="117"/>
  <c r="H73" i="117"/>
  <c r="H74" i="117"/>
  <c r="H75" i="117"/>
  <c r="H76" i="117"/>
  <c r="H77" i="117"/>
  <c r="H78" i="117"/>
  <c r="H79" i="117"/>
  <c r="H80" i="117"/>
  <c r="H81" i="117"/>
  <c r="H82" i="117"/>
  <c r="H83" i="117"/>
  <c r="H84" i="117"/>
  <c r="H85" i="117"/>
  <c r="H86" i="117"/>
  <c r="H87" i="117"/>
  <c r="H88" i="117"/>
  <c r="H89" i="117"/>
  <c r="H90" i="117"/>
  <c r="H91" i="117"/>
  <c r="H92" i="117"/>
  <c r="H93" i="117"/>
  <c r="H94" i="117"/>
  <c r="H95" i="117"/>
  <c r="H96" i="117"/>
  <c r="H97" i="117"/>
  <c r="H98" i="117"/>
  <c r="H99" i="117"/>
  <c r="H100" i="117"/>
  <c r="H101" i="117"/>
  <c r="H102" i="117"/>
  <c r="H103" i="117"/>
  <c r="H104" i="117"/>
  <c r="H105" i="117"/>
  <c r="H106" i="117"/>
  <c r="H107" i="117"/>
  <c r="H108" i="117"/>
  <c r="H109" i="117"/>
  <c r="H110" i="117"/>
  <c r="H111" i="117"/>
  <c r="H112" i="117"/>
  <c r="H113" i="117"/>
  <c r="H114" i="117"/>
  <c r="H115" i="117"/>
  <c r="H116" i="117"/>
  <c r="H117" i="117"/>
  <c r="H118" i="117"/>
  <c r="H119" i="117"/>
  <c r="H120" i="117"/>
  <c r="H121" i="117"/>
  <c r="H122" i="117"/>
  <c r="H123" i="117"/>
  <c r="H124" i="117"/>
  <c r="H125" i="117"/>
  <c r="H126" i="117"/>
  <c r="H127" i="117"/>
  <c r="H128" i="117"/>
  <c r="H129" i="117"/>
  <c r="H130" i="117"/>
  <c r="H131" i="117"/>
  <c r="H132" i="117"/>
  <c r="H133" i="117"/>
  <c r="H134" i="117"/>
  <c r="H135" i="117"/>
  <c r="H136" i="117"/>
  <c r="H137" i="117"/>
  <c r="H138" i="117"/>
  <c r="H139" i="117"/>
  <c r="H140" i="117"/>
  <c r="H141" i="117"/>
  <c r="H142" i="117"/>
  <c r="H143" i="117"/>
  <c r="H144" i="117"/>
  <c r="H145" i="117"/>
  <c r="H146" i="117"/>
  <c r="H147" i="117"/>
  <c r="H148" i="117"/>
  <c r="H149" i="117"/>
  <c r="H150" i="117"/>
  <c r="H151" i="117"/>
  <c r="H152" i="117"/>
  <c r="H153" i="117"/>
  <c r="H154" i="117"/>
  <c r="H155" i="117"/>
  <c r="H156" i="117"/>
  <c r="H157" i="117"/>
  <c r="H158" i="117"/>
  <c r="H159" i="117"/>
  <c r="H160" i="117"/>
  <c r="H161" i="117"/>
  <c r="H162" i="117"/>
  <c r="H163" i="117"/>
  <c r="H164" i="117"/>
  <c r="H165" i="117"/>
  <c r="H166" i="117"/>
  <c r="H167" i="117"/>
  <c r="H168" i="117"/>
  <c r="H169" i="117"/>
  <c r="H170" i="117"/>
  <c r="H171" i="117"/>
  <c r="H172" i="117"/>
  <c r="H173" i="117"/>
  <c r="H174" i="117"/>
  <c r="H175" i="117"/>
  <c r="H176" i="117"/>
  <c r="H177" i="117"/>
  <c r="H178" i="117"/>
  <c r="H179" i="117"/>
  <c r="H180" i="117"/>
  <c r="H181" i="117"/>
  <c r="H182" i="117"/>
  <c r="H183" i="117"/>
  <c r="H184" i="117"/>
  <c r="H185" i="117"/>
  <c r="H186" i="117"/>
  <c r="H187" i="117"/>
  <c r="H188" i="117"/>
  <c r="H189" i="117"/>
  <c r="H190" i="117"/>
  <c r="H191" i="117"/>
  <c r="H192" i="117"/>
  <c r="H193" i="117"/>
  <c r="H194" i="117"/>
  <c r="H195" i="117"/>
  <c r="H196" i="117"/>
  <c r="H197" i="117"/>
  <c r="H198" i="117"/>
  <c r="F13" i="117"/>
  <c r="F14" i="117"/>
  <c r="F15" i="117"/>
  <c r="F16" i="117"/>
  <c r="F17" i="117"/>
  <c r="F18" i="117"/>
  <c r="F19" i="117"/>
  <c r="F20" i="117"/>
  <c r="F21" i="117"/>
  <c r="F22" i="117"/>
  <c r="F23" i="117"/>
  <c r="F24" i="117"/>
  <c r="F25" i="117"/>
  <c r="F26" i="117"/>
  <c r="F27" i="117"/>
  <c r="F28" i="117"/>
  <c r="F29" i="117"/>
  <c r="F30" i="117"/>
  <c r="F31" i="117"/>
  <c r="F32" i="117"/>
  <c r="F33" i="117"/>
  <c r="F34" i="117"/>
  <c r="F35" i="117"/>
  <c r="F36" i="117"/>
  <c r="F37" i="117"/>
  <c r="F38" i="117"/>
  <c r="F39" i="117"/>
  <c r="F40" i="117"/>
  <c r="F41" i="117"/>
  <c r="F42" i="117"/>
  <c r="F43" i="117"/>
  <c r="F44" i="117"/>
  <c r="F45" i="117"/>
  <c r="F46" i="117"/>
  <c r="F47" i="117"/>
  <c r="F48" i="117"/>
  <c r="F49" i="117"/>
  <c r="F50" i="117"/>
  <c r="F51" i="117"/>
  <c r="F52" i="117"/>
  <c r="F53" i="117"/>
  <c r="F54" i="117"/>
  <c r="F55" i="117"/>
  <c r="F56" i="117"/>
  <c r="F57" i="117"/>
  <c r="F58" i="117"/>
  <c r="F59" i="117"/>
  <c r="F60" i="117"/>
  <c r="F61" i="117"/>
  <c r="F62" i="117"/>
  <c r="F63" i="117"/>
  <c r="F64" i="117"/>
  <c r="F65" i="117"/>
  <c r="F66" i="117"/>
  <c r="F67" i="117"/>
  <c r="F68" i="117"/>
  <c r="F69" i="117"/>
  <c r="F70" i="117"/>
  <c r="F71" i="117"/>
  <c r="F72" i="117"/>
  <c r="F73" i="117"/>
  <c r="F74" i="117"/>
  <c r="F75" i="117"/>
  <c r="F76" i="117"/>
  <c r="F77" i="117"/>
  <c r="F78" i="117"/>
  <c r="F79" i="117"/>
  <c r="F80" i="117"/>
  <c r="F81" i="117"/>
  <c r="F82" i="117"/>
  <c r="F83" i="117"/>
  <c r="F84" i="117"/>
  <c r="F85" i="117"/>
  <c r="F86" i="117"/>
  <c r="F87" i="117"/>
  <c r="F88" i="117"/>
  <c r="F89" i="117"/>
  <c r="F90" i="117"/>
  <c r="F91" i="117"/>
  <c r="F92" i="117"/>
  <c r="F93" i="117"/>
  <c r="F94" i="117"/>
  <c r="F95" i="117"/>
  <c r="F96" i="117"/>
  <c r="F97" i="117"/>
  <c r="F98" i="117"/>
  <c r="F99" i="117"/>
  <c r="F100" i="117"/>
  <c r="F101" i="117"/>
  <c r="F102" i="117"/>
  <c r="F103" i="117"/>
  <c r="F104" i="117"/>
  <c r="F105" i="117"/>
  <c r="F106" i="117"/>
  <c r="F107" i="117"/>
  <c r="F108" i="117"/>
  <c r="F109" i="117"/>
  <c r="F110" i="117"/>
  <c r="F111" i="117"/>
  <c r="F112" i="117"/>
  <c r="F113" i="117"/>
  <c r="F114" i="117"/>
  <c r="F115" i="117"/>
  <c r="F116" i="117"/>
  <c r="F117" i="117"/>
  <c r="F118" i="117"/>
  <c r="F119" i="117"/>
  <c r="F120" i="117"/>
  <c r="F121" i="117"/>
  <c r="F122" i="117"/>
  <c r="F123" i="117"/>
  <c r="F124" i="117"/>
  <c r="F125" i="117"/>
  <c r="F126" i="117"/>
  <c r="F127" i="117"/>
  <c r="F128" i="117"/>
  <c r="F129" i="117"/>
  <c r="F130" i="117"/>
  <c r="F131" i="117"/>
  <c r="F132" i="117"/>
  <c r="F133" i="117"/>
  <c r="F134" i="117"/>
  <c r="F135" i="117"/>
  <c r="F136" i="117"/>
  <c r="F137" i="117"/>
  <c r="F138" i="117"/>
  <c r="F139" i="117"/>
  <c r="F140" i="117"/>
  <c r="F141" i="117"/>
  <c r="F142" i="117"/>
  <c r="F143" i="117"/>
  <c r="F144" i="117"/>
  <c r="F145" i="117"/>
  <c r="F146" i="117"/>
  <c r="F147" i="117"/>
  <c r="F148" i="117"/>
  <c r="F149" i="117"/>
  <c r="F150" i="117"/>
  <c r="F151" i="117"/>
  <c r="F152" i="117"/>
  <c r="F153" i="117"/>
  <c r="F154" i="117"/>
  <c r="F155" i="117"/>
  <c r="F156" i="117"/>
  <c r="F157" i="117"/>
  <c r="F158" i="117"/>
  <c r="F159" i="117"/>
  <c r="F160" i="117"/>
  <c r="F161" i="117"/>
  <c r="F162" i="117"/>
  <c r="F163" i="117"/>
  <c r="F164" i="117"/>
  <c r="F165" i="117"/>
  <c r="F166" i="117"/>
  <c r="F167" i="117"/>
  <c r="F168" i="117"/>
  <c r="F169" i="117"/>
  <c r="F170" i="117"/>
  <c r="F171" i="117"/>
  <c r="F172" i="117"/>
  <c r="F173" i="117"/>
  <c r="F174" i="117"/>
  <c r="F175" i="117"/>
  <c r="F176" i="117"/>
  <c r="F177" i="117"/>
  <c r="F178" i="117"/>
  <c r="F179" i="117"/>
  <c r="F180" i="117"/>
  <c r="F181" i="117"/>
  <c r="F182" i="117"/>
  <c r="F183" i="117"/>
  <c r="F184" i="117"/>
  <c r="F185" i="117"/>
  <c r="F186" i="117"/>
  <c r="F187" i="117"/>
  <c r="F188" i="117"/>
  <c r="F189" i="117"/>
  <c r="F190" i="117"/>
  <c r="F191" i="117"/>
  <c r="F192" i="117"/>
  <c r="F193" i="117"/>
  <c r="F194" i="117"/>
  <c r="F195" i="117"/>
  <c r="F196" i="117"/>
  <c r="F197" i="117"/>
  <c r="F198" i="117"/>
  <c r="J111" i="115"/>
  <c r="J112" i="115"/>
  <c r="J113" i="115"/>
  <c r="J114" i="115"/>
  <c r="J115" i="115"/>
  <c r="J116" i="115"/>
  <c r="J117" i="115"/>
  <c r="J118" i="115"/>
  <c r="J119" i="115"/>
  <c r="J120" i="115"/>
  <c r="J121" i="115"/>
  <c r="J122" i="115"/>
  <c r="J123" i="115"/>
  <c r="J124" i="115"/>
  <c r="J125" i="115"/>
  <c r="J126" i="115"/>
  <c r="J127" i="115"/>
  <c r="J128" i="115"/>
  <c r="J129" i="115"/>
  <c r="J130" i="115"/>
  <c r="J131" i="115"/>
  <c r="J132" i="115"/>
  <c r="J133" i="115"/>
  <c r="J134" i="115"/>
  <c r="J135" i="115"/>
  <c r="J136" i="115"/>
  <c r="J137" i="115"/>
  <c r="J138" i="115"/>
  <c r="J139" i="115"/>
  <c r="J140" i="115"/>
  <c r="J141" i="115"/>
  <c r="J142" i="115"/>
  <c r="J143" i="115"/>
  <c r="J144" i="115"/>
  <c r="J145" i="115"/>
  <c r="J146" i="115"/>
  <c r="J147" i="115"/>
  <c r="J148" i="115"/>
  <c r="J149" i="115"/>
  <c r="J150" i="115"/>
  <c r="J151" i="115"/>
  <c r="J152" i="115"/>
  <c r="J153" i="115"/>
  <c r="J154" i="115"/>
  <c r="J155" i="115"/>
  <c r="J156" i="115"/>
  <c r="J157" i="115"/>
  <c r="J158" i="115"/>
  <c r="J159" i="115"/>
  <c r="J160" i="115"/>
  <c r="J161" i="115"/>
  <c r="J162" i="115"/>
  <c r="J163" i="115"/>
  <c r="J164" i="115"/>
  <c r="J165" i="115"/>
  <c r="J166" i="115"/>
  <c r="J167" i="115"/>
  <c r="J168" i="115"/>
  <c r="J169" i="115"/>
  <c r="J170" i="115"/>
  <c r="J171" i="115"/>
  <c r="J172" i="115"/>
  <c r="J173" i="115"/>
  <c r="J174" i="115"/>
  <c r="J175" i="115"/>
  <c r="J176" i="115"/>
  <c r="J177" i="115"/>
  <c r="J178" i="115"/>
  <c r="J179" i="115"/>
  <c r="J180" i="115"/>
  <c r="J181" i="115"/>
  <c r="J182" i="115"/>
  <c r="J183" i="115"/>
  <c r="J184" i="115"/>
  <c r="J185" i="115"/>
  <c r="J186" i="115"/>
  <c r="J187" i="115"/>
  <c r="J188" i="115"/>
  <c r="J189" i="115"/>
  <c r="J190" i="115"/>
  <c r="J191" i="115"/>
  <c r="J192" i="115"/>
  <c r="J193" i="115"/>
  <c r="J194" i="115"/>
  <c r="J195" i="115"/>
  <c r="J196" i="115"/>
  <c r="J197" i="115"/>
  <c r="J198" i="115"/>
  <c r="J199" i="115"/>
  <c r="J200" i="115"/>
  <c r="J201" i="115"/>
  <c r="J202" i="115"/>
  <c r="J203" i="115"/>
  <c r="J204" i="115"/>
  <c r="J205" i="115"/>
  <c r="J206" i="115"/>
  <c r="J207" i="115"/>
  <c r="J208" i="115"/>
  <c r="J209" i="115"/>
  <c r="J210" i="115"/>
  <c r="J211" i="115"/>
  <c r="J212" i="115"/>
  <c r="J213" i="115"/>
  <c r="J214" i="115"/>
  <c r="J215" i="115"/>
  <c r="J216" i="115"/>
  <c r="J217" i="115"/>
  <c r="J218" i="115"/>
  <c r="J219" i="115"/>
  <c r="J220" i="115"/>
  <c r="J221" i="115"/>
  <c r="J222" i="115"/>
  <c r="J223" i="115"/>
  <c r="J224" i="115"/>
  <c r="J225" i="115"/>
  <c r="J226" i="115"/>
  <c r="J227" i="115"/>
  <c r="J228" i="115"/>
  <c r="J229" i="115"/>
  <c r="J230" i="115"/>
  <c r="J231" i="115"/>
  <c r="J232" i="115"/>
  <c r="J233" i="115"/>
  <c r="J234" i="115"/>
  <c r="J235" i="115"/>
  <c r="J236" i="115"/>
  <c r="J237" i="115"/>
  <c r="J238" i="115"/>
  <c r="J239" i="115"/>
  <c r="J240" i="115"/>
  <c r="J241" i="115"/>
  <c r="J242" i="115"/>
  <c r="J243" i="115"/>
  <c r="J244" i="115"/>
  <c r="J245" i="115"/>
  <c r="J246" i="115"/>
  <c r="J247" i="115"/>
  <c r="J248" i="115"/>
  <c r="J249" i="115"/>
  <c r="J250" i="115"/>
  <c r="J251" i="115"/>
  <c r="J252" i="115"/>
  <c r="J253" i="115"/>
  <c r="J254" i="115"/>
  <c r="J255" i="115"/>
  <c r="J256" i="115"/>
  <c r="J257" i="115"/>
  <c r="J258" i="115"/>
  <c r="J259" i="115"/>
  <c r="J260" i="115"/>
  <c r="J261" i="115"/>
  <c r="J262" i="115"/>
  <c r="J263" i="115"/>
  <c r="J264" i="115"/>
  <c r="J265" i="115"/>
  <c r="J266" i="115"/>
  <c r="J267" i="115"/>
  <c r="J268" i="115"/>
  <c r="J269" i="115"/>
  <c r="J270" i="115"/>
  <c r="J271" i="115"/>
  <c r="J272" i="115"/>
  <c r="J273" i="115"/>
  <c r="J274" i="115"/>
  <c r="J275" i="115"/>
  <c r="J276" i="115"/>
  <c r="J277" i="115"/>
  <c r="J278" i="115"/>
  <c r="J279" i="115"/>
  <c r="J280" i="115"/>
  <c r="J281" i="115"/>
  <c r="J282" i="115"/>
  <c r="J283" i="115"/>
  <c r="J284" i="115"/>
  <c r="J285" i="115"/>
  <c r="J286" i="115"/>
  <c r="J287" i="115"/>
  <c r="J288" i="115"/>
  <c r="J289" i="115"/>
  <c r="J290" i="115"/>
  <c r="J291" i="115"/>
  <c r="J292" i="115"/>
  <c r="J293" i="115"/>
  <c r="J294" i="115"/>
  <c r="J295" i="115"/>
  <c r="J296" i="115"/>
  <c r="J297" i="115"/>
  <c r="J298" i="115"/>
  <c r="J299" i="115"/>
  <c r="J300" i="115"/>
  <c r="J301" i="115"/>
  <c r="J302" i="115"/>
  <c r="J303" i="115"/>
  <c r="J304" i="115"/>
  <c r="J305" i="115"/>
  <c r="J306" i="115"/>
  <c r="J307" i="115"/>
  <c r="J308" i="115"/>
  <c r="J309" i="115"/>
  <c r="J310" i="115"/>
  <c r="J311" i="115"/>
  <c r="J312" i="115"/>
  <c r="J313" i="115"/>
  <c r="J314" i="115"/>
  <c r="J315" i="115"/>
  <c r="J316" i="115"/>
  <c r="J317" i="115"/>
  <c r="J318" i="115"/>
  <c r="J319" i="115"/>
  <c r="J320" i="115"/>
  <c r="J321" i="115"/>
  <c r="J322" i="115"/>
  <c r="J323" i="115"/>
  <c r="J324" i="115"/>
  <c r="J325" i="115"/>
  <c r="J326" i="115"/>
  <c r="J327" i="115"/>
  <c r="J328" i="115"/>
  <c r="J329" i="115"/>
  <c r="J330" i="115"/>
  <c r="J331" i="115"/>
  <c r="J332" i="115"/>
  <c r="J333" i="115"/>
  <c r="J334" i="115"/>
  <c r="J335" i="115"/>
  <c r="J336" i="115"/>
  <c r="J337" i="115"/>
  <c r="J338" i="115"/>
  <c r="J339" i="115"/>
  <c r="J340" i="115"/>
  <c r="J341" i="115"/>
  <c r="J342" i="115"/>
  <c r="J343" i="115"/>
  <c r="J344" i="115"/>
  <c r="J345" i="115"/>
  <c r="J346" i="115"/>
  <c r="J347" i="115"/>
  <c r="J348" i="115"/>
  <c r="J349" i="115"/>
  <c r="J350" i="115"/>
  <c r="J351" i="115"/>
  <c r="J352" i="115"/>
  <c r="J353" i="115"/>
  <c r="J354" i="115"/>
  <c r="J355" i="115"/>
  <c r="J356" i="115"/>
  <c r="J357" i="115"/>
  <c r="J358" i="115"/>
  <c r="J359" i="115"/>
  <c r="J360" i="115"/>
  <c r="J361" i="115"/>
  <c r="J362" i="115"/>
  <c r="J363" i="115"/>
  <c r="J364" i="115"/>
  <c r="J365" i="115"/>
  <c r="J366" i="115"/>
  <c r="J367" i="115"/>
  <c r="J368" i="115"/>
  <c r="J369" i="115"/>
  <c r="J370" i="115"/>
  <c r="J371" i="115"/>
  <c r="J372" i="115"/>
  <c r="J373" i="115"/>
  <c r="J374" i="115"/>
  <c r="J375" i="115"/>
  <c r="J376" i="115"/>
  <c r="J377" i="115"/>
  <c r="J378" i="115"/>
  <c r="J379" i="115"/>
  <c r="J380" i="115"/>
  <c r="J381" i="115"/>
  <c r="J382" i="115"/>
  <c r="J383" i="115"/>
  <c r="J384" i="115"/>
  <c r="J385" i="115"/>
  <c r="J386" i="115"/>
  <c r="J387" i="115"/>
  <c r="J388" i="115"/>
  <c r="J389" i="115"/>
  <c r="J390" i="115"/>
  <c r="J391" i="115"/>
  <c r="J392" i="115"/>
  <c r="J393" i="115"/>
  <c r="J394" i="115"/>
  <c r="J395" i="115"/>
  <c r="J396" i="115"/>
  <c r="J397" i="115"/>
  <c r="J398" i="115"/>
  <c r="J399" i="115"/>
  <c r="J400" i="115"/>
  <c r="J401" i="115"/>
  <c r="J402" i="115"/>
  <c r="J403" i="115"/>
  <c r="J404" i="115"/>
  <c r="J405" i="115"/>
  <c r="J406" i="115"/>
  <c r="J407" i="115"/>
  <c r="J408" i="115"/>
  <c r="J409" i="115"/>
  <c r="J410" i="115"/>
  <c r="J411" i="115"/>
  <c r="J412" i="115"/>
  <c r="J413" i="115"/>
  <c r="J414" i="115"/>
  <c r="J415" i="115"/>
  <c r="J416" i="115"/>
  <c r="J417" i="115"/>
  <c r="J418" i="115"/>
  <c r="J419" i="115"/>
  <c r="J420" i="115"/>
  <c r="J421" i="115"/>
  <c r="J422" i="115"/>
  <c r="J423" i="115"/>
  <c r="J424" i="115"/>
  <c r="J425" i="115"/>
  <c r="J426" i="115"/>
  <c r="J427" i="115"/>
  <c r="J428" i="115"/>
  <c r="J429" i="115"/>
  <c r="J430" i="115"/>
  <c r="J431" i="115"/>
  <c r="J432" i="115"/>
  <c r="J433" i="115"/>
  <c r="J434" i="115"/>
  <c r="J435" i="115"/>
  <c r="J436" i="115"/>
  <c r="J437" i="115"/>
  <c r="J438" i="115"/>
  <c r="J439" i="115"/>
  <c r="J440" i="115"/>
  <c r="J441" i="115"/>
  <c r="J442" i="115"/>
  <c r="J443" i="115"/>
  <c r="J444" i="115"/>
  <c r="J445" i="115"/>
  <c r="J446" i="115"/>
  <c r="J447" i="115"/>
  <c r="J448" i="115"/>
  <c r="J449" i="115"/>
  <c r="J450" i="115"/>
  <c r="J451" i="115"/>
  <c r="J452" i="115"/>
  <c r="J453" i="115"/>
  <c r="J454" i="115"/>
  <c r="J455" i="115"/>
  <c r="J456" i="115"/>
  <c r="J457" i="115"/>
  <c r="J458" i="115"/>
  <c r="J459" i="115"/>
  <c r="J460" i="115"/>
  <c r="J461" i="115"/>
  <c r="J462" i="115"/>
  <c r="J463" i="115"/>
  <c r="J464" i="115"/>
  <c r="J465" i="115"/>
  <c r="J466" i="115"/>
  <c r="J467" i="115"/>
  <c r="J468" i="115"/>
  <c r="J469" i="115"/>
  <c r="J470" i="115"/>
  <c r="J471" i="115"/>
  <c r="J472" i="115"/>
  <c r="J473" i="115"/>
  <c r="J474" i="115"/>
  <c r="J475" i="115"/>
  <c r="J476" i="115"/>
  <c r="J477" i="115"/>
  <c r="J478" i="115"/>
  <c r="J479" i="115"/>
  <c r="J480" i="115"/>
  <c r="J481" i="115"/>
  <c r="J482" i="115"/>
  <c r="J483" i="115"/>
  <c r="J484" i="115"/>
  <c r="J485" i="115"/>
  <c r="J486" i="115"/>
  <c r="J487" i="115"/>
  <c r="J488" i="115"/>
  <c r="J489" i="115"/>
  <c r="J490" i="115"/>
  <c r="J491" i="115"/>
  <c r="J492" i="115"/>
  <c r="J493" i="115"/>
  <c r="J494" i="115"/>
  <c r="J495" i="115"/>
  <c r="J496" i="115"/>
  <c r="J497" i="115"/>
  <c r="J498" i="115"/>
  <c r="J499" i="115"/>
  <c r="J500" i="115"/>
  <c r="J501" i="115"/>
  <c r="J502" i="115"/>
  <c r="J503" i="115"/>
  <c r="J504" i="115"/>
  <c r="J505" i="115"/>
  <c r="J506" i="115"/>
  <c r="J507" i="115"/>
  <c r="J508" i="115"/>
  <c r="J509" i="115"/>
  <c r="J510" i="115"/>
  <c r="J511" i="115"/>
  <c r="J512" i="115"/>
  <c r="J513" i="115"/>
  <c r="J514" i="115"/>
  <c r="J515" i="115"/>
  <c r="J516" i="115"/>
  <c r="J517" i="115"/>
  <c r="J518" i="115"/>
  <c r="J519" i="115"/>
  <c r="J520" i="115"/>
  <c r="J521" i="115"/>
  <c r="J522" i="115"/>
  <c r="J523" i="115"/>
  <c r="J524" i="115"/>
  <c r="J525" i="115"/>
  <c r="J526" i="115"/>
  <c r="J527" i="115"/>
  <c r="J528" i="115"/>
  <c r="J529" i="115"/>
  <c r="J530" i="115"/>
  <c r="J531" i="115"/>
  <c r="J532" i="115"/>
  <c r="J533" i="115"/>
  <c r="J534" i="115"/>
  <c r="J535" i="115"/>
  <c r="J536" i="115"/>
  <c r="J537" i="115"/>
  <c r="J538" i="115"/>
  <c r="J539" i="115"/>
  <c r="J540" i="115"/>
  <c r="J541" i="115"/>
  <c r="J542" i="115"/>
  <c r="J543" i="115"/>
  <c r="J544" i="115"/>
  <c r="J545" i="115"/>
  <c r="J546" i="115"/>
  <c r="J547" i="115"/>
  <c r="J548" i="115"/>
  <c r="J549" i="115"/>
  <c r="J550" i="115"/>
  <c r="J551" i="115"/>
  <c r="J552" i="115"/>
  <c r="J553" i="115"/>
  <c r="J554" i="115"/>
  <c r="J555" i="115"/>
  <c r="J556" i="115"/>
  <c r="J557" i="115"/>
  <c r="J558" i="115"/>
  <c r="J559" i="115"/>
  <c r="J560" i="115"/>
  <c r="J561" i="115"/>
  <c r="J562" i="115"/>
  <c r="J563" i="115"/>
  <c r="J564" i="115"/>
  <c r="J565" i="115"/>
  <c r="J566" i="115"/>
  <c r="J567" i="115"/>
  <c r="J568" i="115"/>
  <c r="J569" i="115"/>
  <c r="J570" i="115"/>
  <c r="J571" i="115"/>
  <c r="J572" i="115"/>
  <c r="J573" i="115"/>
  <c r="J574" i="115"/>
  <c r="J575" i="115"/>
  <c r="J576" i="115"/>
  <c r="J577" i="115"/>
  <c r="J578" i="115"/>
  <c r="J579" i="115"/>
  <c r="J580" i="115"/>
  <c r="J581" i="115"/>
  <c r="J582" i="115"/>
  <c r="J583" i="115"/>
  <c r="J584" i="115"/>
  <c r="J585" i="115"/>
  <c r="J586" i="115"/>
  <c r="J587" i="115"/>
  <c r="J588" i="115"/>
  <c r="J589" i="115"/>
  <c r="J590" i="115"/>
  <c r="J591" i="115"/>
  <c r="J592" i="115"/>
  <c r="J593" i="115"/>
  <c r="J594" i="115"/>
  <c r="J595" i="115"/>
  <c r="J596" i="115"/>
  <c r="J597" i="115"/>
  <c r="J598" i="115"/>
  <c r="J599" i="115"/>
  <c r="J600" i="115"/>
  <c r="J601" i="115"/>
  <c r="J602" i="115"/>
  <c r="J603" i="115"/>
  <c r="J604" i="115"/>
  <c r="J605" i="115"/>
  <c r="J606" i="115"/>
  <c r="J607" i="115"/>
  <c r="J608" i="115"/>
  <c r="J609" i="115"/>
  <c r="J610" i="115"/>
  <c r="J611" i="115"/>
  <c r="J612" i="115"/>
  <c r="J613" i="115"/>
  <c r="J614" i="115"/>
  <c r="J615" i="115"/>
  <c r="J616" i="115"/>
  <c r="J617" i="115"/>
  <c r="J618" i="115"/>
  <c r="J619" i="115"/>
  <c r="J620" i="115"/>
  <c r="J621" i="115"/>
  <c r="J622" i="115"/>
  <c r="J623" i="115"/>
  <c r="J624" i="115"/>
  <c r="J625" i="115"/>
  <c r="J626" i="115"/>
  <c r="J627" i="115"/>
  <c r="J628" i="115"/>
  <c r="J629" i="115"/>
  <c r="J630" i="115"/>
  <c r="J631" i="115"/>
  <c r="J632" i="115"/>
  <c r="J633" i="115"/>
  <c r="J634" i="115"/>
  <c r="J635" i="115"/>
  <c r="J636" i="115"/>
  <c r="J637" i="115"/>
  <c r="J638" i="115"/>
  <c r="J639" i="115"/>
  <c r="J640" i="115"/>
  <c r="J641" i="115"/>
  <c r="J642" i="115"/>
  <c r="J643" i="115"/>
  <c r="J644" i="115"/>
  <c r="J645" i="115"/>
  <c r="J646" i="115"/>
  <c r="J647" i="115"/>
  <c r="J648" i="115"/>
  <c r="J649" i="115"/>
  <c r="J650" i="115"/>
  <c r="J651" i="115"/>
  <c r="J652" i="115"/>
  <c r="J653" i="115"/>
  <c r="J654" i="115"/>
  <c r="J655" i="115"/>
  <c r="J656" i="115"/>
  <c r="J657" i="115"/>
  <c r="J658" i="115"/>
  <c r="J659" i="115"/>
  <c r="J660" i="115"/>
  <c r="J661" i="115"/>
  <c r="J662" i="115"/>
  <c r="J663" i="115"/>
  <c r="J664" i="115"/>
  <c r="J665" i="115"/>
  <c r="J666" i="115"/>
  <c r="J667" i="115"/>
  <c r="J668" i="115"/>
  <c r="J669" i="115"/>
  <c r="J670" i="115"/>
  <c r="J671" i="115"/>
  <c r="J672" i="115"/>
  <c r="J673" i="115"/>
  <c r="J674" i="115"/>
  <c r="J675" i="115"/>
  <c r="J676" i="115"/>
  <c r="J677" i="115"/>
  <c r="J678" i="115"/>
  <c r="J679" i="115"/>
  <c r="J680" i="115"/>
  <c r="J681" i="115"/>
  <c r="J682" i="115"/>
  <c r="J683" i="115"/>
  <c r="J684" i="115"/>
  <c r="J685" i="115"/>
  <c r="J686" i="115"/>
  <c r="J687" i="115"/>
  <c r="J688" i="115"/>
  <c r="J689" i="115"/>
  <c r="J690" i="115"/>
  <c r="J691" i="115"/>
  <c r="J692" i="115"/>
  <c r="J693" i="115"/>
  <c r="J694" i="115"/>
  <c r="J695" i="115"/>
  <c r="J696" i="115"/>
  <c r="J697" i="115"/>
  <c r="J698" i="115"/>
  <c r="J699" i="115"/>
  <c r="J700" i="115"/>
  <c r="J701" i="115"/>
  <c r="J702" i="115"/>
  <c r="J703" i="115"/>
  <c r="J704" i="115"/>
  <c r="J705" i="115"/>
  <c r="J706" i="115"/>
  <c r="J707" i="115"/>
  <c r="J708" i="115"/>
  <c r="J709" i="115"/>
  <c r="J710" i="115"/>
  <c r="J711" i="115"/>
  <c r="J712" i="115"/>
  <c r="J713" i="115"/>
  <c r="J714" i="115"/>
  <c r="J715" i="115"/>
  <c r="J716" i="115"/>
  <c r="J717" i="115"/>
  <c r="J718" i="115"/>
  <c r="J719" i="115"/>
  <c r="J720" i="115"/>
  <c r="J721" i="115"/>
  <c r="J722" i="115"/>
  <c r="J723" i="115"/>
  <c r="J724" i="115"/>
  <c r="J725" i="115"/>
  <c r="J726" i="115"/>
  <c r="J727" i="115"/>
  <c r="J728" i="115"/>
  <c r="J729" i="115"/>
  <c r="J730" i="115"/>
  <c r="J731" i="115"/>
  <c r="J732" i="115"/>
  <c r="J733" i="115"/>
  <c r="J734" i="115"/>
  <c r="J735" i="115"/>
  <c r="J736" i="115"/>
  <c r="J737" i="115"/>
  <c r="J738" i="115"/>
  <c r="J739" i="115"/>
  <c r="J740" i="115"/>
  <c r="J741" i="115"/>
  <c r="J742" i="115"/>
  <c r="J743" i="115"/>
  <c r="J744" i="115"/>
  <c r="J745" i="115"/>
  <c r="J746" i="115"/>
  <c r="J747" i="115"/>
  <c r="J748" i="115"/>
  <c r="J749" i="115"/>
  <c r="J750" i="115"/>
  <c r="J751" i="115"/>
  <c r="J752" i="115"/>
  <c r="J753" i="115"/>
  <c r="J754" i="115"/>
  <c r="J755" i="115"/>
  <c r="J756" i="115"/>
  <c r="J757" i="115"/>
  <c r="J758" i="115"/>
  <c r="J759" i="115"/>
  <c r="J760" i="115"/>
  <c r="J761" i="115"/>
  <c r="J762" i="115"/>
  <c r="J763" i="115"/>
  <c r="J764" i="115"/>
  <c r="J765" i="115"/>
  <c r="J766" i="115"/>
  <c r="J767" i="115"/>
  <c r="J768" i="115"/>
  <c r="J769" i="115"/>
  <c r="J770" i="115"/>
  <c r="J771" i="115"/>
  <c r="J772" i="115"/>
  <c r="J773" i="115"/>
  <c r="J774" i="115"/>
  <c r="J775" i="115"/>
  <c r="J776" i="115"/>
  <c r="J777" i="115"/>
  <c r="J778" i="115"/>
  <c r="J779" i="115"/>
  <c r="J780" i="115"/>
  <c r="J781" i="115"/>
  <c r="J782" i="115"/>
  <c r="J783" i="115"/>
  <c r="J784" i="115"/>
  <c r="J785" i="115"/>
  <c r="J786" i="115"/>
  <c r="J787" i="115"/>
  <c r="J788" i="115"/>
  <c r="J789" i="115"/>
  <c r="J790" i="115"/>
  <c r="J791" i="115"/>
  <c r="J792" i="115"/>
  <c r="J793" i="115"/>
  <c r="J794" i="115"/>
  <c r="J795" i="115"/>
  <c r="J796" i="115"/>
  <c r="J797" i="115"/>
  <c r="J798" i="115"/>
  <c r="J799" i="115"/>
  <c r="J800" i="115"/>
  <c r="J801" i="115"/>
  <c r="J802" i="115"/>
  <c r="J803" i="115"/>
  <c r="J804" i="115"/>
  <c r="J805" i="115"/>
  <c r="J806" i="115"/>
  <c r="J807" i="115"/>
  <c r="J808" i="115"/>
  <c r="J809" i="115"/>
  <c r="J810" i="115"/>
  <c r="J811" i="115"/>
  <c r="J812" i="115"/>
  <c r="J813" i="115"/>
  <c r="J814" i="115"/>
  <c r="J815" i="115"/>
  <c r="J816" i="115"/>
  <c r="J817" i="115"/>
  <c r="J818" i="115"/>
  <c r="J819" i="115"/>
  <c r="J820" i="115"/>
  <c r="J821" i="115"/>
  <c r="J822" i="115"/>
  <c r="J823" i="115"/>
  <c r="J824" i="115"/>
  <c r="J825" i="115"/>
  <c r="J826" i="115"/>
  <c r="J827" i="115"/>
  <c r="J828" i="115"/>
  <c r="J829" i="115"/>
  <c r="J830" i="115"/>
  <c r="J831" i="115"/>
  <c r="J832" i="115"/>
  <c r="J833" i="115"/>
  <c r="J834" i="115"/>
  <c r="J835" i="115"/>
  <c r="J836" i="115"/>
  <c r="J837" i="115"/>
  <c r="J838" i="115"/>
  <c r="J839" i="115"/>
  <c r="J840" i="115"/>
  <c r="J841" i="115"/>
  <c r="J842" i="115"/>
  <c r="J843" i="115"/>
  <c r="J844" i="115"/>
  <c r="J845" i="115"/>
  <c r="J846" i="115"/>
  <c r="J847" i="115"/>
  <c r="J848" i="115"/>
  <c r="J849" i="115"/>
  <c r="J850" i="115"/>
  <c r="J851" i="115"/>
  <c r="J852" i="115"/>
  <c r="J853" i="115"/>
  <c r="J854" i="115"/>
  <c r="J855" i="115"/>
  <c r="J856" i="115"/>
  <c r="J857" i="115"/>
  <c r="J858" i="115"/>
  <c r="J859" i="115"/>
  <c r="J860" i="115"/>
  <c r="J861" i="115"/>
  <c r="J862" i="115"/>
  <c r="J863" i="115"/>
  <c r="J864" i="115"/>
  <c r="J865" i="115"/>
  <c r="J866" i="115"/>
  <c r="J867" i="115"/>
  <c r="J868" i="115"/>
  <c r="J869" i="115"/>
  <c r="J870" i="115"/>
  <c r="J871" i="115"/>
  <c r="J872" i="115"/>
  <c r="J873" i="115"/>
  <c r="J874" i="115"/>
  <c r="J875" i="115"/>
  <c r="J876" i="115"/>
  <c r="J877" i="115"/>
  <c r="J878" i="115"/>
  <c r="J879" i="115"/>
  <c r="J880" i="115"/>
  <c r="J881" i="115"/>
  <c r="J882" i="115"/>
  <c r="J883" i="115"/>
  <c r="J884" i="115"/>
  <c r="J885" i="115"/>
  <c r="J886" i="115"/>
  <c r="J887" i="115"/>
  <c r="J888" i="115"/>
  <c r="J889" i="115"/>
  <c r="J890" i="115"/>
  <c r="J891" i="115"/>
  <c r="J892" i="115"/>
  <c r="J893" i="115"/>
  <c r="J894" i="115"/>
  <c r="J895" i="115"/>
  <c r="J896" i="115"/>
  <c r="J897" i="115"/>
  <c r="J898" i="115"/>
  <c r="J899" i="115"/>
  <c r="J900" i="115"/>
  <c r="J901" i="115"/>
  <c r="J902" i="115"/>
  <c r="J903" i="115"/>
  <c r="J904" i="115"/>
  <c r="J905" i="115"/>
  <c r="J906" i="115"/>
  <c r="J907" i="115"/>
  <c r="J908" i="115"/>
  <c r="J909" i="115"/>
  <c r="J910" i="115"/>
  <c r="J911" i="115"/>
  <c r="J912" i="115"/>
  <c r="J913" i="115"/>
  <c r="J914" i="115"/>
  <c r="J915" i="115"/>
  <c r="J916" i="115"/>
  <c r="J917" i="115"/>
  <c r="J918" i="115"/>
  <c r="J919" i="115"/>
  <c r="J920" i="115"/>
  <c r="J921" i="115"/>
  <c r="J922" i="115"/>
  <c r="J923" i="115"/>
  <c r="J924" i="115"/>
  <c r="J925" i="115"/>
  <c r="J926" i="115"/>
  <c r="J927" i="115"/>
  <c r="J928" i="115"/>
  <c r="J929" i="115"/>
  <c r="J930" i="115"/>
  <c r="J931" i="115"/>
  <c r="J932" i="115"/>
  <c r="J933" i="115"/>
  <c r="J934" i="115"/>
  <c r="J935" i="115"/>
  <c r="J936" i="115"/>
  <c r="J937" i="115"/>
  <c r="J938" i="115"/>
  <c r="J939" i="115"/>
  <c r="J940" i="115"/>
  <c r="J941" i="115"/>
  <c r="J942" i="115"/>
  <c r="J943" i="115"/>
  <c r="J944" i="115"/>
  <c r="J945" i="115"/>
  <c r="J946" i="115"/>
  <c r="J947" i="115"/>
  <c r="J948" i="115"/>
  <c r="J949" i="115"/>
  <c r="J950" i="115"/>
  <c r="J951" i="115"/>
  <c r="J952" i="115"/>
  <c r="J953" i="115"/>
  <c r="J954" i="115"/>
  <c r="J955" i="115"/>
  <c r="J956" i="115"/>
  <c r="J957" i="115"/>
  <c r="J958" i="115"/>
  <c r="J959" i="115"/>
  <c r="J960" i="115"/>
  <c r="J961" i="115"/>
  <c r="J962" i="115"/>
  <c r="J963" i="115"/>
  <c r="J964" i="115"/>
  <c r="J965" i="115"/>
  <c r="J966" i="115"/>
  <c r="J967" i="115"/>
  <c r="J968" i="115"/>
  <c r="J969" i="115"/>
  <c r="J970" i="115"/>
  <c r="J971" i="115"/>
  <c r="J972" i="115"/>
  <c r="J973" i="115"/>
  <c r="J974" i="115"/>
  <c r="J975" i="115"/>
  <c r="J976" i="115"/>
  <c r="J977" i="115"/>
  <c r="J978" i="115"/>
  <c r="J979" i="115"/>
  <c r="J980" i="115"/>
  <c r="J981" i="115"/>
  <c r="J982" i="115"/>
  <c r="J983" i="115"/>
  <c r="J984" i="115"/>
  <c r="J985" i="115"/>
  <c r="J986" i="115"/>
  <c r="J987" i="115"/>
  <c r="J988" i="115"/>
  <c r="J989" i="115"/>
  <c r="J990" i="115"/>
  <c r="J991" i="115"/>
  <c r="J992" i="115"/>
  <c r="J993" i="115"/>
  <c r="J994" i="115"/>
  <c r="J995" i="115"/>
  <c r="J996" i="115"/>
  <c r="J997" i="115"/>
  <c r="J998" i="115"/>
  <c r="J999" i="115"/>
  <c r="J1000" i="115"/>
  <c r="J1001" i="115"/>
  <c r="J1002" i="115"/>
  <c r="J1003" i="115"/>
  <c r="J1004" i="115"/>
  <c r="J1005" i="115"/>
  <c r="J1006" i="115"/>
  <c r="J1007" i="115"/>
  <c r="J1008" i="115"/>
  <c r="J1009" i="115"/>
  <c r="J1010" i="115"/>
  <c r="J1011" i="115"/>
  <c r="J1012" i="115"/>
  <c r="J1013" i="115"/>
  <c r="J1014" i="115"/>
  <c r="J1015" i="115"/>
  <c r="J1016" i="115"/>
  <c r="J1017" i="115"/>
  <c r="J1018" i="115"/>
  <c r="J1019" i="115"/>
  <c r="J1020" i="115"/>
  <c r="J1021" i="115"/>
  <c r="J1022" i="115"/>
  <c r="J1023" i="115"/>
  <c r="J1024" i="115"/>
  <c r="J1025" i="115"/>
  <c r="J1026" i="115"/>
  <c r="J1027" i="115"/>
  <c r="J1028" i="115"/>
  <c r="J1029" i="115"/>
  <c r="J1030" i="115"/>
  <c r="J1031" i="115"/>
  <c r="J1032" i="115"/>
  <c r="J1033" i="115"/>
  <c r="J1034" i="115"/>
  <c r="J1035" i="115"/>
  <c r="J1036" i="115"/>
  <c r="J1037" i="115"/>
  <c r="J1038" i="115"/>
  <c r="J1039" i="115"/>
  <c r="J1040" i="115"/>
  <c r="J1041" i="115"/>
  <c r="J1042" i="115"/>
  <c r="J1043" i="115"/>
  <c r="J1044" i="115"/>
  <c r="J1045" i="115"/>
  <c r="J1046" i="115"/>
  <c r="J1047" i="115"/>
  <c r="J1048" i="115"/>
  <c r="J1049" i="115"/>
  <c r="J1050" i="115"/>
  <c r="J1051" i="115"/>
  <c r="J1052" i="115"/>
  <c r="J1053" i="115"/>
  <c r="J1054" i="115"/>
  <c r="J1055" i="115"/>
  <c r="J1056" i="115"/>
  <c r="J1057" i="115"/>
  <c r="J1058" i="115"/>
  <c r="J1059" i="115"/>
  <c r="J1060" i="115"/>
  <c r="J1061" i="115"/>
  <c r="J1062" i="115"/>
  <c r="J1063" i="115"/>
  <c r="J1064" i="115"/>
  <c r="J1065" i="115"/>
  <c r="J1066" i="115"/>
  <c r="J1067" i="115"/>
  <c r="J1068" i="115"/>
  <c r="J1069" i="115"/>
  <c r="J1070" i="115"/>
  <c r="J1071" i="115"/>
  <c r="J1072" i="115"/>
  <c r="J1073" i="115"/>
  <c r="J1074" i="115"/>
  <c r="J1075" i="115"/>
  <c r="J1076" i="115"/>
  <c r="J1077" i="115"/>
  <c r="J1078" i="115"/>
  <c r="J1079" i="115"/>
  <c r="J1080" i="115"/>
  <c r="J1081" i="115"/>
  <c r="J1082" i="115"/>
  <c r="J1083" i="115"/>
  <c r="J1084" i="115"/>
  <c r="J1085" i="115"/>
  <c r="J1086" i="115"/>
  <c r="J1087" i="115"/>
  <c r="J1088" i="115"/>
  <c r="J1089" i="115"/>
  <c r="J1090" i="115"/>
  <c r="J1091" i="115"/>
  <c r="J1092" i="115"/>
  <c r="J1093" i="115"/>
  <c r="J1094" i="115"/>
  <c r="J1095" i="115"/>
  <c r="J1096" i="115"/>
  <c r="J1097" i="115"/>
  <c r="J1098" i="115"/>
  <c r="J1099" i="115"/>
  <c r="J1100" i="115"/>
  <c r="J1101" i="115"/>
  <c r="J1102" i="115"/>
  <c r="J1103" i="115"/>
  <c r="J1104" i="115"/>
  <c r="J1105" i="115"/>
  <c r="J1106" i="115"/>
  <c r="J1107" i="115"/>
  <c r="J1108" i="115"/>
  <c r="J1109" i="115"/>
  <c r="J1110" i="115"/>
  <c r="J1111" i="115"/>
  <c r="J1112" i="115"/>
  <c r="J1113" i="115"/>
  <c r="J1114" i="115"/>
  <c r="J1115" i="115"/>
  <c r="J1116" i="115"/>
  <c r="J1117" i="115"/>
  <c r="J1118" i="115"/>
  <c r="J1119" i="115"/>
  <c r="J1120" i="115"/>
  <c r="J1121" i="115"/>
  <c r="J1122" i="115"/>
  <c r="J1123" i="115"/>
  <c r="J1124" i="115"/>
  <c r="J1125" i="115"/>
  <c r="J1126" i="115"/>
  <c r="J1127" i="115"/>
  <c r="J1128" i="115"/>
  <c r="J1129" i="115"/>
  <c r="J1130" i="115"/>
  <c r="J1131" i="115"/>
  <c r="J1132" i="115"/>
  <c r="J1133" i="115"/>
  <c r="J1134" i="115"/>
  <c r="J1135" i="115"/>
  <c r="J1136" i="115"/>
  <c r="I6" i="115"/>
  <c r="I7" i="115"/>
  <c r="I8" i="115"/>
  <c r="I9" i="115"/>
  <c r="I10" i="115"/>
  <c r="I11" i="115"/>
  <c r="I12" i="115"/>
  <c r="I13" i="115"/>
  <c r="I14" i="115"/>
  <c r="I15" i="115"/>
  <c r="I16" i="115"/>
  <c r="I17" i="115"/>
  <c r="I18" i="115"/>
  <c r="I19" i="115"/>
  <c r="I20" i="115"/>
  <c r="I21" i="115"/>
  <c r="I22" i="115"/>
  <c r="I23" i="115"/>
  <c r="I24" i="115"/>
  <c r="I25" i="115"/>
  <c r="I26" i="115"/>
  <c r="I27" i="115"/>
  <c r="I28" i="115"/>
  <c r="I29" i="115"/>
  <c r="I30" i="115"/>
  <c r="I31" i="115"/>
  <c r="I32" i="115"/>
  <c r="I33" i="115"/>
  <c r="I34" i="115"/>
  <c r="I35" i="115"/>
  <c r="I36" i="115"/>
  <c r="I37" i="115"/>
  <c r="I38" i="115"/>
  <c r="I39" i="115"/>
  <c r="I40" i="115"/>
  <c r="I41" i="115"/>
  <c r="I42" i="115"/>
  <c r="I43" i="115"/>
  <c r="I44" i="115"/>
  <c r="I45" i="115"/>
  <c r="I46" i="115"/>
  <c r="I47" i="115"/>
  <c r="I48" i="115"/>
  <c r="I49" i="115"/>
  <c r="I50" i="115"/>
  <c r="I51" i="115"/>
  <c r="I52" i="115"/>
  <c r="I53" i="115"/>
  <c r="I54" i="115"/>
  <c r="I55" i="115"/>
  <c r="I56" i="115"/>
  <c r="I57" i="115"/>
  <c r="I58" i="115"/>
  <c r="I59" i="115"/>
  <c r="I60" i="115"/>
  <c r="I61" i="115"/>
  <c r="I62" i="115"/>
  <c r="I63" i="115"/>
  <c r="I64" i="115"/>
  <c r="I65" i="115"/>
  <c r="I66" i="115"/>
  <c r="I67" i="115"/>
  <c r="I68" i="115"/>
  <c r="I69" i="115"/>
  <c r="I70" i="115"/>
  <c r="I71" i="115"/>
  <c r="I72" i="115"/>
  <c r="I73" i="115"/>
  <c r="I74" i="115"/>
  <c r="I75" i="115"/>
  <c r="I76" i="115"/>
  <c r="I77" i="115"/>
  <c r="I78" i="115"/>
  <c r="I79" i="115"/>
  <c r="I80" i="115"/>
  <c r="I81" i="115"/>
  <c r="I82" i="115"/>
  <c r="I83" i="115"/>
  <c r="I84" i="115"/>
  <c r="I85" i="115"/>
  <c r="I86" i="115"/>
  <c r="I87" i="115"/>
  <c r="I88" i="115"/>
  <c r="I89" i="115"/>
  <c r="I90" i="115"/>
  <c r="I91" i="115"/>
  <c r="I92" i="115"/>
  <c r="I93" i="115"/>
  <c r="I94" i="115"/>
  <c r="I95" i="115"/>
  <c r="I96" i="115"/>
  <c r="I97" i="115"/>
  <c r="I98" i="115"/>
  <c r="I99" i="115"/>
  <c r="I100" i="115"/>
  <c r="I101" i="115"/>
  <c r="I102" i="115"/>
  <c r="I103" i="115"/>
  <c r="I104" i="115"/>
  <c r="I105" i="115"/>
  <c r="I106" i="115"/>
  <c r="I107" i="115"/>
  <c r="I108" i="115"/>
  <c r="I109" i="115"/>
  <c r="I110" i="115"/>
  <c r="I111" i="115"/>
  <c r="I112" i="115"/>
  <c r="I113" i="115"/>
  <c r="I114" i="115"/>
  <c r="I115" i="115"/>
  <c r="I116" i="115"/>
  <c r="I117" i="115"/>
  <c r="I118" i="115"/>
  <c r="I119" i="115"/>
  <c r="I120" i="115"/>
  <c r="I121" i="115"/>
  <c r="I122" i="115"/>
  <c r="I123" i="115"/>
  <c r="I124" i="115"/>
  <c r="I125" i="115"/>
  <c r="I126" i="115"/>
  <c r="I127" i="115"/>
  <c r="I128" i="115"/>
  <c r="I129" i="115"/>
  <c r="I130" i="115"/>
  <c r="I131" i="115"/>
  <c r="I132" i="115"/>
  <c r="I133" i="115"/>
  <c r="I134" i="115"/>
  <c r="I135" i="115"/>
  <c r="I136" i="115"/>
  <c r="I137" i="115"/>
  <c r="I138" i="115"/>
  <c r="I139" i="115"/>
  <c r="I140" i="115"/>
  <c r="I141" i="115"/>
  <c r="I142" i="115"/>
  <c r="I143" i="115"/>
  <c r="I144" i="115"/>
  <c r="I145" i="115"/>
  <c r="I146" i="115"/>
  <c r="I147" i="115"/>
  <c r="I148" i="115"/>
  <c r="I149" i="115"/>
  <c r="I150" i="115"/>
  <c r="I151" i="115"/>
  <c r="I152" i="115"/>
  <c r="I153" i="115"/>
  <c r="I154" i="115"/>
  <c r="I155" i="115"/>
  <c r="I156" i="115"/>
  <c r="I157" i="115"/>
  <c r="I158" i="115"/>
  <c r="I159" i="115"/>
  <c r="I160" i="115"/>
  <c r="I161" i="115"/>
  <c r="I162" i="115"/>
  <c r="I163" i="115"/>
  <c r="I164" i="115"/>
  <c r="I165" i="115"/>
  <c r="I166" i="115"/>
  <c r="I167" i="115"/>
  <c r="I168" i="115"/>
  <c r="I169" i="115"/>
  <c r="I170" i="115"/>
  <c r="I171" i="115"/>
  <c r="I172" i="115"/>
  <c r="I173" i="115"/>
  <c r="I174" i="115"/>
  <c r="I175" i="115"/>
  <c r="I176" i="115"/>
  <c r="I177" i="115"/>
  <c r="I178" i="115"/>
  <c r="I179" i="115"/>
  <c r="I180" i="115"/>
  <c r="I181" i="115"/>
  <c r="I182" i="115"/>
  <c r="I183" i="115"/>
  <c r="I184" i="115"/>
  <c r="I185" i="115"/>
  <c r="I186" i="115"/>
  <c r="I187" i="115"/>
  <c r="I188" i="115"/>
  <c r="I189" i="115"/>
  <c r="I190" i="115"/>
  <c r="I191" i="115"/>
  <c r="I192" i="115"/>
  <c r="I193" i="115"/>
  <c r="I194" i="115"/>
  <c r="I195" i="115"/>
  <c r="I196" i="115"/>
  <c r="I197" i="115"/>
  <c r="I198" i="115"/>
  <c r="I199" i="115"/>
  <c r="I200" i="115"/>
  <c r="I201" i="115"/>
  <c r="I202" i="115"/>
  <c r="I203" i="115"/>
  <c r="I204" i="115"/>
  <c r="I205" i="115"/>
  <c r="I206" i="115"/>
  <c r="I207" i="115"/>
  <c r="I208" i="115"/>
  <c r="I209" i="115"/>
  <c r="I210" i="115"/>
  <c r="I211" i="115"/>
  <c r="I212" i="115"/>
  <c r="I213" i="115"/>
  <c r="I214" i="115"/>
  <c r="I215" i="115"/>
  <c r="I216" i="115"/>
  <c r="I217" i="115"/>
  <c r="I218" i="115"/>
  <c r="I219" i="115"/>
  <c r="I220" i="115"/>
  <c r="I221" i="115"/>
  <c r="I222" i="115"/>
  <c r="I223" i="115"/>
  <c r="I224" i="115"/>
  <c r="I225" i="115"/>
  <c r="I226" i="115"/>
  <c r="I227" i="115"/>
  <c r="I228" i="115"/>
  <c r="I229" i="115"/>
  <c r="I230" i="115"/>
  <c r="I231" i="115"/>
  <c r="I232" i="115"/>
  <c r="I233" i="115"/>
  <c r="I234" i="115"/>
  <c r="I235" i="115"/>
  <c r="I236" i="115"/>
  <c r="I237" i="115"/>
  <c r="I238" i="115"/>
  <c r="I239" i="115"/>
  <c r="I240" i="115"/>
  <c r="I241" i="115"/>
  <c r="I242" i="115"/>
  <c r="I243" i="115"/>
  <c r="I244" i="115"/>
  <c r="I245" i="115"/>
  <c r="I246" i="115"/>
  <c r="I247" i="115"/>
  <c r="I248" i="115"/>
  <c r="I249" i="115"/>
  <c r="I250" i="115"/>
  <c r="I251" i="115"/>
  <c r="I252" i="115"/>
  <c r="I253" i="115"/>
  <c r="I254" i="115"/>
  <c r="I255" i="115"/>
  <c r="I256" i="115"/>
  <c r="I257" i="115"/>
  <c r="I258" i="115"/>
  <c r="I259" i="115"/>
  <c r="I260" i="115"/>
  <c r="I261" i="115"/>
  <c r="I262" i="115"/>
  <c r="I263" i="115"/>
  <c r="I264" i="115"/>
  <c r="I265" i="115"/>
  <c r="I266" i="115"/>
  <c r="I267" i="115"/>
  <c r="I268" i="115"/>
  <c r="I269" i="115"/>
  <c r="I270" i="115"/>
  <c r="I271" i="115"/>
  <c r="I272" i="115"/>
  <c r="I273" i="115"/>
  <c r="I274" i="115"/>
  <c r="I275" i="115"/>
  <c r="I276" i="115"/>
  <c r="I277" i="115"/>
  <c r="I278" i="115"/>
  <c r="I279" i="115"/>
  <c r="I280" i="115"/>
  <c r="I281" i="115"/>
  <c r="I282" i="115"/>
  <c r="I283" i="115"/>
  <c r="I284" i="115"/>
  <c r="I285" i="115"/>
  <c r="I286" i="115"/>
  <c r="I287" i="115"/>
  <c r="I288" i="115"/>
  <c r="I289" i="115"/>
  <c r="I290" i="115"/>
  <c r="I291" i="115"/>
  <c r="I292" i="115"/>
  <c r="I293" i="115"/>
  <c r="I294" i="115"/>
  <c r="I295" i="115"/>
  <c r="I296" i="115"/>
  <c r="I297" i="115"/>
  <c r="I298" i="115"/>
  <c r="I299" i="115"/>
  <c r="I300" i="115"/>
  <c r="I301" i="115"/>
  <c r="I302" i="115"/>
  <c r="I303" i="115"/>
  <c r="I304" i="115"/>
  <c r="I305" i="115"/>
  <c r="I306" i="115"/>
  <c r="I307" i="115"/>
  <c r="I308" i="115"/>
  <c r="I309" i="115"/>
  <c r="I310" i="115"/>
  <c r="I311" i="115"/>
  <c r="I312" i="115"/>
  <c r="I313" i="115"/>
  <c r="I314" i="115"/>
  <c r="I315" i="115"/>
  <c r="I316" i="115"/>
  <c r="I317" i="115"/>
  <c r="I318" i="115"/>
  <c r="I319" i="115"/>
  <c r="I320" i="115"/>
  <c r="I321" i="115"/>
  <c r="I322" i="115"/>
  <c r="I323" i="115"/>
  <c r="I324" i="115"/>
  <c r="I325" i="115"/>
  <c r="I326" i="115"/>
  <c r="I327" i="115"/>
  <c r="I328" i="115"/>
  <c r="I329" i="115"/>
  <c r="I330" i="115"/>
  <c r="I331" i="115"/>
  <c r="I332" i="115"/>
  <c r="I333" i="115"/>
  <c r="I334" i="115"/>
  <c r="I335" i="115"/>
  <c r="I336" i="115"/>
  <c r="I337" i="115"/>
  <c r="I338" i="115"/>
  <c r="I339" i="115"/>
  <c r="I340" i="115"/>
  <c r="I341" i="115"/>
  <c r="I342" i="115"/>
  <c r="I343" i="115"/>
  <c r="I344" i="115"/>
  <c r="I345" i="115"/>
  <c r="I346" i="115"/>
  <c r="I347" i="115"/>
  <c r="I348" i="115"/>
  <c r="I349" i="115"/>
  <c r="I350" i="115"/>
  <c r="I351" i="115"/>
  <c r="I352" i="115"/>
  <c r="I353" i="115"/>
  <c r="I354" i="115"/>
  <c r="I355" i="115"/>
  <c r="I356" i="115"/>
  <c r="I357" i="115"/>
  <c r="I358" i="115"/>
  <c r="I359" i="115"/>
  <c r="I360" i="115"/>
  <c r="I361" i="115"/>
  <c r="I362" i="115"/>
  <c r="I363" i="115"/>
  <c r="I364" i="115"/>
  <c r="I365" i="115"/>
  <c r="I366" i="115"/>
  <c r="I367" i="115"/>
  <c r="I368" i="115"/>
  <c r="I369" i="115"/>
  <c r="I370" i="115"/>
  <c r="I371" i="115"/>
  <c r="I372" i="115"/>
  <c r="I373" i="115"/>
  <c r="I374" i="115"/>
  <c r="I375" i="115"/>
  <c r="I376" i="115"/>
  <c r="I377" i="115"/>
  <c r="I378" i="115"/>
  <c r="I379" i="115"/>
  <c r="I380" i="115"/>
  <c r="I381" i="115"/>
  <c r="I382" i="115"/>
  <c r="I383" i="115"/>
  <c r="I384" i="115"/>
  <c r="I385" i="115"/>
  <c r="I386" i="115"/>
  <c r="I387" i="115"/>
  <c r="I388" i="115"/>
  <c r="I389" i="115"/>
  <c r="I390" i="115"/>
  <c r="I391" i="115"/>
  <c r="I392" i="115"/>
  <c r="I393" i="115"/>
  <c r="I394" i="115"/>
  <c r="I395" i="115"/>
  <c r="I396" i="115"/>
  <c r="I397" i="115"/>
  <c r="I398" i="115"/>
  <c r="I399" i="115"/>
  <c r="I400" i="115"/>
  <c r="I401" i="115"/>
  <c r="I402" i="115"/>
  <c r="I403" i="115"/>
  <c r="I404" i="115"/>
  <c r="I405" i="115"/>
  <c r="I406" i="115"/>
  <c r="I407" i="115"/>
  <c r="I408" i="115"/>
  <c r="I409" i="115"/>
  <c r="I410" i="115"/>
  <c r="I411" i="115"/>
  <c r="I412" i="115"/>
  <c r="I413" i="115"/>
  <c r="I414" i="115"/>
  <c r="I415" i="115"/>
  <c r="I416" i="115"/>
  <c r="I417" i="115"/>
  <c r="I418" i="115"/>
  <c r="I419" i="115"/>
  <c r="I420" i="115"/>
  <c r="I421" i="115"/>
  <c r="I422" i="115"/>
  <c r="I423" i="115"/>
  <c r="I424" i="115"/>
  <c r="I425" i="115"/>
  <c r="I426" i="115"/>
  <c r="I427" i="115"/>
  <c r="I428" i="115"/>
  <c r="I429" i="115"/>
  <c r="I430" i="115"/>
  <c r="I431" i="115"/>
  <c r="I432" i="115"/>
  <c r="I433" i="115"/>
  <c r="I434" i="115"/>
  <c r="I435" i="115"/>
  <c r="I436" i="115"/>
  <c r="I437" i="115"/>
  <c r="I438" i="115"/>
  <c r="I439" i="115"/>
  <c r="I440" i="115"/>
  <c r="I441" i="115"/>
  <c r="I442" i="115"/>
  <c r="I443" i="115"/>
  <c r="I444" i="115"/>
  <c r="I445" i="115"/>
  <c r="I446" i="115"/>
  <c r="I447" i="115"/>
  <c r="I448" i="115"/>
  <c r="I449" i="115"/>
  <c r="I450" i="115"/>
  <c r="I451" i="115"/>
  <c r="I452" i="115"/>
  <c r="I453" i="115"/>
  <c r="I454" i="115"/>
  <c r="I455" i="115"/>
  <c r="I456" i="115"/>
  <c r="I457" i="115"/>
  <c r="I458" i="115"/>
  <c r="I459" i="115"/>
  <c r="I460" i="115"/>
  <c r="I461" i="115"/>
  <c r="I462" i="115"/>
  <c r="I463" i="115"/>
  <c r="I464" i="115"/>
  <c r="I465" i="115"/>
  <c r="I466" i="115"/>
  <c r="I467" i="115"/>
  <c r="I468" i="115"/>
  <c r="I469" i="115"/>
  <c r="I470" i="115"/>
  <c r="I471" i="115"/>
  <c r="I472" i="115"/>
  <c r="I473" i="115"/>
  <c r="I474" i="115"/>
  <c r="I475" i="115"/>
  <c r="I476" i="115"/>
  <c r="I477" i="115"/>
  <c r="I478" i="115"/>
  <c r="I479" i="115"/>
  <c r="I480" i="115"/>
  <c r="I481" i="115"/>
  <c r="I482" i="115"/>
  <c r="I483" i="115"/>
  <c r="I484" i="115"/>
  <c r="I485" i="115"/>
  <c r="I486" i="115"/>
  <c r="I487" i="115"/>
  <c r="I488" i="115"/>
  <c r="I489" i="115"/>
  <c r="I490" i="115"/>
  <c r="I491" i="115"/>
  <c r="I492" i="115"/>
  <c r="I493" i="115"/>
  <c r="I494" i="115"/>
  <c r="I495" i="115"/>
  <c r="I496" i="115"/>
  <c r="I497" i="115"/>
  <c r="I498" i="115"/>
  <c r="I499" i="115"/>
  <c r="I500" i="115"/>
  <c r="I501" i="115"/>
  <c r="I502" i="115"/>
  <c r="I503" i="115"/>
  <c r="I504" i="115"/>
  <c r="I505" i="115"/>
  <c r="I506" i="115"/>
  <c r="I507" i="115"/>
  <c r="I508" i="115"/>
  <c r="I509" i="115"/>
  <c r="I510" i="115"/>
  <c r="I511" i="115"/>
  <c r="I512" i="115"/>
  <c r="I513" i="115"/>
  <c r="I514" i="115"/>
  <c r="I515" i="115"/>
  <c r="I516" i="115"/>
  <c r="I517" i="115"/>
  <c r="I518" i="115"/>
  <c r="I519" i="115"/>
  <c r="I520" i="115"/>
  <c r="I521" i="115"/>
  <c r="I522" i="115"/>
  <c r="I523" i="115"/>
  <c r="I524" i="115"/>
  <c r="I525" i="115"/>
  <c r="I526" i="115"/>
  <c r="I527" i="115"/>
  <c r="I528" i="115"/>
  <c r="I529" i="115"/>
  <c r="I530" i="115"/>
  <c r="I531" i="115"/>
  <c r="I532" i="115"/>
  <c r="I533" i="115"/>
  <c r="I534" i="115"/>
  <c r="I535" i="115"/>
  <c r="I536" i="115"/>
  <c r="I537" i="115"/>
  <c r="I538" i="115"/>
  <c r="I539" i="115"/>
  <c r="I540" i="115"/>
  <c r="I541" i="115"/>
  <c r="I542" i="115"/>
  <c r="I543" i="115"/>
  <c r="I544" i="115"/>
  <c r="I545" i="115"/>
  <c r="I546" i="115"/>
  <c r="I547" i="115"/>
  <c r="I548" i="115"/>
  <c r="I549" i="115"/>
  <c r="I550" i="115"/>
  <c r="I551" i="115"/>
  <c r="I552" i="115"/>
  <c r="I553" i="115"/>
  <c r="I554" i="115"/>
  <c r="I555" i="115"/>
  <c r="I556" i="115"/>
  <c r="I557" i="115"/>
  <c r="I558" i="115"/>
  <c r="I559" i="115"/>
  <c r="I560" i="115"/>
  <c r="I561" i="115"/>
  <c r="I562" i="115"/>
  <c r="I563" i="115"/>
  <c r="I564" i="115"/>
  <c r="I565" i="115"/>
  <c r="I566" i="115"/>
  <c r="I567" i="115"/>
  <c r="I568" i="115"/>
  <c r="I569" i="115"/>
  <c r="I570" i="115"/>
  <c r="I571" i="115"/>
  <c r="I572" i="115"/>
  <c r="I573" i="115"/>
  <c r="I574" i="115"/>
  <c r="I575" i="115"/>
  <c r="I576" i="115"/>
  <c r="I577" i="115"/>
  <c r="I578" i="115"/>
  <c r="I579" i="115"/>
  <c r="I580" i="115"/>
  <c r="I581" i="115"/>
  <c r="I582" i="115"/>
  <c r="I583" i="115"/>
  <c r="I584" i="115"/>
  <c r="I585" i="115"/>
  <c r="I586" i="115"/>
  <c r="I587" i="115"/>
  <c r="I588" i="115"/>
  <c r="I589" i="115"/>
  <c r="I590" i="115"/>
  <c r="I591" i="115"/>
  <c r="I592" i="115"/>
  <c r="I593" i="115"/>
  <c r="I594" i="115"/>
  <c r="I595" i="115"/>
  <c r="I596" i="115"/>
  <c r="I597" i="115"/>
  <c r="I598" i="115"/>
  <c r="I599" i="115"/>
  <c r="I600" i="115"/>
  <c r="I601" i="115"/>
  <c r="I602" i="115"/>
  <c r="I603" i="115"/>
  <c r="I604" i="115"/>
  <c r="I605" i="115"/>
  <c r="I606" i="115"/>
  <c r="I607" i="115"/>
  <c r="I608" i="115"/>
  <c r="I609" i="115"/>
  <c r="I610" i="115"/>
  <c r="I611" i="115"/>
  <c r="I612" i="115"/>
  <c r="I613" i="115"/>
  <c r="I614" i="115"/>
  <c r="I615" i="115"/>
  <c r="I616" i="115"/>
  <c r="I617" i="115"/>
  <c r="I618" i="115"/>
  <c r="I619" i="115"/>
  <c r="I620" i="115"/>
  <c r="I621" i="115"/>
  <c r="I622" i="115"/>
  <c r="I623" i="115"/>
  <c r="I624" i="115"/>
  <c r="I625" i="115"/>
  <c r="I626" i="115"/>
  <c r="I627" i="115"/>
  <c r="I628" i="115"/>
  <c r="I629" i="115"/>
  <c r="I630" i="115"/>
  <c r="I631" i="115"/>
  <c r="I632" i="115"/>
  <c r="I633" i="115"/>
  <c r="I634" i="115"/>
  <c r="I635" i="115"/>
  <c r="I636" i="115"/>
  <c r="I637" i="115"/>
  <c r="I638" i="115"/>
  <c r="I639" i="115"/>
  <c r="I640" i="115"/>
  <c r="I641" i="115"/>
  <c r="I642" i="115"/>
  <c r="I643" i="115"/>
  <c r="I644" i="115"/>
  <c r="I645" i="115"/>
  <c r="I646" i="115"/>
  <c r="I647" i="115"/>
  <c r="I648" i="115"/>
  <c r="I649" i="115"/>
  <c r="I650" i="115"/>
  <c r="I651" i="115"/>
  <c r="I652" i="115"/>
  <c r="I653" i="115"/>
  <c r="I654" i="115"/>
  <c r="I655" i="115"/>
  <c r="I656" i="115"/>
  <c r="I657" i="115"/>
  <c r="I658" i="115"/>
  <c r="I659" i="115"/>
  <c r="I660" i="115"/>
  <c r="I661" i="115"/>
  <c r="I662" i="115"/>
  <c r="I663" i="115"/>
  <c r="I664" i="115"/>
  <c r="I665" i="115"/>
  <c r="I666" i="115"/>
  <c r="I667" i="115"/>
  <c r="I668" i="115"/>
  <c r="I669" i="115"/>
  <c r="I670" i="115"/>
  <c r="I671" i="115"/>
  <c r="I672" i="115"/>
  <c r="I673" i="115"/>
  <c r="I674" i="115"/>
  <c r="I675" i="115"/>
  <c r="I676" i="115"/>
  <c r="I677" i="115"/>
  <c r="I678" i="115"/>
  <c r="I679" i="115"/>
  <c r="I680" i="115"/>
  <c r="I681" i="115"/>
  <c r="I682" i="115"/>
  <c r="I683" i="115"/>
  <c r="I684" i="115"/>
  <c r="I685" i="115"/>
  <c r="I686" i="115"/>
  <c r="I687" i="115"/>
  <c r="I688" i="115"/>
  <c r="I689" i="115"/>
  <c r="I690" i="115"/>
  <c r="I691" i="115"/>
  <c r="I692" i="115"/>
  <c r="I693" i="115"/>
  <c r="I694" i="115"/>
  <c r="I695" i="115"/>
  <c r="I696" i="115"/>
  <c r="I697" i="115"/>
  <c r="I698" i="115"/>
  <c r="I699" i="115"/>
  <c r="I700" i="115"/>
  <c r="I701" i="115"/>
  <c r="I702" i="115"/>
  <c r="I703" i="115"/>
  <c r="I704" i="115"/>
  <c r="I705" i="115"/>
  <c r="I706" i="115"/>
  <c r="I707" i="115"/>
  <c r="I708" i="115"/>
  <c r="I709" i="115"/>
  <c r="I710" i="115"/>
  <c r="I711" i="115"/>
  <c r="I712" i="115"/>
  <c r="I713" i="115"/>
  <c r="I714" i="115"/>
  <c r="I715" i="115"/>
  <c r="I716" i="115"/>
  <c r="I717" i="115"/>
  <c r="I718" i="115"/>
  <c r="I719" i="115"/>
  <c r="I720" i="115"/>
  <c r="I721" i="115"/>
  <c r="I722" i="115"/>
  <c r="I723" i="115"/>
  <c r="I724" i="115"/>
  <c r="I725" i="115"/>
  <c r="I726" i="115"/>
  <c r="I727" i="115"/>
  <c r="I728" i="115"/>
  <c r="I729" i="115"/>
  <c r="I730" i="115"/>
  <c r="I731" i="115"/>
  <c r="I732" i="115"/>
  <c r="I733" i="115"/>
  <c r="I734" i="115"/>
  <c r="I735" i="115"/>
  <c r="I736" i="115"/>
  <c r="I737" i="115"/>
  <c r="I738" i="115"/>
  <c r="I739" i="115"/>
  <c r="I740" i="115"/>
  <c r="I741" i="115"/>
  <c r="I742" i="115"/>
  <c r="I743" i="115"/>
  <c r="I744" i="115"/>
  <c r="I745" i="115"/>
  <c r="I746" i="115"/>
  <c r="I747" i="115"/>
  <c r="I748" i="115"/>
  <c r="I749" i="115"/>
  <c r="I750" i="115"/>
  <c r="I751" i="115"/>
  <c r="I752" i="115"/>
  <c r="I753" i="115"/>
  <c r="I754" i="115"/>
  <c r="I755" i="115"/>
  <c r="I756" i="115"/>
  <c r="I757" i="115"/>
  <c r="I758" i="115"/>
  <c r="I759" i="115"/>
  <c r="I760" i="115"/>
  <c r="I761" i="115"/>
  <c r="I762" i="115"/>
  <c r="I763" i="115"/>
  <c r="I764" i="115"/>
  <c r="I765" i="115"/>
  <c r="I766" i="115"/>
  <c r="I767" i="115"/>
  <c r="I768" i="115"/>
  <c r="I769" i="115"/>
  <c r="I770" i="115"/>
  <c r="I771" i="115"/>
  <c r="I772" i="115"/>
  <c r="I773" i="115"/>
  <c r="I774" i="115"/>
  <c r="I775" i="115"/>
  <c r="I776" i="115"/>
  <c r="I777" i="115"/>
  <c r="I778" i="115"/>
  <c r="I779" i="115"/>
  <c r="I780" i="115"/>
  <c r="I781" i="115"/>
  <c r="I782" i="115"/>
  <c r="I783" i="115"/>
  <c r="I784" i="115"/>
  <c r="I785" i="115"/>
  <c r="I786" i="115"/>
  <c r="I787" i="115"/>
  <c r="I788" i="115"/>
  <c r="I789" i="115"/>
  <c r="I790" i="115"/>
  <c r="I791" i="115"/>
  <c r="I792" i="115"/>
  <c r="I793" i="115"/>
  <c r="I794" i="115"/>
  <c r="I795" i="115"/>
  <c r="I796" i="115"/>
  <c r="I797" i="115"/>
  <c r="I798" i="115"/>
  <c r="I799" i="115"/>
  <c r="I800" i="115"/>
  <c r="I801" i="115"/>
  <c r="I802" i="115"/>
  <c r="I803" i="115"/>
  <c r="I804" i="115"/>
  <c r="I805" i="115"/>
  <c r="I806" i="115"/>
  <c r="I807" i="115"/>
  <c r="I808" i="115"/>
  <c r="I809" i="115"/>
  <c r="I810" i="115"/>
  <c r="I811" i="115"/>
  <c r="I812" i="115"/>
  <c r="I813" i="115"/>
  <c r="I814" i="115"/>
  <c r="I815" i="115"/>
  <c r="I816" i="115"/>
  <c r="I817" i="115"/>
  <c r="I818" i="115"/>
  <c r="I819" i="115"/>
  <c r="I820" i="115"/>
  <c r="I821" i="115"/>
  <c r="I822" i="115"/>
  <c r="I823" i="115"/>
  <c r="I824" i="115"/>
  <c r="I825" i="115"/>
  <c r="I826" i="115"/>
  <c r="I827" i="115"/>
  <c r="I828" i="115"/>
  <c r="I829" i="115"/>
  <c r="I830" i="115"/>
  <c r="I831" i="115"/>
  <c r="I832" i="115"/>
  <c r="I833" i="115"/>
  <c r="I834" i="115"/>
  <c r="I835" i="115"/>
  <c r="I836" i="115"/>
  <c r="I837" i="115"/>
  <c r="I838" i="115"/>
  <c r="I839" i="115"/>
  <c r="I840" i="115"/>
  <c r="I841" i="115"/>
  <c r="I842" i="115"/>
  <c r="I843" i="115"/>
  <c r="I844" i="115"/>
  <c r="I845" i="115"/>
  <c r="I846" i="115"/>
  <c r="I847" i="115"/>
  <c r="I848" i="115"/>
  <c r="I849" i="115"/>
  <c r="I850" i="115"/>
  <c r="I851" i="115"/>
  <c r="I852" i="115"/>
  <c r="I853" i="115"/>
  <c r="I854" i="115"/>
  <c r="I855" i="115"/>
  <c r="I856" i="115"/>
  <c r="I857" i="115"/>
  <c r="I858" i="115"/>
  <c r="I859" i="115"/>
  <c r="I860" i="115"/>
  <c r="I861" i="115"/>
  <c r="I862" i="115"/>
  <c r="I863" i="115"/>
  <c r="I864" i="115"/>
  <c r="I865" i="115"/>
  <c r="I866" i="115"/>
  <c r="I867" i="115"/>
  <c r="I868" i="115"/>
  <c r="I869" i="115"/>
  <c r="I870" i="115"/>
  <c r="I871" i="115"/>
  <c r="I872" i="115"/>
  <c r="I873" i="115"/>
  <c r="I874" i="115"/>
  <c r="I875" i="115"/>
  <c r="I876" i="115"/>
  <c r="I877" i="115"/>
  <c r="I878" i="115"/>
  <c r="I879" i="115"/>
  <c r="I880" i="115"/>
  <c r="I881" i="115"/>
  <c r="I882" i="115"/>
  <c r="I883" i="115"/>
  <c r="I884" i="115"/>
  <c r="I885" i="115"/>
  <c r="I886" i="115"/>
  <c r="I887" i="115"/>
  <c r="I888" i="115"/>
  <c r="I889" i="115"/>
  <c r="I890" i="115"/>
  <c r="I891" i="115"/>
  <c r="I892" i="115"/>
  <c r="I893" i="115"/>
  <c r="I894" i="115"/>
  <c r="I895" i="115"/>
  <c r="I896" i="115"/>
  <c r="I897" i="115"/>
  <c r="I898" i="115"/>
  <c r="I899" i="115"/>
  <c r="I900" i="115"/>
  <c r="I901" i="115"/>
  <c r="I902" i="115"/>
  <c r="I903" i="115"/>
  <c r="I904" i="115"/>
  <c r="I905" i="115"/>
  <c r="I906" i="115"/>
  <c r="I907" i="115"/>
  <c r="I908" i="115"/>
  <c r="I909" i="115"/>
  <c r="I910" i="115"/>
  <c r="I911" i="115"/>
  <c r="I912" i="115"/>
  <c r="I913" i="115"/>
  <c r="I914" i="115"/>
  <c r="I915" i="115"/>
  <c r="I916" i="115"/>
  <c r="I917" i="115"/>
  <c r="I918" i="115"/>
  <c r="I919" i="115"/>
  <c r="I920" i="115"/>
  <c r="I921" i="115"/>
  <c r="I922" i="115"/>
  <c r="I923" i="115"/>
  <c r="I924" i="115"/>
  <c r="I925" i="115"/>
  <c r="I926" i="115"/>
  <c r="I927" i="115"/>
  <c r="I928" i="115"/>
  <c r="I929" i="115"/>
  <c r="I930" i="115"/>
  <c r="I931" i="115"/>
  <c r="I932" i="115"/>
  <c r="I933" i="115"/>
  <c r="I934" i="115"/>
  <c r="I935" i="115"/>
  <c r="I936" i="115"/>
  <c r="I937" i="115"/>
  <c r="I938" i="115"/>
  <c r="I939" i="115"/>
  <c r="I940" i="115"/>
  <c r="I941" i="115"/>
  <c r="I942" i="115"/>
  <c r="I943" i="115"/>
  <c r="I944" i="115"/>
  <c r="I945" i="115"/>
  <c r="I946" i="115"/>
  <c r="I947" i="115"/>
  <c r="I948" i="115"/>
  <c r="I949" i="115"/>
  <c r="I950" i="115"/>
  <c r="I951" i="115"/>
  <c r="I952" i="115"/>
  <c r="I953" i="115"/>
  <c r="I954" i="115"/>
  <c r="I955" i="115"/>
  <c r="I956" i="115"/>
  <c r="I957" i="115"/>
  <c r="I958" i="115"/>
  <c r="I959" i="115"/>
  <c r="I960" i="115"/>
  <c r="I961" i="115"/>
  <c r="I962" i="115"/>
  <c r="I963" i="115"/>
  <c r="I964" i="115"/>
  <c r="I965" i="115"/>
  <c r="I966" i="115"/>
  <c r="I967" i="115"/>
  <c r="I968" i="115"/>
  <c r="I969" i="115"/>
  <c r="I970" i="115"/>
  <c r="I971" i="115"/>
  <c r="I972" i="115"/>
  <c r="I973" i="115"/>
  <c r="I974" i="115"/>
  <c r="I975" i="115"/>
  <c r="I976" i="115"/>
  <c r="I977" i="115"/>
  <c r="I978" i="115"/>
  <c r="I979" i="115"/>
  <c r="I980" i="115"/>
  <c r="I981" i="115"/>
  <c r="I982" i="115"/>
  <c r="I983" i="115"/>
  <c r="I984" i="115"/>
  <c r="I985" i="115"/>
  <c r="I986" i="115"/>
  <c r="I987" i="115"/>
  <c r="I988" i="115"/>
  <c r="I989" i="115"/>
  <c r="I990" i="115"/>
  <c r="I991" i="115"/>
  <c r="I992" i="115"/>
  <c r="I993" i="115"/>
  <c r="I994" i="115"/>
  <c r="I995" i="115"/>
  <c r="I996" i="115"/>
  <c r="I997" i="115"/>
  <c r="I998" i="115"/>
  <c r="I999" i="115"/>
  <c r="I1000" i="115"/>
  <c r="I1001" i="115"/>
  <c r="I1002" i="115"/>
  <c r="I1003" i="115"/>
  <c r="I1004" i="115"/>
  <c r="I1005" i="115"/>
  <c r="I1006" i="115"/>
  <c r="I1007" i="115"/>
  <c r="I1008" i="115"/>
  <c r="I1009" i="115"/>
  <c r="I1010" i="115"/>
  <c r="I1011" i="115"/>
  <c r="I1012" i="115"/>
  <c r="I1013" i="115"/>
  <c r="I1014" i="115"/>
  <c r="I1015" i="115"/>
  <c r="I1016" i="115"/>
  <c r="I1017" i="115"/>
  <c r="I1018" i="115"/>
  <c r="I1019" i="115"/>
  <c r="I1020" i="115"/>
  <c r="I1021" i="115"/>
  <c r="I1022" i="115"/>
  <c r="I1023" i="115"/>
  <c r="I1024" i="115"/>
  <c r="I1025" i="115"/>
  <c r="I1026" i="115"/>
  <c r="I1027" i="115"/>
  <c r="I1028" i="115"/>
  <c r="I1029" i="115"/>
  <c r="I1030" i="115"/>
  <c r="I1031" i="115"/>
  <c r="I1032" i="115"/>
  <c r="I1033" i="115"/>
  <c r="I1034" i="115"/>
  <c r="I1035" i="115"/>
  <c r="I1036" i="115"/>
  <c r="I1037" i="115"/>
  <c r="I1038" i="115"/>
  <c r="I1039" i="115"/>
  <c r="I1040" i="115"/>
  <c r="I1041" i="115"/>
  <c r="I1042" i="115"/>
  <c r="I1043" i="115"/>
  <c r="I1044" i="115"/>
  <c r="I1045" i="115"/>
  <c r="I1046" i="115"/>
  <c r="I1047" i="115"/>
  <c r="I1048" i="115"/>
  <c r="I1049" i="115"/>
  <c r="I1050" i="115"/>
  <c r="I1051" i="115"/>
  <c r="I1052" i="115"/>
  <c r="I1053" i="115"/>
  <c r="I1054" i="115"/>
  <c r="I1055" i="115"/>
  <c r="I1056" i="115"/>
  <c r="I1057" i="115"/>
  <c r="I1058" i="115"/>
  <c r="I1059" i="115"/>
  <c r="I1060" i="115"/>
  <c r="I1061" i="115"/>
  <c r="I1062" i="115"/>
  <c r="I1063" i="115"/>
  <c r="I1064" i="115"/>
  <c r="I1065" i="115"/>
  <c r="I1066" i="115"/>
  <c r="I1067" i="115"/>
  <c r="I1068" i="115"/>
  <c r="I1069" i="115"/>
  <c r="I1070" i="115"/>
  <c r="I1071" i="115"/>
  <c r="I1072" i="115"/>
  <c r="I1073" i="115"/>
  <c r="I1074" i="115"/>
  <c r="I1075" i="115"/>
  <c r="I1076" i="115"/>
  <c r="I1077" i="115"/>
  <c r="I1078" i="115"/>
  <c r="I1079" i="115"/>
  <c r="I1080" i="115"/>
  <c r="I1081" i="115"/>
  <c r="I1082" i="115"/>
  <c r="I1083" i="115"/>
  <c r="I1084" i="115"/>
  <c r="I1085" i="115"/>
  <c r="I1086" i="115"/>
  <c r="I1087" i="115"/>
  <c r="I1088" i="115"/>
  <c r="I1089" i="115"/>
  <c r="I1090" i="115"/>
  <c r="I1091" i="115"/>
  <c r="I1092" i="115"/>
  <c r="I1093" i="115"/>
  <c r="I1094" i="115"/>
  <c r="I1095" i="115"/>
  <c r="I1096" i="115"/>
  <c r="I1097" i="115"/>
  <c r="I1098" i="115"/>
  <c r="I1099" i="115"/>
  <c r="I1100" i="115"/>
  <c r="I1101" i="115"/>
  <c r="I1102" i="115"/>
  <c r="I1103" i="115"/>
  <c r="I1104" i="115"/>
  <c r="I1105" i="115"/>
  <c r="I1106" i="115"/>
  <c r="I1107" i="115"/>
  <c r="I1108" i="115"/>
  <c r="I1109" i="115"/>
  <c r="I1110" i="115"/>
  <c r="I1111" i="115"/>
  <c r="I1112" i="115"/>
  <c r="I1113" i="115"/>
  <c r="I1114" i="115"/>
  <c r="I1115" i="115"/>
  <c r="I1116" i="115"/>
  <c r="I1117" i="115"/>
  <c r="I1118" i="115"/>
  <c r="I1119" i="115"/>
  <c r="I1120" i="115"/>
  <c r="I1121" i="115"/>
  <c r="I1122" i="115"/>
  <c r="I1123" i="115"/>
  <c r="I1124" i="115"/>
  <c r="I1125" i="115"/>
  <c r="I1126" i="115"/>
  <c r="I1127" i="115"/>
  <c r="I1128" i="115"/>
  <c r="I1129" i="115"/>
  <c r="I1130" i="115"/>
  <c r="I1131" i="115"/>
  <c r="I1132" i="115"/>
  <c r="I1133" i="115"/>
  <c r="I1134" i="115"/>
  <c r="I1135" i="115"/>
  <c r="I1136" i="115"/>
  <c r="I5" i="115"/>
  <c r="H106" i="115" l="1"/>
  <c r="H107" i="115"/>
  <c r="H108" i="115"/>
  <c r="H109" i="115"/>
  <c r="H110" i="115"/>
  <c r="H111" i="115"/>
  <c r="H112" i="115"/>
  <c r="H113" i="115"/>
  <c r="H114" i="115"/>
  <c r="H115" i="115"/>
  <c r="H116" i="115"/>
  <c r="H117" i="115"/>
  <c r="H118" i="115"/>
  <c r="H119" i="115"/>
  <c r="H120" i="115"/>
  <c r="H121" i="115"/>
  <c r="H122" i="115"/>
  <c r="H123" i="115"/>
  <c r="H124" i="115"/>
  <c r="H125" i="115"/>
  <c r="H126" i="115"/>
  <c r="H127" i="115"/>
  <c r="H128" i="115"/>
  <c r="H129" i="115"/>
  <c r="H130" i="115"/>
  <c r="H131" i="115"/>
  <c r="H132" i="115"/>
  <c r="H133" i="115"/>
  <c r="H134" i="115"/>
  <c r="H135" i="115"/>
  <c r="H136" i="115"/>
  <c r="H137" i="115"/>
  <c r="H138" i="115"/>
  <c r="H139" i="115"/>
  <c r="H140" i="115"/>
  <c r="H141" i="115"/>
  <c r="H142" i="115"/>
  <c r="H143" i="115"/>
  <c r="H144" i="115"/>
  <c r="H145" i="115"/>
  <c r="H146" i="115"/>
  <c r="H147" i="115"/>
  <c r="H148" i="115"/>
  <c r="H149" i="115"/>
  <c r="H150" i="115"/>
  <c r="H151" i="115"/>
  <c r="H152" i="115"/>
  <c r="H153" i="115"/>
  <c r="H154" i="115"/>
  <c r="H155" i="115"/>
  <c r="H156" i="115"/>
  <c r="H157" i="115"/>
  <c r="H158" i="115"/>
  <c r="H159" i="115"/>
  <c r="H160" i="115"/>
  <c r="H161" i="115"/>
  <c r="H162" i="115"/>
  <c r="H163" i="115"/>
  <c r="H164" i="115"/>
  <c r="H165" i="115"/>
  <c r="H166" i="115"/>
  <c r="H167" i="115"/>
  <c r="H168" i="115"/>
  <c r="H169" i="115"/>
  <c r="H170" i="115"/>
  <c r="H171" i="115"/>
  <c r="H172" i="115"/>
  <c r="H173" i="115"/>
  <c r="H174" i="115"/>
  <c r="H175" i="115"/>
  <c r="H176" i="115"/>
  <c r="H177" i="115"/>
  <c r="H178" i="115"/>
  <c r="H179" i="115"/>
  <c r="H180" i="115"/>
  <c r="H181" i="115"/>
  <c r="H182" i="115"/>
  <c r="H183" i="115"/>
  <c r="H184" i="115"/>
  <c r="H185" i="115"/>
  <c r="H186" i="115"/>
  <c r="H187" i="115"/>
  <c r="H188" i="115"/>
  <c r="H189" i="115"/>
  <c r="H190" i="115"/>
  <c r="H191" i="115"/>
  <c r="H192" i="115"/>
  <c r="H193" i="115"/>
  <c r="H194" i="115"/>
  <c r="H195" i="115"/>
  <c r="H196" i="115"/>
  <c r="H197" i="115"/>
  <c r="H198" i="115"/>
  <c r="H199" i="115"/>
  <c r="H200" i="115"/>
  <c r="H201" i="115"/>
  <c r="H202" i="115"/>
  <c r="H203" i="115"/>
  <c r="H204" i="115"/>
  <c r="H205" i="115"/>
  <c r="H206" i="115"/>
  <c r="H207" i="115"/>
  <c r="H208" i="115"/>
  <c r="H209" i="115"/>
  <c r="H210" i="115"/>
  <c r="H211" i="115"/>
  <c r="H212" i="115"/>
  <c r="H213" i="115"/>
  <c r="H214" i="115"/>
  <c r="H215" i="115"/>
  <c r="H216" i="115"/>
  <c r="H217" i="115"/>
  <c r="H218" i="115"/>
  <c r="H219" i="115"/>
  <c r="H220" i="115"/>
  <c r="H221" i="115"/>
  <c r="H222" i="115"/>
  <c r="H223" i="115"/>
  <c r="H224" i="115"/>
  <c r="H225" i="115"/>
  <c r="H226" i="115"/>
  <c r="H227" i="115"/>
  <c r="H228" i="115"/>
  <c r="H229" i="115"/>
  <c r="H230" i="115"/>
  <c r="H231" i="115"/>
  <c r="H232" i="115"/>
  <c r="H233" i="115"/>
  <c r="H234" i="115"/>
  <c r="H235" i="115"/>
  <c r="H236" i="115"/>
  <c r="H237" i="115"/>
  <c r="H238" i="115"/>
  <c r="H239" i="115"/>
  <c r="H240" i="115"/>
  <c r="H241" i="115"/>
  <c r="H242" i="115"/>
  <c r="H243" i="115"/>
  <c r="H244" i="115"/>
  <c r="H245" i="115"/>
  <c r="H246" i="115"/>
  <c r="H247" i="115"/>
  <c r="H248" i="115"/>
  <c r="H249" i="115"/>
  <c r="H250" i="115"/>
  <c r="H251" i="115"/>
  <c r="H252" i="115"/>
  <c r="H253" i="115"/>
  <c r="H254" i="115"/>
  <c r="H255" i="115"/>
  <c r="H256" i="115"/>
  <c r="H257" i="115"/>
  <c r="H258" i="115"/>
  <c r="H259" i="115"/>
  <c r="H260" i="115"/>
  <c r="H261" i="115"/>
  <c r="H262" i="115"/>
  <c r="H263" i="115"/>
  <c r="H264" i="115"/>
  <c r="H265" i="115"/>
  <c r="H266" i="115"/>
  <c r="H267" i="115"/>
  <c r="H268" i="115"/>
  <c r="H269" i="115"/>
  <c r="H270" i="115"/>
  <c r="H271" i="115"/>
  <c r="H272" i="115"/>
  <c r="H273" i="115"/>
  <c r="H274" i="115"/>
  <c r="H275" i="115"/>
  <c r="H276" i="115"/>
  <c r="H277" i="115"/>
  <c r="H278" i="115"/>
  <c r="H279" i="115"/>
  <c r="H280" i="115"/>
  <c r="H281" i="115"/>
  <c r="H282" i="115"/>
  <c r="H283" i="115"/>
  <c r="H284" i="115"/>
  <c r="H285" i="115"/>
  <c r="H286" i="115"/>
  <c r="H287" i="115"/>
  <c r="H288" i="115"/>
  <c r="H289" i="115"/>
  <c r="H290" i="115"/>
  <c r="H291" i="115"/>
  <c r="H292" i="115"/>
  <c r="H293" i="115"/>
  <c r="H294" i="115"/>
  <c r="H295" i="115"/>
  <c r="H296" i="115"/>
  <c r="H297" i="115"/>
  <c r="H298" i="115"/>
  <c r="H299" i="115"/>
  <c r="H300" i="115"/>
  <c r="H301" i="115"/>
  <c r="H302" i="115"/>
  <c r="H303" i="115"/>
  <c r="H304" i="115"/>
  <c r="H305" i="115"/>
  <c r="H306" i="115"/>
  <c r="H307" i="115"/>
  <c r="H308" i="115"/>
  <c r="H309" i="115"/>
  <c r="H310" i="115"/>
  <c r="H311" i="115"/>
  <c r="H312" i="115"/>
  <c r="H313" i="115"/>
  <c r="H314" i="115"/>
  <c r="H315" i="115"/>
  <c r="H316" i="115"/>
  <c r="H317" i="115"/>
  <c r="H318" i="115"/>
  <c r="H319" i="115"/>
  <c r="H320" i="115"/>
  <c r="H321" i="115"/>
  <c r="H322" i="115"/>
  <c r="H323" i="115"/>
  <c r="H324" i="115"/>
  <c r="H325" i="115"/>
  <c r="H326" i="115"/>
  <c r="H327" i="115"/>
  <c r="H328" i="115"/>
  <c r="H329" i="115"/>
  <c r="H330" i="115"/>
  <c r="H331" i="115"/>
  <c r="H332" i="115"/>
  <c r="H333" i="115"/>
  <c r="H334" i="115"/>
  <c r="H335" i="115"/>
  <c r="H336" i="115"/>
  <c r="H337" i="115"/>
  <c r="H338" i="115"/>
  <c r="H339" i="115"/>
  <c r="H340" i="115"/>
  <c r="H341" i="115"/>
  <c r="H342" i="115"/>
  <c r="H343" i="115"/>
  <c r="H344" i="115"/>
  <c r="H345" i="115"/>
  <c r="H346" i="115"/>
  <c r="H347" i="115"/>
  <c r="H348" i="115"/>
  <c r="H349" i="115"/>
  <c r="H350" i="115"/>
  <c r="H351" i="115"/>
  <c r="H352" i="115"/>
  <c r="H353" i="115"/>
  <c r="H354" i="115"/>
  <c r="H355" i="115"/>
  <c r="H356" i="115"/>
  <c r="H357" i="115"/>
  <c r="H358" i="115"/>
  <c r="H359" i="115"/>
  <c r="H360" i="115"/>
  <c r="H361" i="115"/>
  <c r="H362" i="115"/>
  <c r="H363" i="115"/>
  <c r="H364" i="115"/>
  <c r="H365" i="115"/>
  <c r="H366" i="115"/>
  <c r="H367" i="115"/>
  <c r="H368" i="115"/>
  <c r="H369" i="115"/>
  <c r="H370" i="115"/>
  <c r="H371" i="115"/>
  <c r="H372" i="115"/>
  <c r="H373" i="115"/>
  <c r="H374" i="115"/>
  <c r="H375" i="115"/>
  <c r="H376" i="115"/>
  <c r="H377" i="115"/>
  <c r="H378" i="115"/>
  <c r="H379" i="115"/>
  <c r="H380" i="115"/>
  <c r="H381" i="115"/>
  <c r="H382" i="115"/>
  <c r="H383" i="115"/>
  <c r="H384" i="115"/>
  <c r="H385" i="115"/>
  <c r="H386" i="115"/>
  <c r="H387" i="115"/>
  <c r="H388" i="115"/>
  <c r="H389" i="115"/>
  <c r="H390" i="115"/>
  <c r="H391" i="115"/>
  <c r="H392" i="115"/>
  <c r="H393" i="115"/>
  <c r="H394" i="115"/>
  <c r="H395" i="115"/>
  <c r="H396" i="115"/>
  <c r="H397" i="115"/>
  <c r="H398" i="115"/>
  <c r="H399" i="115"/>
  <c r="H400" i="115"/>
  <c r="H401" i="115"/>
  <c r="H402" i="115"/>
  <c r="H403" i="115"/>
  <c r="H404" i="115"/>
  <c r="H405" i="115"/>
  <c r="H406" i="115"/>
  <c r="H407" i="115"/>
  <c r="H408" i="115"/>
  <c r="H409" i="115"/>
  <c r="H410" i="115"/>
  <c r="H411" i="115"/>
  <c r="H412" i="115"/>
  <c r="H413" i="115"/>
  <c r="H414" i="115"/>
  <c r="H415" i="115"/>
  <c r="H416" i="115"/>
  <c r="H417" i="115"/>
  <c r="H418" i="115"/>
  <c r="H419" i="115"/>
  <c r="H420" i="115"/>
  <c r="H421" i="115"/>
  <c r="H422" i="115"/>
  <c r="H423" i="115"/>
  <c r="H424" i="115"/>
  <c r="H425" i="115"/>
  <c r="H426" i="115"/>
  <c r="H427" i="115"/>
  <c r="H428" i="115"/>
  <c r="H429" i="115"/>
  <c r="H430" i="115"/>
  <c r="H431" i="115"/>
  <c r="H432" i="115"/>
  <c r="H433" i="115"/>
  <c r="H434" i="115"/>
  <c r="H435" i="115"/>
  <c r="H436" i="115"/>
  <c r="H437" i="115"/>
  <c r="H438" i="115"/>
  <c r="H439" i="115"/>
  <c r="H440" i="115"/>
  <c r="H441" i="115"/>
  <c r="H442" i="115"/>
  <c r="H443" i="115"/>
  <c r="H444" i="115"/>
  <c r="H445" i="115"/>
  <c r="H446" i="115"/>
  <c r="H447" i="115"/>
  <c r="H448" i="115"/>
  <c r="H449" i="115"/>
  <c r="H450" i="115"/>
  <c r="H451" i="115"/>
  <c r="H452" i="115"/>
  <c r="H453" i="115"/>
  <c r="H454" i="115"/>
  <c r="H455" i="115"/>
  <c r="H456" i="115"/>
  <c r="H457" i="115"/>
  <c r="H458" i="115"/>
  <c r="H459" i="115"/>
  <c r="H460" i="115"/>
  <c r="H461" i="115"/>
  <c r="H462" i="115"/>
  <c r="H463" i="115"/>
  <c r="H464" i="115"/>
  <c r="H465" i="115"/>
  <c r="H466" i="115"/>
  <c r="H467" i="115"/>
  <c r="H468" i="115"/>
  <c r="H469" i="115"/>
  <c r="H470" i="115"/>
  <c r="H471" i="115"/>
  <c r="H472" i="115"/>
  <c r="H473" i="115"/>
  <c r="H474" i="115"/>
  <c r="H475" i="115"/>
  <c r="H476" i="115"/>
  <c r="H477" i="115"/>
  <c r="H478" i="115"/>
  <c r="H479" i="115"/>
  <c r="H480" i="115"/>
  <c r="H481" i="115"/>
  <c r="H482" i="115"/>
  <c r="H483" i="115"/>
  <c r="H484" i="115"/>
  <c r="H485" i="115"/>
  <c r="H486" i="115"/>
  <c r="H487" i="115"/>
  <c r="H488" i="115"/>
  <c r="H489" i="115"/>
  <c r="H490" i="115"/>
  <c r="H491" i="115"/>
  <c r="H492" i="115"/>
  <c r="H493" i="115"/>
  <c r="H494" i="115"/>
  <c r="H495" i="115"/>
  <c r="H496" i="115"/>
  <c r="H497" i="115"/>
  <c r="H498" i="115"/>
  <c r="H499" i="115"/>
  <c r="H500" i="115"/>
  <c r="H501" i="115"/>
  <c r="H502" i="115"/>
  <c r="H503" i="115"/>
  <c r="H504" i="115"/>
  <c r="H505" i="115"/>
  <c r="H506" i="115"/>
  <c r="H507" i="115"/>
  <c r="H508" i="115"/>
  <c r="H509" i="115"/>
  <c r="H510" i="115"/>
  <c r="H511" i="115"/>
  <c r="H512" i="115"/>
  <c r="H513" i="115"/>
  <c r="H514" i="115"/>
  <c r="H515" i="115"/>
  <c r="H516" i="115"/>
  <c r="H517" i="115"/>
  <c r="H518" i="115"/>
  <c r="H519" i="115"/>
  <c r="H520" i="115"/>
  <c r="H521" i="115"/>
  <c r="H522" i="115"/>
  <c r="H523" i="115"/>
  <c r="H524" i="115"/>
  <c r="H525" i="115"/>
  <c r="H526" i="115"/>
  <c r="H527" i="115"/>
  <c r="H528" i="115"/>
  <c r="H529" i="115"/>
  <c r="H530" i="115"/>
  <c r="H531" i="115"/>
  <c r="H532" i="115"/>
  <c r="H533" i="115"/>
  <c r="H534" i="115"/>
  <c r="H535" i="115"/>
  <c r="H536" i="115"/>
  <c r="H537" i="115"/>
  <c r="H538" i="115"/>
  <c r="H539" i="115"/>
  <c r="H540" i="115"/>
  <c r="H541" i="115"/>
  <c r="H542" i="115"/>
  <c r="H543" i="115"/>
  <c r="H544" i="115"/>
  <c r="H545" i="115"/>
  <c r="H546" i="115"/>
  <c r="H547" i="115"/>
  <c r="H548" i="115"/>
  <c r="H549" i="115"/>
  <c r="H550" i="115"/>
  <c r="H551" i="115"/>
  <c r="H552" i="115"/>
  <c r="H553" i="115"/>
  <c r="H554" i="115"/>
  <c r="H555" i="115"/>
  <c r="H556" i="115"/>
  <c r="H557" i="115"/>
  <c r="H558" i="115"/>
  <c r="H559" i="115"/>
  <c r="H560" i="115"/>
  <c r="H561" i="115"/>
  <c r="H562" i="115"/>
  <c r="H563" i="115"/>
  <c r="H564" i="115"/>
  <c r="H565" i="115"/>
  <c r="H566" i="115"/>
  <c r="H567" i="115"/>
  <c r="H568" i="115"/>
  <c r="H569" i="115"/>
  <c r="H570" i="115"/>
  <c r="H571" i="115"/>
  <c r="H572" i="115"/>
  <c r="H573" i="115"/>
  <c r="H574" i="115"/>
  <c r="H575" i="115"/>
  <c r="H576" i="115"/>
  <c r="H577" i="115"/>
  <c r="H578" i="115"/>
  <c r="H579" i="115"/>
  <c r="H580" i="115"/>
  <c r="H581" i="115"/>
  <c r="H582" i="115"/>
  <c r="H583" i="115"/>
  <c r="H584" i="115"/>
  <c r="H585" i="115"/>
  <c r="H586" i="115"/>
  <c r="H587" i="115"/>
  <c r="H588" i="115"/>
  <c r="H589" i="115"/>
  <c r="H590" i="115"/>
  <c r="H591" i="115"/>
  <c r="H592" i="115"/>
  <c r="H593" i="115"/>
  <c r="H594" i="115"/>
  <c r="H595" i="115"/>
  <c r="H596" i="115"/>
  <c r="H597" i="115"/>
  <c r="H598" i="115"/>
  <c r="H599" i="115"/>
  <c r="H600" i="115"/>
  <c r="H601" i="115"/>
  <c r="H602" i="115"/>
  <c r="H603" i="115"/>
  <c r="H604" i="115"/>
  <c r="H605" i="115"/>
  <c r="H606" i="115"/>
  <c r="H607" i="115"/>
  <c r="H608" i="115"/>
  <c r="H609" i="115"/>
  <c r="H610" i="115"/>
  <c r="H611" i="115"/>
  <c r="H612" i="115"/>
  <c r="H613" i="115"/>
  <c r="H614" i="115"/>
  <c r="H615" i="115"/>
  <c r="H616" i="115"/>
  <c r="H617" i="115"/>
  <c r="H618" i="115"/>
  <c r="H619" i="115"/>
  <c r="H620" i="115"/>
  <c r="H621" i="115"/>
  <c r="H622" i="115"/>
  <c r="H623" i="115"/>
  <c r="H624" i="115"/>
  <c r="H625" i="115"/>
  <c r="H626" i="115"/>
  <c r="H627" i="115"/>
  <c r="H628" i="115"/>
  <c r="H629" i="115"/>
  <c r="H630" i="115"/>
  <c r="H631" i="115"/>
  <c r="H632" i="115"/>
  <c r="H633" i="115"/>
  <c r="H634" i="115"/>
  <c r="H635" i="115"/>
  <c r="H636" i="115"/>
  <c r="H637" i="115"/>
  <c r="H638" i="115"/>
  <c r="H639" i="115"/>
  <c r="H640" i="115"/>
  <c r="H641" i="115"/>
  <c r="H642" i="115"/>
  <c r="H643" i="115"/>
  <c r="H644" i="115"/>
  <c r="H645" i="115"/>
  <c r="H646" i="115"/>
  <c r="H647" i="115"/>
  <c r="H648" i="115"/>
  <c r="H649" i="115"/>
  <c r="H650" i="115"/>
  <c r="H651" i="115"/>
  <c r="H652" i="115"/>
  <c r="H653" i="115"/>
  <c r="H654" i="115"/>
  <c r="H655" i="115"/>
  <c r="H656" i="115"/>
  <c r="H657" i="115"/>
  <c r="H658" i="115"/>
  <c r="H659" i="115"/>
  <c r="H660" i="115"/>
  <c r="H661" i="115"/>
  <c r="H662" i="115"/>
  <c r="H663" i="115"/>
  <c r="H664" i="115"/>
  <c r="H665" i="115"/>
  <c r="H666" i="115"/>
  <c r="H667" i="115"/>
  <c r="H668" i="115"/>
  <c r="H669" i="115"/>
  <c r="H670" i="115"/>
  <c r="H671" i="115"/>
  <c r="H672" i="115"/>
  <c r="H673" i="115"/>
  <c r="H674" i="115"/>
  <c r="H675" i="115"/>
  <c r="H676" i="115"/>
  <c r="H677" i="115"/>
  <c r="H678" i="115"/>
  <c r="H679" i="115"/>
  <c r="H680" i="115"/>
  <c r="H681" i="115"/>
  <c r="H682" i="115"/>
  <c r="H683" i="115"/>
  <c r="H684" i="115"/>
  <c r="H685" i="115"/>
  <c r="H686" i="115"/>
  <c r="H687" i="115"/>
  <c r="H688" i="115"/>
  <c r="H689" i="115"/>
  <c r="H690" i="115"/>
  <c r="H691" i="115"/>
  <c r="H692" i="115"/>
  <c r="H693" i="115"/>
  <c r="H694" i="115"/>
  <c r="H695" i="115"/>
  <c r="H696" i="115"/>
  <c r="H697" i="115"/>
  <c r="H698" i="115"/>
  <c r="H699" i="115"/>
  <c r="H700" i="115"/>
  <c r="H701" i="115"/>
  <c r="H702" i="115"/>
  <c r="H703" i="115"/>
  <c r="H704" i="115"/>
  <c r="H705" i="115"/>
  <c r="H706" i="115"/>
  <c r="H707" i="115"/>
  <c r="H708" i="115"/>
  <c r="H709" i="115"/>
  <c r="H710" i="115"/>
  <c r="H711" i="115"/>
  <c r="H712" i="115"/>
  <c r="H713" i="115"/>
  <c r="H714" i="115"/>
  <c r="H715" i="115"/>
  <c r="H716" i="115"/>
  <c r="H717" i="115"/>
  <c r="H718" i="115"/>
  <c r="H719" i="115"/>
  <c r="H720" i="115"/>
  <c r="H721" i="115"/>
  <c r="H722" i="115"/>
  <c r="H723" i="115"/>
  <c r="H724" i="115"/>
  <c r="H725" i="115"/>
  <c r="H726" i="115"/>
  <c r="H727" i="115"/>
  <c r="H728" i="115"/>
  <c r="H729" i="115"/>
  <c r="H730" i="115"/>
  <c r="H731" i="115"/>
  <c r="H732" i="115"/>
  <c r="H733" i="115"/>
  <c r="H734" i="115"/>
  <c r="H735" i="115"/>
  <c r="H736" i="115"/>
  <c r="H737" i="115"/>
  <c r="H738" i="115"/>
  <c r="H739" i="115"/>
  <c r="H740" i="115"/>
  <c r="H741" i="115"/>
  <c r="H742" i="115"/>
  <c r="H743" i="115"/>
  <c r="H744" i="115"/>
  <c r="H745" i="115"/>
  <c r="H746" i="115"/>
  <c r="H747" i="115"/>
  <c r="H748" i="115"/>
  <c r="H749" i="115"/>
  <c r="H750" i="115"/>
  <c r="H751" i="115"/>
  <c r="H752" i="115"/>
  <c r="H753" i="115"/>
  <c r="H754" i="115"/>
  <c r="H755" i="115"/>
  <c r="H756" i="115"/>
  <c r="H757" i="115"/>
  <c r="H758" i="115"/>
  <c r="H759" i="115"/>
  <c r="H760" i="115"/>
  <c r="H761" i="115"/>
  <c r="H762" i="115"/>
  <c r="H763" i="115"/>
  <c r="H764" i="115"/>
  <c r="H765" i="115"/>
  <c r="H766" i="115"/>
  <c r="H767" i="115"/>
  <c r="H768" i="115"/>
  <c r="H769" i="115"/>
  <c r="H770" i="115"/>
  <c r="H771" i="115"/>
  <c r="H772" i="115"/>
  <c r="H773" i="115"/>
  <c r="H774" i="115"/>
  <c r="H775" i="115"/>
  <c r="H776" i="115"/>
  <c r="H777" i="115"/>
  <c r="H778" i="115"/>
  <c r="H779" i="115"/>
  <c r="H780" i="115"/>
  <c r="H781" i="115"/>
  <c r="H782" i="115"/>
  <c r="H783" i="115"/>
  <c r="H784" i="115"/>
  <c r="H785" i="115"/>
  <c r="H786" i="115"/>
  <c r="H787" i="115"/>
  <c r="H788" i="115"/>
  <c r="H789" i="115"/>
  <c r="H790" i="115"/>
  <c r="H791" i="115"/>
  <c r="H792" i="115"/>
  <c r="H793" i="115"/>
  <c r="H794" i="115"/>
  <c r="H795" i="115"/>
  <c r="H796" i="115"/>
  <c r="H797" i="115"/>
  <c r="H798" i="115"/>
  <c r="H799" i="115"/>
  <c r="H800" i="115"/>
  <c r="H801" i="115"/>
  <c r="H802" i="115"/>
  <c r="H803" i="115"/>
  <c r="H804" i="115"/>
  <c r="H805" i="115"/>
  <c r="H806" i="115"/>
  <c r="H807" i="115"/>
  <c r="H808" i="115"/>
  <c r="H809" i="115"/>
  <c r="H810" i="115"/>
  <c r="H811" i="115"/>
  <c r="H812" i="115"/>
  <c r="H813" i="115"/>
  <c r="H814" i="115"/>
  <c r="H815" i="115"/>
  <c r="H816" i="115"/>
  <c r="H817" i="115"/>
  <c r="H818" i="115"/>
  <c r="H819" i="115"/>
  <c r="H820" i="115"/>
  <c r="H821" i="115"/>
  <c r="H822" i="115"/>
  <c r="H823" i="115"/>
  <c r="H824" i="115"/>
  <c r="H825" i="115"/>
  <c r="H826" i="115"/>
  <c r="H827" i="115"/>
  <c r="H828" i="115"/>
  <c r="H829" i="115"/>
  <c r="H830" i="115"/>
  <c r="H831" i="115"/>
  <c r="H832" i="115"/>
  <c r="H833" i="115"/>
  <c r="H834" i="115"/>
  <c r="H835" i="115"/>
  <c r="H836" i="115"/>
  <c r="H837" i="115"/>
  <c r="H838" i="115"/>
  <c r="H839" i="115"/>
  <c r="H840" i="115"/>
  <c r="H841" i="115"/>
  <c r="H842" i="115"/>
  <c r="H843" i="115"/>
  <c r="H844" i="115"/>
  <c r="H845" i="115"/>
  <c r="H846" i="115"/>
  <c r="H847" i="115"/>
  <c r="H848" i="115"/>
  <c r="H849" i="115"/>
  <c r="H850" i="115"/>
  <c r="H851" i="115"/>
  <c r="H852" i="115"/>
  <c r="H853" i="115"/>
  <c r="H854" i="115"/>
  <c r="H855" i="115"/>
  <c r="H856" i="115"/>
  <c r="H857" i="115"/>
  <c r="H858" i="115"/>
  <c r="H859" i="115"/>
  <c r="H860" i="115"/>
  <c r="H861" i="115"/>
  <c r="H862" i="115"/>
  <c r="H863" i="115"/>
  <c r="H864" i="115"/>
  <c r="H865" i="115"/>
  <c r="H866" i="115"/>
  <c r="H867" i="115"/>
  <c r="H868" i="115"/>
  <c r="H869" i="115"/>
  <c r="H870" i="115"/>
  <c r="H871" i="115"/>
  <c r="H872" i="115"/>
  <c r="H873" i="115"/>
  <c r="H874" i="115"/>
  <c r="H875" i="115"/>
  <c r="H876" i="115"/>
  <c r="H877" i="115"/>
  <c r="H878" i="115"/>
  <c r="H879" i="115"/>
  <c r="H880" i="115"/>
  <c r="H881" i="115"/>
  <c r="H882" i="115"/>
  <c r="H883" i="115"/>
  <c r="H884" i="115"/>
  <c r="H885" i="115"/>
  <c r="H886" i="115"/>
  <c r="H887" i="115"/>
  <c r="H888" i="115"/>
  <c r="H889" i="115"/>
  <c r="H890" i="115"/>
  <c r="H891" i="115"/>
  <c r="H892" i="115"/>
  <c r="H893" i="115"/>
  <c r="H894" i="115"/>
  <c r="H895" i="115"/>
  <c r="H896" i="115"/>
  <c r="H897" i="115"/>
  <c r="H898" i="115"/>
  <c r="H899" i="115"/>
  <c r="H900" i="115"/>
  <c r="H901" i="115"/>
  <c r="H902" i="115"/>
  <c r="H903" i="115"/>
  <c r="H904" i="115"/>
  <c r="H905" i="115"/>
  <c r="H906" i="115"/>
  <c r="H907" i="115"/>
  <c r="H908" i="115"/>
  <c r="H909" i="115"/>
  <c r="H910" i="115"/>
  <c r="H911" i="115"/>
  <c r="H912" i="115"/>
  <c r="H913" i="115"/>
  <c r="H914" i="115"/>
  <c r="H915" i="115"/>
  <c r="H916" i="115"/>
  <c r="H917" i="115"/>
  <c r="H918" i="115"/>
  <c r="H919" i="115"/>
  <c r="H920" i="115"/>
  <c r="H921" i="115"/>
  <c r="H922" i="115"/>
  <c r="H923" i="115"/>
  <c r="H924" i="115"/>
  <c r="H925" i="115"/>
  <c r="H926" i="115"/>
  <c r="H927" i="115"/>
  <c r="H928" i="115"/>
  <c r="H929" i="115"/>
  <c r="H930" i="115"/>
  <c r="H931" i="115"/>
  <c r="H932" i="115"/>
  <c r="H933" i="115"/>
  <c r="H934" i="115"/>
  <c r="H935" i="115"/>
  <c r="H936" i="115"/>
  <c r="H937" i="115"/>
  <c r="H938" i="115"/>
  <c r="H939" i="115"/>
  <c r="H940" i="115"/>
  <c r="H941" i="115"/>
  <c r="H942" i="115"/>
  <c r="H943" i="115"/>
  <c r="H944" i="115"/>
  <c r="H945" i="115"/>
  <c r="H946" i="115"/>
  <c r="H947" i="115"/>
  <c r="H948" i="115"/>
  <c r="H949" i="115"/>
  <c r="H950" i="115"/>
  <c r="H951" i="115"/>
  <c r="H952" i="115"/>
  <c r="H953" i="115"/>
  <c r="H954" i="115"/>
  <c r="H955" i="115"/>
  <c r="H956" i="115"/>
  <c r="H957" i="115"/>
  <c r="H958" i="115"/>
  <c r="H959" i="115"/>
  <c r="H960" i="115"/>
  <c r="H961" i="115"/>
  <c r="H962" i="115"/>
  <c r="H963" i="115"/>
  <c r="H964" i="115"/>
  <c r="H965" i="115"/>
  <c r="H966" i="115"/>
  <c r="H967" i="115"/>
  <c r="H968" i="115"/>
  <c r="H969" i="115"/>
  <c r="H970" i="115"/>
  <c r="H971" i="115"/>
  <c r="H972" i="115"/>
  <c r="H973" i="115"/>
  <c r="H974" i="115"/>
  <c r="H975" i="115"/>
  <c r="H976" i="115"/>
  <c r="H977" i="115"/>
  <c r="H978" i="115"/>
  <c r="H979" i="115"/>
  <c r="H980" i="115"/>
  <c r="H981" i="115"/>
  <c r="H982" i="115"/>
  <c r="H983" i="115"/>
  <c r="H984" i="115"/>
  <c r="H985" i="115"/>
  <c r="H986" i="115"/>
  <c r="H987" i="115"/>
  <c r="H988" i="115"/>
  <c r="H989" i="115"/>
  <c r="H990" i="115"/>
  <c r="H991" i="115"/>
  <c r="H992" i="115"/>
  <c r="H993" i="115"/>
  <c r="H994" i="115"/>
  <c r="H995" i="115"/>
  <c r="H996" i="115"/>
  <c r="H997" i="115"/>
  <c r="H998" i="115"/>
  <c r="H999" i="115"/>
  <c r="H1000" i="115"/>
  <c r="H1001" i="115"/>
  <c r="H1002" i="115"/>
  <c r="H1003" i="115"/>
  <c r="H1004" i="115"/>
  <c r="H1005" i="115"/>
  <c r="H1006" i="115"/>
  <c r="H1007" i="115"/>
  <c r="H1008" i="115"/>
  <c r="H1009" i="115"/>
  <c r="H1010" i="115"/>
  <c r="H1011" i="115"/>
  <c r="H1012" i="115"/>
  <c r="H1013" i="115"/>
  <c r="H1014" i="115"/>
  <c r="H1015" i="115"/>
  <c r="H1016" i="115"/>
  <c r="H1017" i="115"/>
  <c r="H1018" i="115"/>
  <c r="H1019" i="115"/>
  <c r="H1020" i="115"/>
  <c r="H1021" i="115"/>
  <c r="H1022" i="115"/>
  <c r="H1023" i="115"/>
  <c r="H1024" i="115"/>
  <c r="H1025" i="115"/>
  <c r="H1026" i="115"/>
  <c r="H1027" i="115"/>
  <c r="H1028" i="115"/>
  <c r="H1029" i="115"/>
  <c r="H1030" i="115"/>
  <c r="H1031" i="115"/>
  <c r="H1032" i="115"/>
  <c r="H1033" i="115"/>
  <c r="H1034" i="115"/>
  <c r="H1035" i="115"/>
  <c r="H1036" i="115"/>
  <c r="H1037" i="115"/>
  <c r="H1038" i="115"/>
  <c r="H1039" i="115"/>
  <c r="H1040" i="115"/>
  <c r="H1041" i="115"/>
  <c r="H1042" i="115"/>
  <c r="H1043" i="115"/>
  <c r="H1044" i="115"/>
  <c r="H1045" i="115"/>
  <c r="H1046" i="115"/>
  <c r="H1047" i="115"/>
  <c r="H1048" i="115"/>
  <c r="H1049" i="115"/>
  <c r="H1050" i="115"/>
  <c r="H1051" i="115"/>
  <c r="H1052" i="115"/>
  <c r="H1053" i="115"/>
  <c r="H1054" i="115"/>
  <c r="H1055" i="115"/>
  <c r="H1056" i="115"/>
  <c r="H1057" i="115"/>
  <c r="H1058" i="115"/>
  <c r="H1059" i="115"/>
  <c r="H1060" i="115"/>
  <c r="H1061" i="115"/>
  <c r="H1062" i="115"/>
  <c r="H1063" i="115"/>
  <c r="H1064" i="115"/>
  <c r="H1065" i="115"/>
  <c r="H1066" i="115"/>
  <c r="H1067" i="115"/>
  <c r="H1068" i="115"/>
  <c r="H1069" i="115"/>
  <c r="H1070" i="115"/>
  <c r="H1071" i="115"/>
  <c r="H1072" i="115"/>
  <c r="H1073" i="115"/>
  <c r="H1074" i="115"/>
  <c r="H1075" i="115"/>
  <c r="H1076" i="115"/>
  <c r="H1077" i="115"/>
  <c r="H1078" i="115"/>
  <c r="H1079" i="115"/>
  <c r="H1080" i="115"/>
  <c r="H1081" i="115"/>
  <c r="H1082" i="115"/>
  <c r="H1083" i="115"/>
  <c r="H1084" i="115"/>
  <c r="H1085" i="115"/>
  <c r="H1086" i="115"/>
  <c r="H1087" i="115"/>
  <c r="H1088" i="115"/>
  <c r="H1089" i="115"/>
  <c r="H1090" i="115"/>
  <c r="H1091" i="115"/>
  <c r="H1092" i="115"/>
  <c r="H1093" i="115"/>
  <c r="H1094" i="115"/>
  <c r="H1095" i="115"/>
  <c r="H1096" i="115"/>
  <c r="H1097" i="115"/>
  <c r="H1098" i="115"/>
  <c r="H1099" i="115"/>
  <c r="H1100" i="115"/>
  <c r="H1101" i="115"/>
  <c r="H1102" i="115"/>
  <c r="H1103" i="115"/>
  <c r="H1104" i="115"/>
  <c r="H1105" i="115"/>
  <c r="H1106" i="115"/>
  <c r="H1107" i="115"/>
  <c r="H1108" i="115"/>
  <c r="H1109" i="115"/>
  <c r="H1110" i="115"/>
  <c r="H1111" i="115"/>
  <c r="H1112" i="115"/>
  <c r="H1113" i="115"/>
  <c r="H1114" i="115"/>
  <c r="H1115" i="115"/>
  <c r="H1116" i="115"/>
  <c r="H1117" i="115"/>
  <c r="H1118" i="115"/>
  <c r="H1119" i="115"/>
  <c r="H1120" i="115"/>
  <c r="H1121" i="115"/>
  <c r="H1122" i="115"/>
  <c r="H1123" i="115"/>
  <c r="H1124" i="115"/>
  <c r="H1125" i="115"/>
  <c r="H1126" i="115"/>
  <c r="H1127" i="115"/>
  <c r="H1128" i="115"/>
  <c r="H1129" i="115"/>
  <c r="H1130" i="115"/>
  <c r="H1131" i="115"/>
  <c r="H1132" i="115"/>
  <c r="H1133" i="115"/>
  <c r="H1134" i="115"/>
  <c r="H1135" i="115"/>
  <c r="H1136" i="115"/>
  <c r="H105" i="115"/>
  <c r="J1041225" i="115"/>
  <c r="J1041226" i="115"/>
  <c r="J1041227" i="115"/>
  <c r="J1041228" i="115"/>
  <c r="J1041229" i="115"/>
  <c r="J1041230" i="115"/>
  <c r="J1041231" i="115"/>
  <c r="J1041232" i="115"/>
  <c r="J1041233" i="115"/>
  <c r="J1041234" i="115"/>
  <c r="J1041235" i="115"/>
  <c r="J1041236" i="115"/>
  <c r="J1041237" i="115"/>
  <c r="J1041238" i="115"/>
  <c r="J1041239" i="115"/>
  <c r="J1041240" i="115"/>
  <c r="J1041241" i="115"/>
  <c r="J1041242" i="115"/>
  <c r="J1041243" i="115"/>
  <c r="J1041244" i="115"/>
  <c r="J1041245" i="115"/>
  <c r="J1041246" i="115"/>
  <c r="J1041247" i="115"/>
  <c r="J1041248" i="115"/>
  <c r="J1041249" i="115"/>
  <c r="J1041250" i="115"/>
  <c r="J1041251" i="115"/>
  <c r="J1041252" i="115"/>
  <c r="J1041253" i="115"/>
  <c r="J1041254" i="115"/>
  <c r="J1041255" i="115"/>
  <c r="J1041256" i="115"/>
  <c r="J1041257" i="115"/>
  <c r="J1041258" i="115"/>
  <c r="J1041259" i="115"/>
  <c r="J1041260" i="115"/>
  <c r="J1041261" i="115"/>
  <c r="J1041262" i="115"/>
  <c r="J1041263" i="115"/>
  <c r="J1041264" i="115"/>
  <c r="J1041265" i="115"/>
  <c r="J1041266" i="115"/>
  <c r="J1041267" i="115"/>
  <c r="J1041268" i="115"/>
  <c r="J1041269" i="115"/>
  <c r="J1041270" i="115"/>
  <c r="J1041271" i="115"/>
  <c r="J1041272" i="115"/>
  <c r="J1041273" i="115"/>
  <c r="J1041274" i="115"/>
  <c r="J1041275" i="115"/>
  <c r="J1041276" i="115"/>
  <c r="J1041277" i="115"/>
  <c r="J1041278" i="115"/>
  <c r="J1041279" i="115"/>
  <c r="J1041280" i="115"/>
  <c r="J1041281" i="115"/>
  <c r="J1041282" i="115"/>
  <c r="J1041283" i="115"/>
  <c r="J1041284" i="115"/>
  <c r="J1041285" i="115"/>
  <c r="J1041286" i="115"/>
  <c r="J1041287" i="115"/>
  <c r="J1041288" i="115"/>
  <c r="J1041289" i="115"/>
  <c r="J1041290" i="115"/>
  <c r="J1041291" i="115"/>
  <c r="J1041292" i="115"/>
  <c r="J1041293" i="115"/>
  <c r="J1041294" i="115"/>
  <c r="J1041295" i="115"/>
  <c r="J1041296" i="115"/>
  <c r="J1041297" i="115"/>
  <c r="J1041298" i="115"/>
  <c r="J1041299" i="115"/>
  <c r="J1041300" i="115"/>
  <c r="J1041301" i="115"/>
  <c r="J1041302" i="115"/>
  <c r="J1041303" i="115"/>
  <c r="J1041304" i="115"/>
  <c r="J1041305" i="115"/>
  <c r="J1041306" i="115"/>
  <c r="J1041307" i="115"/>
  <c r="J1041308" i="115"/>
  <c r="J1041309" i="115"/>
  <c r="J1041310" i="115"/>
  <c r="J1041311" i="115"/>
  <c r="J1041312" i="115"/>
  <c r="J1041313" i="115"/>
  <c r="J1041314" i="115"/>
  <c r="J1041315" i="115"/>
  <c r="J1041316" i="115"/>
  <c r="J1041317" i="115"/>
  <c r="J1041318" i="115"/>
  <c r="J1041319" i="115"/>
  <c r="J1041320" i="115"/>
  <c r="J1041321" i="115"/>
  <c r="J1041322" i="115"/>
  <c r="J1041323" i="115"/>
  <c r="J1041324" i="115"/>
  <c r="J1041325" i="115"/>
  <c r="J1041326" i="115"/>
  <c r="J1041327" i="115"/>
  <c r="J1041328" i="115"/>
  <c r="J1041329" i="115"/>
  <c r="J1041330" i="115"/>
  <c r="J1041331" i="115"/>
  <c r="J1041332" i="115"/>
  <c r="J1041333" i="115"/>
  <c r="J1041334" i="115"/>
  <c r="J1041335" i="115"/>
  <c r="J1041336" i="115"/>
  <c r="J1041337" i="115"/>
  <c r="J1041338" i="115"/>
  <c r="J1041339" i="115"/>
  <c r="J1041340" i="115"/>
  <c r="J1041341" i="115"/>
  <c r="J1041342" i="115"/>
  <c r="J1041343" i="115"/>
  <c r="J1041344" i="115"/>
  <c r="J1041345" i="115"/>
  <c r="J1041346" i="115"/>
  <c r="J1041347" i="115"/>
  <c r="J1041348" i="115"/>
  <c r="J1041349" i="115"/>
  <c r="J1041350" i="115"/>
  <c r="J1041351" i="115"/>
  <c r="J1041352" i="115"/>
  <c r="J1041353" i="115"/>
  <c r="J1041354" i="115"/>
  <c r="J1041355" i="115"/>
  <c r="J1041356" i="115"/>
  <c r="J1041357" i="115"/>
  <c r="J1041358" i="115"/>
  <c r="J1041359" i="115"/>
  <c r="J1041360" i="115"/>
  <c r="J1041361" i="115"/>
  <c r="J1041362" i="115"/>
  <c r="J1041363" i="115"/>
  <c r="J1041364" i="115"/>
  <c r="J1041365" i="115"/>
  <c r="J1041366" i="115"/>
  <c r="J1041367" i="115"/>
  <c r="J1041368" i="115"/>
  <c r="J1041369" i="115"/>
  <c r="J1041370" i="115"/>
  <c r="J1041371" i="115"/>
  <c r="J1041372" i="115"/>
  <c r="J1041373" i="115"/>
  <c r="J1041374" i="115"/>
  <c r="J1041375" i="115"/>
  <c r="J1041376" i="115"/>
  <c r="J1041377" i="115"/>
  <c r="J1041378" i="115"/>
  <c r="J1041379" i="115"/>
  <c r="J1041380" i="115"/>
  <c r="J1041381" i="115"/>
  <c r="J1041382" i="115"/>
  <c r="J1041383" i="115"/>
  <c r="J1041384" i="115"/>
  <c r="J1041385" i="115"/>
  <c r="J1041386" i="115"/>
  <c r="J1041387" i="115"/>
  <c r="J1041388" i="115"/>
  <c r="J1041389" i="115"/>
  <c r="J1041390" i="115"/>
  <c r="J1041391" i="115"/>
  <c r="J1041392" i="115"/>
  <c r="J1041393" i="115"/>
  <c r="J1041394" i="115"/>
  <c r="J1041395" i="115"/>
  <c r="J1041396" i="115"/>
  <c r="J1041397" i="115"/>
  <c r="J1041398" i="115"/>
  <c r="J1041399" i="115"/>
  <c r="J1041400" i="115"/>
  <c r="J1041401" i="115"/>
  <c r="J1041402" i="115"/>
  <c r="J1041403" i="115"/>
  <c r="J1041404" i="115"/>
  <c r="J1041405" i="115"/>
  <c r="J1041406" i="115"/>
  <c r="J1041407" i="115"/>
  <c r="J1041408" i="115"/>
  <c r="J1041409" i="115"/>
  <c r="J1041410" i="115"/>
  <c r="J1041411" i="115"/>
  <c r="J1041412" i="115"/>
  <c r="J1041413" i="115"/>
  <c r="J1041414" i="115"/>
  <c r="J1041415" i="115"/>
  <c r="J1041416" i="115"/>
  <c r="J1041417" i="115"/>
  <c r="J1041418" i="115"/>
  <c r="J1041419" i="115"/>
  <c r="J1041420" i="115"/>
  <c r="J1041421" i="115"/>
  <c r="J1041422" i="115"/>
  <c r="J1041423" i="115"/>
  <c r="J1041424" i="115"/>
  <c r="J1041425" i="115"/>
  <c r="J1041426" i="115"/>
  <c r="J1041427" i="115"/>
  <c r="J1041428" i="115"/>
  <c r="J1041429" i="115"/>
  <c r="J1041430" i="115"/>
  <c r="J1041431" i="115"/>
  <c r="J1041432" i="115"/>
  <c r="J1041433" i="115"/>
  <c r="J1041434" i="115"/>
  <c r="J1041435" i="115"/>
  <c r="J1041436" i="115"/>
  <c r="J1041437" i="115"/>
  <c r="J1041438" i="115"/>
  <c r="J1041439" i="115"/>
  <c r="J1041440" i="115"/>
  <c r="J1041441" i="115"/>
  <c r="J1041442" i="115"/>
  <c r="J1041443" i="115"/>
  <c r="J1041444" i="115"/>
  <c r="J1041445" i="115"/>
  <c r="J1041446" i="115"/>
  <c r="J1041447" i="115"/>
  <c r="J1041448" i="115"/>
  <c r="J1041449" i="115"/>
  <c r="J1041450" i="115"/>
  <c r="J1041451" i="115"/>
  <c r="J1041452" i="115"/>
  <c r="J1041453" i="115"/>
  <c r="J1041454" i="115"/>
  <c r="J1041455" i="115"/>
  <c r="J1041456" i="115"/>
  <c r="J1041457" i="115"/>
  <c r="J1041458" i="115"/>
  <c r="J1041459" i="115"/>
  <c r="J1041460" i="115"/>
  <c r="J1041461" i="115"/>
  <c r="J1041462" i="115"/>
  <c r="J1041463" i="115"/>
  <c r="J1041464" i="115"/>
  <c r="J1041465" i="115"/>
  <c r="J1041466" i="115"/>
  <c r="J1041467" i="115"/>
  <c r="J1041468" i="115"/>
  <c r="J1041469" i="115"/>
  <c r="J1041470" i="115"/>
  <c r="J1041471" i="115"/>
  <c r="J1041472" i="115"/>
  <c r="J1041473" i="115"/>
  <c r="J1041474" i="115"/>
  <c r="J1041475" i="115"/>
  <c r="J1041476" i="115"/>
  <c r="J1041477" i="115"/>
  <c r="J1041478" i="115"/>
  <c r="J1041479" i="115"/>
  <c r="J1041480" i="115"/>
  <c r="J1041481" i="115"/>
  <c r="J1041482" i="115"/>
  <c r="J1041483" i="115"/>
  <c r="J1041484" i="115"/>
  <c r="J1041485" i="115"/>
  <c r="J1041486" i="115"/>
  <c r="J1041487" i="115"/>
  <c r="J1041488" i="115"/>
  <c r="J1041489" i="115"/>
  <c r="J1041490" i="115"/>
  <c r="J1041491" i="115"/>
  <c r="J1041492" i="115"/>
  <c r="J1041493" i="115"/>
  <c r="J1041494" i="115"/>
  <c r="J1041495" i="115"/>
  <c r="J1041496" i="115"/>
  <c r="J1041497" i="115"/>
  <c r="J1041498" i="115"/>
  <c r="J1041499" i="115"/>
  <c r="J1041500" i="115"/>
  <c r="J1041501" i="115"/>
  <c r="J1041502" i="115"/>
  <c r="J1041503" i="115"/>
  <c r="J1041504" i="115"/>
  <c r="J1041505" i="115"/>
  <c r="J1041506" i="115"/>
  <c r="J1041507" i="115"/>
  <c r="J1041508" i="115"/>
  <c r="J1041509" i="115"/>
  <c r="J1041510" i="115"/>
  <c r="J1041511" i="115"/>
  <c r="J1041512" i="115"/>
  <c r="J1041513" i="115"/>
  <c r="J1041514" i="115"/>
  <c r="J1041515" i="115"/>
  <c r="J1041516" i="115"/>
  <c r="J1041517" i="115"/>
  <c r="J1041518" i="115"/>
  <c r="J1041519" i="115"/>
  <c r="J1041520" i="115"/>
  <c r="J1041521" i="115"/>
  <c r="J1041522" i="115"/>
  <c r="J1041523" i="115"/>
  <c r="J1041524" i="115"/>
  <c r="J1041525" i="115"/>
  <c r="J1041526" i="115"/>
  <c r="J1041527" i="115"/>
  <c r="J1041528" i="115"/>
  <c r="J1041529" i="115"/>
  <c r="J1041530" i="115"/>
  <c r="J1041531" i="115"/>
  <c r="J1041532" i="115"/>
  <c r="J1041533" i="115"/>
  <c r="J1041534" i="115"/>
  <c r="J1041535" i="115"/>
  <c r="J1041536" i="115"/>
  <c r="J1041537" i="115"/>
  <c r="J1041538" i="115"/>
  <c r="J1041539" i="115"/>
  <c r="J1041540" i="115"/>
  <c r="J1041541" i="115"/>
  <c r="J1041542" i="115"/>
  <c r="J1041543" i="115"/>
  <c r="J1041544" i="115"/>
  <c r="J1041545" i="115"/>
  <c r="J1041546" i="115"/>
  <c r="J1041547" i="115"/>
  <c r="J1041548" i="115"/>
  <c r="J1041549" i="115"/>
  <c r="J1041550" i="115"/>
  <c r="J1041551" i="115"/>
  <c r="J1041552" i="115"/>
  <c r="J1041553" i="115"/>
  <c r="J1041554" i="115"/>
  <c r="J1041555" i="115"/>
  <c r="J1041556" i="115"/>
  <c r="J1041557" i="115"/>
  <c r="J1041558" i="115"/>
  <c r="J1041559" i="115"/>
  <c r="J1041560" i="115"/>
  <c r="J1041561" i="115"/>
  <c r="J1041562" i="115"/>
  <c r="J1041563" i="115"/>
  <c r="J1041564" i="115"/>
  <c r="J1041565" i="115"/>
  <c r="J1041566" i="115"/>
  <c r="J1041567" i="115"/>
  <c r="J1041568" i="115"/>
  <c r="J1041569" i="115"/>
  <c r="J1041570" i="115"/>
  <c r="J1041571" i="115"/>
  <c r="J1041572" i="115"/>
  <c r="J1041573" i="115"/>
  <c r="J1041574" i="115"/>
  <c r="J1041575" i="115"/>
  <c r="J1041576" i="115"/>
  <c r="J1041577" i="115"/>
  <c r="J1041578" i="115"/>
  <c r="J1041579" i="115"/>
  <c r="J1041580" i="115"/>
  <c r="J1041581" i="115"/>
  <c r="J1041582" i="115"/>
  <c r="J1041583" i="115"/>
  <c r="J1041584" i="115"/>
  <c r="J1041585" i="115"/>
  <c r="J1041586" i="115"/>
  <c r="J1041587" i="115"/>
  <c r="J1041588" i="115"/>
  <c r="J1041589" i="115"/>
  <c r="J1041590" i="115"/>
  <c r="J1041591" i="115"/>
  <c r="J1041592" i="115"/>
  <c r="J1041593" i="115"/>
  <c r="J1041594" i="115"/>
  <c r="J1041595" i="115"/>
  <c r="J1041596" i="115"/>
  <c r="J1041597" i="115"/>
  <c r="J1041598" i="115"/>
  <c r="J1041599" i="115"/>
  <c r="J1041600" i="115"/>
  <c r="J1041601" i="115"/>
  <c r="J1041602" i="115"/>
  <c r="J1041603" i="115"/>
  <c r="J1041604" i="115"/>
  <c r="J1041605" i="115"/>
  <c r="J1041606" i="115"/>
  <c r="J1041607" i="115"/>
  <c r="J1041608" i="115"/>
  <c r="J1041609" i="115"/>
  <c r="J1041610" i="115"/>
  <c r="J1041611" i="115"/>
  <c r="J1041612" i="115"/>
  <c r="J1041613" i="115"/>
  <c r="J1041614" i="115"/>
  <c r="J1041615" i="115"/>
  <c r="J1041616" i="115"/>
  <c r="J1041617" i="115"/>
  <c r="J1041618" i="115"/>
  <c r="J1041619" i="115"/>
  <c r="J1041620" i="115"/>
  <c r="J1041621" i="115"/>
  <c r="J1041622" i="115"/>
  <c r="J1041623" i="115"/>
  <c r="J1041624" i="115"/>
  <c r="J1041625" i="115"/>
  <c r="J1041626" i="115"/>
  <c r="J1041627" i="115"/>
  <c r="J1041628" i="115"/>
  <c r="J1041629" i="115"/>
  <c r="J1041630" i="115"/>
  <c r="J1041631" i="115"/>
  <c r="J1041632" i="115"/>
  <c r="J1041633" i="115"/>
  <c r="J1041634" i="115"/>
  <c r="J1041635" i="115"/>
  <c r="J1041636" i="115"/>
  <c r="J1041637" i="115"/>
  <c r="J1041638" i="115"/>
  <c r="J1041639" i="115"/>
  <c r="J1041640" i="115"/>
  <c r="J1041641" i="115"/>
  <c r="J1041642" i="115"/>
  <c r="J1041643" i="115"/>
  <c r="J1041644" i="115"/>
  <c r="J1041645" i="115"/>
  <c r="J1041646" i="115"/>
  <c r="J1041647" i="115"/>
  <c r="J1041648" i="115"/>
  <c r="J1041649" i="115"/>
  <c r="J1041650" i="115"/>
  <c r="J1041651" i="115"/>
  <c r="J1041652" i="115"/>
  <c r="J1041653" i="115"/>
  <c r="J1041654" i="115"/>
  <c r="J1041655" i="115"/>
  <c r="J1041656" i="115"/>
  <c r="J1041657" i="115"/>
  <c r="J1041658" i="115"/>
  <c r="J1041659" i="115"/>
  <c r="J1041660" i="115"/>
  <c r="J1041661" i="115"/>
  <c r="J1041662" i="115"/>
  <c r="J1041663" i="115"/>
  <c r="J1041664" i="115"/>
  <c r="J1041665" i="115"/>
  <c r="J1041666" i="115"/>
  <c r="J1041667" i="115"/>
  <c r="J1041668" i="115"/>
  <c r="J1041669" i="115"/>
  <c r="J1041670" i="115"/>
  <c r="J1041671" i="115"/>
  <c r="J1041672" i="115"/>
  <c r="J1041673" i="115"/>
  <c r="J1041674" i="115"/>
  <c r="J1041675" i="115"/>
  <c r="J1041676" i="115"/>
  <c r="J1041677" i="115"/>
  <c r="J1041678" i="115"/>
  <c r="J1041679" i="115"/>
  <c r="J1041680" i="115"/>
  <c r="J1041681" i="115"/>
  <c r="J1041682" i="115"/>
  <c r="J1041683" i="115"/>
  <c r="J1041684" i="115"/>
  <c r="J1041685" i="115"/>
  <c r="J1041686" i="115"/>
  <c r="J1041687" i="115"/>
  <c r="J1041688" i="115"/>
  <c r="J1041689" i="115"/>
  <c r="J1041690" i="115"/>
  <c r="J1041691" i="115"/>
  <c r="J1041692" i="115"/>
  <c r="J1041693" i="115"/>
  <c r="J1041694" i="115"/>
  <c r="J1041695" i="115"/>
  <c r="J1041696" i="115"/>
  <c r="J1041697" i="115"/>
  <c r="J1041698" i="115"/>
  <c r="J1041699" i="115"/>
  <c r="J1041700" i="115"/>
  <c r="J1041701" i="115"/>
  <c r="J1041702" i="115"/>
  <c r="J1041703" i="115"/>
  <c r="J1041704" i="115"/>
  <c r="J1041705" i="115"/>
  <c r="J1041706" i="115"/>
  <c r="J1041707" i="115"/>
  <c r="J1041708" i="115"/>
  <c r="J1041709" i="115"/>
  <c r="J1041710" i="115"/>
  <c r="J1041711" i="115"/>
  <c r="J1041712" i="115"/>
  <c r="J1041713" i="115"/>
  <c r="J1041714" i="115"/>
  <c r="J1041715" i="115"/>
  <c r="J1041716" i="115"/>
  <c r="J1041717" i="115"/>
  <c r="J1041718" i="115"/>
  <c r="J1041719" i="115"/>
  <c r="J1041720" i="115"/>
  <c r="J1041721" i="115"/>
  <c r="J1041722" i="115"/>
  <c r="J1041723" i="115"/>
  <c r="J1041724" i="115"/>
  <c r="J1041725" i="115"/>
  <c r="J1041726" i="115"/>
  <c r="J1041727" i="115"/>
  <c r="J1041728" i="115"/>
  <c r="J1041729" i="115"/>
  <c r="J1041730" i="115"/>
  <c r="J1041731" i="115"/>
  <c r="J1041732" i="115"/>
  <c r="J1041733" i="115"/>
  <c r="J1041734" i="115"/>
  <c r="J1041735" i="115"/>
  <c r="J1041736" i="115"/>
  <c r="J1041737" i="115"/>
  <c r="J1041738" i="115"/>
  <c r="J1041739" i="115"/>
  <c r="J1041740" i="115"/>
  <c r="J1041741" i="115"/>
  <c r="J1041742" i="115"/>
  <c r="J1041743" i="115"/>
  <c r="J1041744" i="115"/>
  <c r="J1041745" i="115"/>
  <c r="J1041746" i="115"/>
  <c r="J1041747" i="115"/>
  <c r="J1041748" i="115"/>
  <c r="J1041749" i="115"/>
  <c r="J1041750" i="115"/>
  <c r="J1041751" i="115"/>
  <c r="J1041752" i="115"/>
  <c r="J1041753" i="115"/>
  <c r="J1041754" i="115"/>
  <c r="J1041755" i="115"/>
  <c r="J1041756" i="115"/>
  <c r="J1041757" i="115"/>
  <c r="J1041758" i="115"/>
  <c r="J1041759" i="115"/>
  <c r="J1041760" i="115"/>
  <c r="J1041761" i="115"/>
  <c r="J1041762" i="115"/>
  <c r="J1041763" i="115"/>
  <c r="J1041764" i="115"/>
  <c r="J1041765" i="115"/>
  <c r="J1041766" i="115"/>
  <c r="J1041767" i="115"/>
  <c r="J1041768" i="115"/>
  <c r="J1041769" i="115"/>
  <c r="J1041770" i="115"/>
  <c r="J1041771" i="115"/>
  <c r="J1041772" i="115"/>
  <c r="J1041773" i="115"/>
  <c r="J1041774" i="115"/>
  <c r="J1041775" i="115"/>
  <c r="J1041776" i="115"/>
  <c r="J1041777" i="115"/>
  <c r="J1041778" i="115"/>
  <c r="J1041779" i="115"/>
  <c r="J1041780" i="115"/>
  <c r="J1041781" i="115"/>
  <c r="J1041782" i="115"/>
  <c r="J1041783" i="115"/>
  <c r="J1041784" i="115"/>
  <c r="J1041785" i="115"/>
  <c r="J1041786" i="115"/>
  <c r="J1041787" i="115"/>
  <c r="J1041788" i="115"/>
  <c r="J1041789" i="115"/>
  <c r="J1041790" i="115"/>
  <c r="J1041791" i="115"/>
  <c r="J1041792" i="115"/>
  <c r="J1041793" i="115"/>
  <c r="J1041794" i="115"/>
  <c r="J1041795" i="115"/>
  <c r="J1041796" i="115"/>
  <c r="J1041797" i="115"/>
  <c r="J1041798" i="115"/>
  <c r="J1041799" i="115"/>
  <c r="J1041800" i="115"/>
  <c r="J1041801" i="115"/>
  <c r="J1041802" i="115"/>
  <c r="J1041803" i="115"/>
  <c r="J1041804" i="115"/>
  <c r="J1041805" i="115"/>
  <c r="J1041806" i="115"/>
  <c r="J1041807" i="115"/>
  <c r="J1041808" i="115"/>
  <c r="J1041809" i="115"/>
  <c r="J1041810" i="115"/>
  <c r="J1041811" i="115"/>
  <c r="J1041812" i="115"/>
  <c r="J1041813" i="115"/>
  <c r="J1041814" i="115"/>
  <c r="J1041815" i="115"/>
  <c r="J1041816" i="115"/>
  <c r="J1041817" i="115"/>
  <c r="J1041818" i="115"/>
  <c r="J1041819" i="115"/>
  <c r="J1041820" i="115"/>
  <c r="J1041821" i="115"/>
  <c r="J1041822" i="115"/>
  <c r="J1041823" i="115"/>
  <c r="J1041824" i="115"/>
  <c r="J1041825" i="115"/>
  <c r="J1041826" i="115"/>
  <c r="J1041827" i="115"/>
  <c r="J1041828" i="115"/>
  <c r="J1041829" i="115"/>
  <c r="J1041830" i="115"/>
  <c r="J1041831" i="115"/>
  <c r="J1041832" i="115"/>
  <c r="J1041833" i="115"/>
  <c r="J1041834" i="115"/>
  <c r="J1041835" i="115"/>
  <c r="J1041836" i="115"/>
  <c r="J1041837" i="115"/>
  <c r="J1041838" i="115"/>
  <c r="J1041839" i="115"/>
  <c r="J1041840" i="115"/>
  <c r="J1041841" i="115"/>
  <c r="J1041842" i="115"/>
  <c r="J1041843" i="115"/>
  <c r="J1041844" i="115"/>
  <c r="J1041845" i="115"/>
  <c r="J1041846" i="115"/>
  <c r="J1041847" i="115"/>
  <c r="J1041848" i="115"/>
  <c r="J1041849" i="115"/>
  <c r="J1041850" i="115"/>
  <c r="J1041851" i="115"/>
  <c r="J1041852" i="115"/>
  <c r="J1041853" i="115"/>
  <c r="J1041854" i="115"/>
  <c r="J1041855" i="115"/>
  <c r="J1041856" i="115"/>
  <c r="J1041857" i="115"/>
  <c r="J1041858" i="115"/>
  <c r="J1041859" i="115"/>
  <c r="J1041860" i="115"/>
  <c r="J1041861" i="115"/>
  <c r="J1041862" i="115"/>
  <c r="J1041863" i="115"/>
  <c r="J1041864" i="115"/>
  <c r="J1041865" i="115"/>
  <c r="J1041866" i="115"/>
  <c r="J1041867" i="115"/>
  <c r="J1041868" i="115"/>
  <c r="J1041869" i="115"/>
  <c r="J1041870" i="115"/>
  <c r="J1041871" i="115"/>
  <c r="J1041872" i="115"/>
  <c r="J1041873" i="115"/>
  <c r="J1041874" i="115"/>
  <c r="J1041875" i="115"/>
  <c r="J1041876" i="115"/>
  <c r="J1041877" i="115"/>
  <c r="J1041878" i="115"/>
  <c r="J1041879" i="115"/>
  <c r="J1041880" i="115"/>
  <c r="J1041881" i="115"/>
  <c r="J1041882" i="115"/>
  <c r="J1041883" i="115"/>
  <c r="J1041884" i="115"/>
  <c r="J1041885" i="115"/>
  <c r="J1041886" i="115"/>
  <c r="J1041887" i="115"/>
  <c r="J1041888" i="115"/>
  <c r="J1041889" i="115"/>
  <c r="J1041890" i="115"/>
  <c r="J1041891" i="115"/>
  <c r="J1041892" i="115"/>
  <c r="J1041893" i="115"/>
  <c r="J1041894" i="115"/>
  <c r="J1041895" i="115"/>
  <c r="J1041896" i="115"/>
  <c r="J1041897" i="115"/>
  <c r="J1041898" i="115"/>
  <c r="J1041899" i="115"/>
  <c r="J1041900" i="115"/>
  <c r="J1041901" i="115"/>
  <c r="J1041902" i="115"/>
  <c r="J1041903" i="115"/>
  <c r="J1041904" i="115"/>
  <c r="J1041905" i="115"/>
  <c r="J1041906" i="115"/>
  <c r="J1041907" i="115"/>
  <c r="J1041908" i="115"/>
  <c r="J1041909" i="115"/>
  <c r="J1041910" i="115"/>
  <c r="J1041911" i="115"/>
  <c r="J1041912" i="115"/>
  <c r="J1041913" i="115"/>
  <c r="J1041914" i="115"/>
  <c r="J1041915" i="115"/>
  <c r="J1041916" i="115"/>
  <c r="J1041917" i="115"/>
  <c r="J1041918" i="115"/>
  <c r="J1041919" i="115"/>
  <c r="J1041920" i="115"/>
  <c r="J1041921" i="115"/>
  <c r="J1041922" i="115"/>
  <c r="J1041923" i="115"/>
  <c r="J1041924" i="115"/>
  <c r="J1041925" i="115"/>
  <c r="J1041926" i="115"/>
  <c r="J1041927" i="115"/>
  <c r="J1041928" i="115"/>
  <c r="J1041929" i="115"/>
  <c r="J1041930" i="115"/>
  <c r="J1041931" i="115"/>
  <c r="J1041932" i="115"/>
  <c r="J1041933" i="115"/>
  <c r="J1041934" i="115"/>
  <c r="J1041935" i="115"/>
  <c r="J1041936" i="115"/>
  <c r="J1041937" i="115"/>
  <c r="J1041938" i="115"/>
  <c r="J1041939" i="115"/>
  <c r="J1041940" i="115"/>
  <c r="J1041941" i="115"/>
  <c r="J1041942" i="115"/>
  <c r="J1041943" i="115"/>
  <c r="J1041944" i="115"/>
  <c r="J1041945" i="115"/>
  <c r="J1041946" i="115"/>
  <c r="J1041947" i="115"/>
  <c r="J1041948" i="115"/>
  <c r="J1041949" i="115"/>
  <c r="J1041950" i="115"/>
  <c r="J1041951" i="115"/>
  <c r="J1041952" i="115"/>
  <c r="J1041953" i="115"/>
  <c r="J1041954" i="115"/>
  <c r="J1041955" i="115"/>
  <c r="J1041956" i="115"/>
  <c r="J1041957" i="115"/>
  <c r="J1041958" i="115"/>
  <c r="J1041959" i="115"/>
  <c r="J1041960" i="115"/>
  <c r="J1041961" i="115"/>
  <c r="J1041962" i="115"/>
  <c r="J1041963" i="115"/>
  <c r="J1041964" i="115"/>
  <c r="J1041965" i="115"/>
  <c r="J1041966" i="115"/>
  <c r="J1041967" i="115"/>
  <c r="J1041968" i="115"/>
  <c r="J1041969" i="115"/>
  <c r="J1041970" i="115"/>
  <c r="J1041971" i="115"/>
  <c r="J1041972" i="115"/>
  <c r="J1041973" i="115"/>
  <c r="J1041974" i="115"/>
  <c r="J1041975" i="115"/>
  <c r="J1041976" i="115"/>
  <c r="J1041977" i="115"/>
  <c r="J1041978" i="115"/>
  <c r="J1041979" i="115"/>
  <c r="J1041980" i="115"/>
  <c r="J1041981" i="115"/>
  <c r="J1041982" i="115"/>
  <c r="J1041983" i="115"/>
  <c r="J1041984" i="115"/>
  <c r="J1041985" i="115"/>
  <c r="J1041986" i="115"/>
  <c r="J1041987" i="115"/>
  <c r="J1041988" i="115"/>
  <c r="J1041989" i="115"/>
  <c r="J1041990" i="115"/>
  <c r="J1041991" i="115"/>
  <c r="J1041992" i="115"/>
  <c r="J1041993" i="115"/>
  <c r="J1041994" i="115"/>
  <c r="J1041995" i="115"/>
  <c r="J1041996" i="115"/>
  <c r="J1041997" i="115"/>
  <c r="J1041998" i="115"/>
  <c r="J1041999" i="115"/>
  <c r="J1042000" i="115"/>
  <c r="J1042001" i="115"/>
  <c r="J1042002" i="115"/>
  <c r="J1042003" i="115"/>
  <c r="J1042004" i="115"/>
  <c r="J1042005" i="115"/>
  <c r="J1042006" i="115"/>
  <c r="J1042007" i="115"/>
  <c r="J1042008" i="115"/>
  <c r="J1042009" i="115"/>
  <c r="J1042010" i="115"/>
  <c r="J1042011" i="115"/>
  <c r="J1042012" i="115"/>
  <c r="J1042013" i="115"/>
  <c r="J1042014" i="115"/>
  <c r="J1042015" i="115"/>
  <c r="J1042016" i="115"/>
  <c r="J1042017" i="115"/>
  <c r="J1042018" i="115"/>
  <c r="J1042019" i="115"/>
  <c r="J1042020" i="115"/>
  <c r="J1042021" i="115"/>
  <c r="J1042022" i="115"/>
  <c r="J1042023" i="115"/>
  <c r="J1042024" i="115"/>
  <c r="J1042025" i="115"/>
  <c r="J1042026" i="115"/>
  <c r="J1042027" i="115"/>
  <c r="J1042028" i="115"/>
  <c r="J1042029" i="115"/>
  <c r="J1042030" i="115"/>
  <c r="J1042031" i="115"/>
  <c r="J1042032" i="115"/>
  <c r="J1042033" i="115"/>
  <c r="J1042034" i="115"/>
  <c r="J1042035" i="115"/>
  <c r="J1042036" i="115"/>
  <c r="J1042037" i="115"/>
  <c r="J1042038" i="115"/>
  <c r="J1042039" i="115"/>
  <c r="J1042040" i="115"/>
  <c r="J1042041" i="115"/>
  <c r="J1042042" i="115"/>
  <c r="J1042043" i="115"/>
  <c r="J1042044" i="115"/>
  <c r="J1042045" i="115"/>
  <c r="J1042046" i="115"/>
  <c r="J1042047" i="115"/>
  <c r="J1042048" i="115"/>
  <c r="J1042049" i="115"/>
  <c r="J1042050" i="115"/>
  <c r="J1042051" i="115"/>
  <c r="J1042052" i="115"/>
  <c r="J1042053" i="115"/>
  <c r="J1042054" i="115"/>
  <c r="J1042055" i="115"/>
  <c r="J1042056" i="115"/>
  <c r="J1042057" i="115"/>
  <c r="J1042058" i="115"/>
  <c r="J1042059" i="115"/>
  <c r="J1042060" i="115"/>
  <c r="J1042061" i="115"/>
  <c r="J1042062" i="115"/>
  <c r="J1042063" i="115"/>
  <c r="J1042064" i="115"/>
  <c r="J1042065" i="115"/>
  <c r="J1042066" i="115"/>
  <c r="J1042067" i="115"/>
  <c r="J1042068" i="115"/>
  <c r="J1042069" i="115"/>
  <c r="J1042070" i="115"/>
  <c r="J1042071" i="115"/>
  <c r="J1042072" i="115"/>
  <c r="J1042073" i="115"/>
  <c r="J1042074" i="115"/>
  <c r="J1042075" i="115"/>
  <c r="J1042076" i="115"/>
  <c r="J1042077" i="115"/>
  <c r="J1042078" i="115"/>
  <c r="J1042079" i="115"/>
  <c r="J1042080" i="115"/>
  <c r="J1042081" i="115"/>
  <c r="J1042082" i="115"/>
  <c r="J1042083" i="115"/>
  <c r="J1042084" i="115"/>
  <c r="J1042085" i="115"/>
  <c r="J1042086" i="115"/>
  <c r="J1042087" i="115"/>
  <c r="J1042088" i="115"/>
  <c r="J1042089" i="115"/>
  <c r="J1042090" i="115"/>
  <c r="J1042091" i="115"/>
  <c r="J1042092" i="115"/>
  <c r="J1042093" i="115"/>
  <c r="J1042094" i="115"/>
  <c r="J1042095" i="115"/>
  <c r="J1042096" i="115"/>
  <c r="J1042097" i="115"/>
  <c r="J1042098" i="115"/>
  <c r="J1042099" i="115"/>
  <c r="J1042100" i="115"/>
  <c r="J1042101" i="115"/>
  <c r="J1042102" i="115"/>
  <c r="J1042103" i="115"/>
  <c r="J1042104" i="115"/>
  <c r="J1042105" i="115"/>
  <c r="J1042106" i="115"/>
  <c r="J1042107" i="115"/>
  <c r="J1042108" i="115"/>
  <c r="J1042109" i="115"/>
  <c r="J1042110" i="115"/>
  <c r="J1042111" i="115"/>
  <c r="J1042112" i="115"/>
  <c r="J1042113" i="115"/>
  <c r="J1042114" i="115"/>
  <c r="J1042115" i="115"/>
  <c r="J1042116" i="115"/>
  <c r="J1042117" i="115"/>
  <c r="J1042118" i="115"/>
  <c r="J1042119" i="115"/>
  <c r="J1042120" i="115"/>
  <c r="J1042121" i="115"/>
  <c r="J1042122" i="115"/>
  <c r="J1042123" i="115"/>
  <c r="J1042124" i="115"/>
  <c r="J1042125" i="115"/>
  <c r="J1042126" i="115"/>
  <c r="J1042127" i="115"/>
  <c r="J1042128" i="115"/>
  <c r="J1042129" i="115"/>
  <c r="J1042130" i="115"/>
  <c r="J1042131" i="115"/>
  <c r="J1042132" i="115"/>
  <c r="J1042133" i="115"/>
  <c r="J1042134" i="115"/>
  <c r="J1042135" i="115"/>
  <c r="J1042136" i="115"/>
  <c r="J1042137" i="115"/>
  <c r="J1042138" i="115"/>
  <c r="J1042139" i="115"/>
  <c r="J1042140" i="115"/>
  <c r="J1042141" i="115"/>
  <c r="J1042142" i="115"/>
  <c r="J1042143" i="115"/>
  <c r="J1042144" i="115"/>
  <c r="J1042145" i="115"/>
  <c r="J1042146" i="115"/>
  <c r="J1042147" i="115"/>
  <c r="J1042148" i="115"/>
  <c r="J1042149" i="115"/>
  <c r="J1042150" i="115"/>
  <c r="J1042151" i="115"/>
  <c r="J1042152" i="115"/>
  <c r="J1042153" i="115"/>
  <c r="J1042154" i="115"/>
  <c r="J1042155" i="115"/>
  <c r="J1042156" i="115"/>
  <c r="J1042157" i="115"/>
  <c r="J1042158" i="115"/>
  <c r="J1042159" i="115"/>
  <c r="J1042160" i="115"/>
  <c r="J1042161" i="115"/>
  <c r="J1042162" i="115"/>
  <c r="J1042163" i="115"/>
  <c r="J1042164" i="115"/>
  <c r="J1042165" i="115"/>
  <c r="J1042166" i="115"/>
  <c r="J1042167" i="115"/>
  <c r="J1042168" i="115"/>
  <c r="J1042169" i="115"/>
  <c r="J1042170" i="115"/>
  <c r="J1042171" i="115"/>
  <c r="J1042172" i="115"/>
  <c r="J1042173" i="115"/>
  <c r="J1042174" i="115"/>
  <c r="J1042175" i="115"/>
  <c r="J1042176" i="115"/>
  <c r="J1042177" i="115"/>
  <c r="J1042178" i="115"/>
  <c r="J1042179" i="115"/>
  <c r="J1042180" i="115"/>
  <c r="J1042181" i="115"/>
  <c r="J1042182" i="115"/>
  <c r="J1042183" i="115"/>
  <c r="J1042184" i="115"/>
  <c r="J1042185" i="115"/>
  <c r="J1042186" i="115"/>
  <c r="J1042187" i="115"/>
  <c r="J1042188" i="115"/>
  <c r="J1042189" i="115"/>
  <c r="J1042190" i="115"/>
  <c r="J1042191" i="115"/>
  <c r="J1042192" i="115"/>
  <c r="J1042193" i="115"/>
  <c r="J1042194" i="115"/>
  <c r="J1042195" i="115"/>
  <c r="J1042196" i="115"/>
  <c r="J1042197" i="115"/>
  <c r="J1042198" i="115"/>
  <c r="J1042199" i="115"/>
  <c r="J1042200" i="115"/>
  <c r="J1042201" i="115"/>
  <c r="J1042202" i="115"/>
  <c r="J1042203" i="115"/>
  <c r="J1042204" i="115"/>
  <c r="J1042205" i="115"/>
  <c r="J1042206" i="115"/>
  <c r="J1042207" i="115"/>
  <c r="J1042208" i="115"/>
  <c r="J1042209" i="115"/>
  <c r="J1042210" i="115"/>
  <c r="J1042211" i="115"/>
  <c r="J1042212" i="115"/>
  <c r="J1042213" i="115"/>
  <c r="J1042214" i="115"/>
  <c r="J1042215" i="115"/>
  <c r="J1042216" i="115"/>
  <c r="J1042217" i="115"/>
  <c r="J1042218" i="115"/>
  <c r="J1042219" i="115"/>
  <c r="J1042220" i="115"/>
  <c r="J1042221" i="115"/>
  <c r="J1042222" i="115"/>
  <c r="J1042223" i="115"/>
  <c r="J1042224" i="115"/>
  <c r="J1042225" i="115"/>
  <c r="J1042226" i="115"/>
  <c r="J1042227" i="115"/>
  <c r="J1042228" i="115"/>
  <c r="J1042229" i="115"/>
  <c r="J1042230" i="115"/>
  <c r="J1042231" i="115"/>
  <c r="J1042232" i="115"/>
  <c r="J1042233" i="115"/>
  <c r="J1042234" i="115"/>
  <c r="J1042235" i="115"/>
  <c r="J1042236" i="115"/>
  <c r="J1042237" i="115"/>
  <c r="J1042238" i="115"/>
  <c r="J1042239" i="115"/>
  <c r="J1042240" i="115"/>
  <c r="J1042241" i="115"/>
  <c r="J1042242" i="115"/>
  <c r="J1042243" i="115"/>
  <c r="J1042244" i="115"/>
  <c r="J1042245" i="115"/>
  <c r="J1042246" i="115"/>
  <c r="J1042247" i="115"/>
  <c r="J1042248" i="115"/>
  <c r="J1042249" i="115"/>
  <c r="J1042250" i="115"/>
  <c r="J1042251" i="115"/>
  <c r="J1042252" i="115"/>
  <c r="J1042253" i="115"/>
  <c r="J1042254" i="115"/>
  <c r="J1042255" i="115"/>
  <c r="J1042256" i="115"/>
  <c r="J1042257" i="115"/>
  <c r="J1042258" i="115"/>
  <c r="J1042259" i="115"/>
  <c r="J1042260" i="115"/>
  <c r="J1042261" i="115"/>
  <c r="J1042262" i="115"/>
  <c r="J1042263" i="115"/>
  <c r="J1042264" i="115"/>
  <c r="J1042265" i="115"/>
  <c r="J1042266" i="115"/>
  <c r="J1042267" i="115"/>
  <c r="J1042268" i="115"/>
  <c r="J1042269" i="115"/>
  <c r="J1042270" i="115"/>
  <c r="J1042271" i="115"/>
  <c r="J1042272" i="115"/>
  <c r="J1042273" i="115"/>
  <c r="J1042274" i="115"/>
  <c r="J1042275" i="115"/>
  <c r="J1042276" i="115"/>
  <c r="J1042277" i="115"/>
  <c r="J1042278" i="115"/>
  <c r="J1042279" i="115"/>
  <c r="J1042280" i="115"/>
  <c r="J1042281" i="115"/>
  <c r="J1042282" i="115"/>
  <c r="J1042283" i="115"/>
  <c r="J1042284" i="115"/>
  <c r="J1042285" i="115"/>
  <c r="J1042286" i="115"/>
  <c r="J1042287" i="115"/>
  <c r="J1042288" i="115"/>
  <c r="J1042289" i="115"/>
  <c r="J1042290" i="115"/>
  <c r="J1042291" i="115"/>
  <c r="J1042292" i="115"/>
  <c r="J1042293" i="115"/>
  <c r="J1042294" i="115"/>
  <c r="J1042295" i="115"/>
  <c r="J1042296" i="115"/>
  <c r="J1042297" i="115"/>
  <c r="J1042298" i="115"/>
  <c r="J1042299" i="115"/>
  <c r="J1042300" i="115"/>
  <c r="J1042301" i="115"/>
  <c r="J1042302" i="115"/>
  <c r="J1042303" i="115"/>
  <c r="J1042304" i="115"/>
  <c r="J1042305" i="115"/>
  <c r="J1042306" i="115"/>
  <c r="J1042307" i="115"/>
  <c r="J1042308" i="115"/>
  <c r="J1042309" i="115"/>
  <c r="J1042310" i="115"/>
  <c r="J1042311" i="115"/>
  <c r="J1042312" i="115"/>
  <c r="J1042313" i="115"/>
  <c r="J1042314" i="115"/>
  <c r="J1042315" i="115"/>
  <c r="J1042316" i="115"/>
  <c r="J1042317" i="115"/>
  <c r="J1042318" i="115"/>
  <c r="J1042319" i="115"/>
  <c r="J1042320" i="115"/>
  <c r="J1042321" i="115"/>
  <c r="J1042322" i="115"/>
  <c r="J1042323" i="115"/>
  <c r="J1042324" i="115"/>
  <c r="J1042325" i="115"/>
  <c r="J1042326" i="115"/>
  <c r="J1042327" i="115"/>
  <c r="J1042328" i="115"/>
  <c r="J1042329" i="115"/>
  <c r="J1042330" i="115"/>
  <c r="J1042331" i="115"/>
  <c r="J1042332" i="115"/>
  <c r="J1042333" i="115"/>
  <c r="J1042334" i="115"/>
  <c r="J1042335" i="115"/>
  <c r="J1042336" i="115"/>
  <c r="J1042337" i="115"/>
  <c r="J1042338" i="115"/>
  <c r="J1042339" i="115"/>
  <c r="J1042340" i="115"/>
  <c r="J1042341" i="115"/>
  <c r="J1042342" i="115"/>
  <c r="J1042343" i="115"/>
  <c r="J1042344" i="115"/>
  <c r="J1042345" i="115"/>
  <c r="J1042346" i="115"/>
  <c r="J1042347" i="115"/>
  <c r="J1042348" i="115"/>
  <c r="J1042349" i="115"/>
  <c r="J1042350" i="115"/>
  <c r="J1042351" i="115"/>
  <c r="J1042352" i="115"/>
  <c r="J1042353" i="115"/>
  <c r="J1042354" i="115"/>
  <c r="J1042355" i="115"/>
  <c r="J1042356" i="115"/>
  <c r="J1042357" i="115"/>
  <c r="J1042358" i="115"/>
  <c r="J1042359" i="115"/>
  <c r="J1042360" i="115"/>
  <c r="J1042361" i="115"/>
  <c r="J1042362" i="115"/>
  <c r="J1042363" i="115"/>
  <c r="J1042364" i="115"/>
  <c r="J1042365" i="115"/>
  <c r="J1042366" i="115"/>
  <c r="J1042367" i="115"/>
  <c r="J1042368" i="115"/>
  <c r="J1042369" i="115"/>
  <c r="J1042370" i="115"/>
  <c r="J1042371" i="115"/>
  <c r="J1042372" i="115"/>
  <c r="J1042373" i="115"/>
  <c r="J1042374" i="115"/>
  <c r="J1042375" i="115"/>
  <c r="J1042376" i="115"/>
  <c r="J1042377" i="115"/>
  <c r="J1042378" i="115"/>
  <c r="J1042379" i="115"/>
  <c r="J1042380" i="115"/>
  <c r="J1042381" i="115"/>
  <c r="J1042382" i="115"/>
  <c r="J1042383" i="115"/>
  <c r="J1042384" i="115"/>
  <c r="J1042385" i="115"/>
  <c r="J1042386" i="115"/>
  <c r="J1042387" i="115"/>
  <c r="J1042388" i="115"/>
  <c r="J1042389" i="115"/>
  <c r="J1042390" i="115"/>
  <c r="J1042391" i="115"/>
  <c r="J1042392" i="115"/>
  <c r="J1042393" i="115"/>
  <c r="J1042394" i="115"/>
  <c r="J1042395" i="115"/>
  <c r="J1042396" i="115"/>
  <c r="J1042397" i="115"/>
  <c r="J1042398" i="115"/>
  <c r="J1042399" i="115"/>
  <c r="J1042400" i="115"/>
  <c r="J1042401" i="115"/>
  <c r="J1042402" i="115"/>
  <c r="J1042403" i="115"/>
  <c r="J1042404" i="115"/>
  <c r="J1042405" i="115"/>
  <c r="J1042406" i="115"/>
  <c r="J1042407" i="115"/>
  <c r="J1042408" i="115"/>
  <c r="J1042409" i="115"/>
  <c r="J1042410" i="115"/>
  <c r="J1042411" i="115"/>
  <c r="J1042412" i="115"/>
  <c r="J1042413" i="115"/>
  <c r="J1042414" i="115"/>
  <c r="J1042415" i="115"/>
  <c r="J1042416" i="115"/>
  <c r="J1042417" i="115"/>
  <c r="J1042418" i="115"/>
  <c r="J1042419" i="115"/>
  <c r="J1042420" i="115"/>
  <c r="J1042421" i="115"/>
  <c r="J1042422" i="115"/>
  <c r="J1042423" i="115"/>
  <c r="J1042424" i="115"/>
  <c r="J1042425" i="115"/>
  <c r="J1042426" i="115"/>
  <c r="J1042427" i="115"/>
  <c r="J1042428" i="115"/>
  <c r="J1042429" i="115"/>
  <c r="J1042430" i="115"/>
  <c r="J1042431" i="115"/>
  <c r="J1042432" i="115"/>
  <c r="J1042433" i="115"/>
  <c r="J1042434" i="115"/>
  <c r="J1042435" i="115"/>
  <c r="J1042436" i="115"/>
  <c r="J1042437" i="115"/>
  <c r="J1042438" i="115"/>
  <c r="J1042439" i="115"/>
  <c r="J1042440" i="115"/>
  <c r="J1042441" i="115"/>
  <c r="J1042442" i="115"/>
  <c r="J1042443" i="115"/>
  <c r="J1042444" i="115"/>
  <c r="J1042445" i="115"/>
  <c r="J1042446" i="115"/>
  <c r="J1042447" i="115"/>
  <c r="J1042448" i="115"/>
  <c r="J1042449" i="115"/>
  <c r="J1042450" i="115"/>
  <c r="J1042451" i="115"/>
  <c r="J1042452" i="115"/>
  <c r="J1042453" i="115"/>
  <c r="J1042454" i="115"/>
  <c r="J1042455" i="115"/>
  <c r="J1042456" i="115"/>
  <c r="J1042457" i="115"/>
  <c r="J1042458" i="115"/>
  <c r="J1042459" i="115"/>
  <c r="J1042460" i="115"/>
  <c r="J1042461" i="115"/>
  <c r="J1042462" i="115"/>
  <c r="J1042463" i="115"/>
  <c r="J1042464" i="115"/>
  <c r="J1042465" i="115"/>
  <c r="J1042466" i="115"/>
  <c r="J1042467" i="115"/>
  <c r="J1042468" i="115"/>
  <c r="J1042469" i="115"/>
  <c r="J1042470" i="115"/>
  <c r="J1042471" i="115"/>
  <c r="J1042472" i="115"/>
  <c r="J1042473" i="115"/>
  <c r="J1042474" i="115"/>
  <c r="J1042475" i="115"/>
  <c r="J1042476" i="115"/>
  <c r="J1042477" i="115"/>
  <c r="J1042478" i="115"/>
  <c r="J1042479" i="115"/>
  <c r="J1042480" i="115"/>
  <c r="J1042481" i="115"/>
  <c r="J1042482" i="115"/>
  <c r="J1042483" i="115"/>
  <c r="J1042484" i="115"/>
  <c r="J1042485" i="115"/>
  <c r="J1042486" i="115"/>
  <c r="J1042487" i="115"/>
  <c r="J1042488" i="115"/>
  <c r="J1042489" i="115"/>
  <c r="J1042490" i="115"/>
  <c r="J1042491" i="115"/>
  <c r="J1042492" i="115"/>
  <c r="J1042493" i="115"/>
  <c r="J1042494" i="115"/>
  <c r="J1042495" i="115"/>
  <c r="J1042496" i="115"/>
  <c r="J1042497" i="115"/>
  <c r="J1042498" i="115"/>
  <c r="J1042499" i="115"/>
  <c r="J1042500" i="115"/>
  <c r="J1042501" i="115"/>
  <c r="J1042502" i="115"/>
  <c r="J1042503" i="115"/>
  <c r="J1042504" i="115"/>
  <c r="J1042505" i="115"/>
  <c r="J1042506" i="115"/>
  <c r="J1042507" i="115"/>
  <c r="J1042508" i="115"/>
  <c r="J1042509" i="115"/>
  <c r="J1042510" i="115"/>
  <c r="J1042511" i="115"/>
  <c r="J1042512" i="115"/>
  <c r="J1042513" i="115"/>
  <c r="J1042514" i="115"/>
  <c r="J1042515" i="115"/>
  <c r="J1042516" i="115"/>
  <c r="J1042517" i="115"/>
  <c r="J1042518" i="115"/>
  <c r="J1042519" i="115"/>
  <c r="J1042520" i="115"/>
  <c r="J1042521" i="115"/>
  <c r="J1042522" i="115"/>
  <c r="J1042523" i="115"/>
  <c r="J1042524" i="115"/>
  <c r="J1042525" i="115"/>
  <c r="J1042526" i="115"/>
  <c r="J1042527" i="115"/>
  <c r="J1042528" i="115"/>
  <c r="J1042529" i="115"/>
  <c r="J1042530" i="115"/>
  <c r="J1042531" i="115"/>
  <c r="J1042532" i="115"/>
  <c r="J1042533" i="115"/>
  <c r="J1042534" i="115"/>
  <c r="J1042535" i="115"/>
  <c r="J1042536" i="115"/>
  <c r="J1042537" i="115"/>
  <c r="J1042538" i="115"/>
  <c r="J1042539" i="115"/>
  <c r="J1042540" i="115"/>
  <c r="J1042541" i="115"/>
  <c r="J1042542" i="115"/>
  <c r="J1042543" i="115"/>
  <c r="J1042544" i="115"/>
  <c r="J1042545" i="115"/>
  <c r="J1042546" i="115"/>
  <c r="J1042547" i="115"/>
  <c r="J1042548" i="115"/>
  <c r="J1042549" i="115"/>
  <c r="J1042550" i="115"/>
  <c r="J1042551" i="115"/>
  <c r="J1042552" i="115"/>
  <c r="J1042553" i="115"/>
  <c r="J1042554" i="115"/>
  <c r="J1042555" i="115"/>
  <c r="J1042556" i="115"/>
  <c r="J1042557" i="115"/>
  <c r="J1042558" i="115"/>
  <c r="J1042559" i="115"/>
  <c r="J1042560" i="115"/>
  <c r="J1042561" i="115"/>
  <c r="J1042562" i="115"/>
  <c r="J1042563" i="115"/>
  <c r="J1042564" i="115"/>
  <c r="J1042565" i="115"/>
  <c r="J1042566" i="115"/>
  <c r="J1042567" i="115"/>
  <c r="J1042568" i="115"/>
  <c r="J1042569" i="115"/>
  <c r="J1042570" i="115"/>
  <c r="J1042571" i="115"/>
  <c r="J1042572" i="115"/>
  <c r="J1042573" i="115"/>
  <c r="J1042574" i="115"/>
  <c r="J1042575" i="115"/>
  <c r="J1042576" i="115"/>
  <c r="J1042577" i="115"/>
  <c r="J1042578" i="115"/>
  <c r="J1042579" i="115"/>
  <c r="J1042580" i="115"/>
  <c r="J1042581" i="115"/>
  <c r="J1042582" i="115"/>
  <c r="J1042583" i="115"/>
  <c r="J1042584" i="115"/>
  <c r="J1042585" i="115"/>
  <c r="J1042586" i="115"/>
  <c r="J1042587" i="115"/>
  <c r="J1042588" i="115"/>
  <c r="J1042589" i="115"/>
  <c r="J1042590" i="115"/>
  <c r="J1042591" i="115"/>
  <c r="J1042592" i="115"/>
  <c r="J1042593" i="115"/>
  <c r="J1042594" i="115"/>
  <c r="J1042595" i="115"/>
  <c r="J1042596" i="115"/>
  <c r="J1042597" i="115"/>
  <c r="J1042598" i="115"/>
  <c r="J1042599" i="115"/>
  <c r="J1042600" i="115"/>
  <c r="J1042601" i="115"/>
  <c r="J1042602" i="115"/>
  <c r="J1042603" i="115"/>
  <c r="J1042604" i="115"/>
  <c r="J1042605" i="115"/>
  <c r="J1042606" i="115"/>
  <c r="J1042607" i="115"/>
  <c r="J1042608" i="115"/>
  <c r="J1042609" i="115"/>
  <c r="J1042610" i="115"/>
  <c r="J1042611" i="115"/>
  <c r="J1042612" i="115"/>
  <c r="J1042613" i="115"/>
  <c r="J1042614" i="115"/>
  <c r="J1042615" i="115"/>
  <c r="J1042616" i="115"/>
  <c r="J1042617" i="115"/>
  <c r="J1042618" i="115"/>
  <c r="J1042619" i="115"/>
  <c r="J1042620" i="115"/>
  <c r="J1042621" i="115"/>
  <c r="J1042622" i="115"/>
  <c r="J1042623" i="115"/>
  <c r="J1042624" i="115"/>
  <c r="J1042625" i="115"/>
  <c r="J1042626" i="115"/>
  <c r="J1042627" i="115"/>
  <c r="J1042628" i="115"/>
  <c r="J1042629" i="115"/>
  <c r="J1042630" i="115"/>
  <c r="J1042631" i="115"/>
  <c r="J1042632" i="115"/>
  <c r="J1042633" i="115"/>
  <c r="J1042634" i="115"/>
  <c r="J1042635" i="115"/>
  <c r="J1042636" i="115"/>
  <c r="J1042637" i="115"/>
  <c r="J1042638" i="115"/>
  <c r="J1042639" i="115"/>
  <c r="J1042640" i="115"/>
  <c r="J1042641" i="115"/>
  <c r="J1042642" i="115"/>
  <c r="J1042643" i="115"/>
  <c r="J1042644" i="115"/>
  <c r="J1042645" i="115"/>
  <c r="J1042646" i="115"/>
  <c r="J1042647" i="115"/>
  <c r="J1042648" i="115"/>
  <c r="J1042649" i="115"/>
  <c r="J1042650" i="115"/>
  <c r="J1042651" i="115"/>
  <c r="J1042652" i="115"/>
  <c r="J1042653" i="115"/>
  <c r="J1042654" i="115"/>
  <c r="J1042655" i="115"/>
  <c r="J1042656" i="115"/>
  <c r="J1042657" i="115"/>
  <c r="J1042658" i="115"/>
  <c r="J1042659" i="115"/>
  <c r="J1042660" i="115"/>
  <c r="J1042661" i="115"/>
  <c r="J1042662" i="115"/>
  <c r="J1042663" i="115"/>
  <c r="J1042664" i="115"/>
  <c r="J1042665" i="115"/>
  <c r="J1042666" i="115"/>
  <c r="J1042667" i="115"/>
  <c r="J1042668" i="115"/>
  <c r="J1042669" i="115"/>
  <c r="J1042670" i="115"/>
  <c r="J1042671" i="115"/>
  <c r="J1042672" i="115"/>
  <c r="J1042673" i="115"/>
  <c r="J1042674" i="115"/>
  <c r="J1042675" i="115"/>
  <c r="J1042676" i="115"/>
  <c r="J1042677" i="115"/>
  <c r="J1042678" i="115"/>
  <c r="J1042679" i="115"/>
  <c r="J1042680" i="115"/>
  <c r="J1042681" i="115"/>
  <c r="J1042682" i="115"/>
  <c r="J1042683" i="115"/>
  <c r="J1042684" i="115"/>
  <c r="J1042685" i="115"/>
  <c r="J1042686" i="115"/>
  <c r="J1042687" i="115"/>
  <c r="J1042688" i="115"/>
  <c r="J1042689" i="115"/>
  <c r="J1042690" i="115"/>
  <c r="J1042691" i="115"/>
  <c r="J1042692" i="115"/>
  <c r="J1042693" i="115"/>
  <c r="J1042694" i="115"/>
  <c r="J1042695" i="115"/>
  <c r="J1042696" i="115"/>
  <c r="J1042697" i="115"/>
  <c r="J1042698" i="115"/>
  <c r="J1042699" i="115"/>
  <c r="J1042700" i="115"/>
  <c r="J1042701" i="115"/>
  <c r="J1042702" i="115"/>
  <c r="J1042703" i="115"/>
  <c r="J1042704" i="115"/>
  <c r="J1042705" i="115"/>
  <c r="J1042706" i="115"/>
  <c r="J1042707" i="115"/>
  <c r="J1042708" i="115"/>
  <c r="J1042709" i="115"/>
  <c r="J1042710" i="115"/>
  <c r="J1042711" i="115"/>
  <c r="J1042712" i="115"/>
  <c r="J1042713" i="115"/>
  <c r="J1042714" i="115"/>
  <c r="J1042715" i="115"/>
  <c r="J1042716" i="115"/>
  <c r="J1042717" i="115"/>
  <c r="J1042718" i="115"/>
  <c r="J1042719" i="115"/>
  <c r="J1042720" i="115"/>
  <c r="J1042721" i="115"/>
  <c r="J1042722" i="115"/>
  <c r="J1042723" i="115"/>
  <c r="J1042724" i="115"/>
  <c r="J1042725" i="115"/>
  <c r="J1042726" i="115"/>
  <c r="J1042727" i="115"/>
  <c r="J1042728" i="115"/>
  <c r="J1042729" i="115"/>
  <c r="J1042730" i="115"/>
  <c r="J1042731" i="115"/>
  <c r="J1042732" i="115"/>
  <c r="J1042733" i="115"/>
  <c r="J1042734" i="115"/>
  <c r="J1042735" i="115"/>
  <c r="J1042736" i="115"/>
  <c r="J1042737" i="115"/>
  <c r="J1042738" i="115"/>
  <c r="J1042739" i="115"/>
  <c r="J1042740" i="115"/>
  <c r="J1042741" i="115"/>
  <c r="J1042742" i="115"/>
  <c r="J1042743" i="115"/>
  <c r="J1042744" i="115"/>
  <c r="J1042745" i="115"/>
  <c r="J1042746" i="115"/>
  <c r="J1042747" i="115"/>
  <c r="J1042748" i="115"/>
  <c r="J1042749" i="115"/>
  <c r="J1042750" i="115"/>
  <c r="J1042751" i="115"/>
  <c r="J1042752" i="115"/>
  <c r="J1042753" i="115"/>
  <c r="J1042754" i="115"/>
  <c r="J1042755" i="115"/>
  <c r="J1042756" i="115"/>
  <c r="J1042757" i="115"/>
  <c r="J1042758" i="115"/>
  <c r="J1042759" i="115"/>
  <c r="J1042760" i="115"/>
  <c r="J1042761" i="115"/>
  <c r="J1042762" i="115"/>
  <c r="J1042763" i="115"/>
  <c r="J1042764" i="115"/>
  <c r="J1042765" i="115"/>
  <c r="J1042766" i="115"/>
  <c r="J1042767" i="115"/>
  <c r="J1042768" i="115"/>
  <c r="J1042769" i="115"/>
  <c r="J1042770" i="115"/>
  <c r="J1042771" i="115"/>
  <c r="J1042772" i="115"/>
  <c r="J1042773" i="115"/>
  <c r="J1042774" i="115"/>
  <c r="J1042775" i="115"/>
  <c r="J1042776" i="115"/>
  <c r="J1042777" i="115"/>
  <c r="J1042778" i="115"/>
  <c r="J1042779" i="115"/>
  <c r="J1042780" i="115"/>
  <c r="J1042781" i="115"/>
  <c r="J1042782" i="115"/>
  <c r="J1042783" i="115"/>
  <c r="J1042784" i="115"/>
  <c r="J1042785" i="115"/>
  <c r="J1042786" i="115"/>
  <c r="J1042787" i="115"/>
  <c r="J1042788" i="115"/>
  <c r="J1042789" i="115"/>
  <c r="J1042790" i="115"/>
  <c r="J1042791" i="115"/>
  <c r="J1042792" i="115"/>
  <c r="J1042793" i="115"/>
  <c r="J1042794" i="115"/>
  <c r="J1042795" i="115"/>
  <c r="J1042796" i="115"/>
  <c r="J1042797" i="115"/>
  <c r="J1042798" i="115"/>
  <c r="J1042799" i="115"/>
  <c r="J1042800" i="115"/>
  <c r="J1042801" i="115"/>
  <c r="J1042802" i="115"/>
  <c r="J1042803" i="115"/>
  <c r="J1042804" i="115"/>
  <c r="J1042805" i="115"/>
  <c r="J1042806" i="115"/>
  <c r="J1042807" i="115"/>
  <c r="J1042808" i="115"/>
  <c r="J1042809" i="115"/>
  <c r="J1042810" i="115"/>
  <c r="J1042811" i="115"/>
  <c r="J1042812" i="115"/>
  <c r="J1042813" i="115"/>
  <c r="J1042814" i="115"/>
  <c r="J1042815" i="115"/>
  <c r="J1042816" i="115"/>
  <c r="J1042817" i="115"/>
  <c r="J1042818" i="115"/>
  <c r="J1042819" i="115"/>
  <c r="J1042820" i="115"/>
  <c r="J1042821" i="115"/>
  <c r="J1042822" i="115"/>
  <c r="J1042823" i="115"/>
  <c r="J1042824" i="115"/>
  <c r="J1042825" i="115"/>
  <c r="J1042826" i="115"/>
  <c r="J1042827" i="115"/>
  <c r="J1042828" i="115"/>
  <c r="J1042829" i="115"/>
  <c r="J1042830" i="115"/>
  <c r="J1042831" i="115"/>
  <c r="J1042832" i="115"/>
  <c r="J1042833" i="115"/>
  <c r="J1042834" i="115"/>
  <c r="J1042835" i="115"/>
  <c r="J1042836" i="115"/>
  <c r="J1042837" i="115"/>
  <c r="J1042838" i="115"/>
  <c r="J1042839" i="115"/>
  <c r="J1042840" i="115"/>
  <c r="J1042841" i="115"/>
  <c r="J1042842" i="115"/>
  <c r="J1042843" i="115"/>
  <c r="J1042844" i="115"/>
  <c r="J1042845" i="115"/>
  <c r="J1042846" i="115"/>
  <c r="J1042847" i="115"/>
  <c r="J1042848" i="115"/>
  <c r="J1042849" i="115"/>
  <c r="J1042850" i="115"/>
  <c r="J1042851" i="115"/>
  <c r="J1042852" i="115"/>
  <c r="J1042853" i="115"/>
  <c r="J1042854" i="115"/>
  <c r="J1042855" i="115"/>
  <c r="J1042856" i="115"/>
  <c r="J1042857" i="115"/>
  <c r="J1042858" i="115"/>
  <c r="J1042859" i="115"/>
  <c r="J1042860" i="115"/>
  <c r="J1042861" i="115"/>
  <c r="J1042862" i="115"/>
  <c r="J1042863" i="115"/>
  <c r="J1042864" i="115"/>
  <c r="J1042865" i="115"/>
  <c r="J1042866" i="115"/>
  <c r="J1042867" i="115"/>
  <c r="J1042868" i="115"/>
  <c r="J1042869" i="115"/>
  <c r="J1042870" i="115"/>
  <c r="J1042871" i="115"/>
  <c r="J1042872" i="115"/>
  <c r="J1042873" i="115"/>
  <c r="J1042874" i="115"/>
  <c r="J1042875" i="115"/>
  <c r="J1042876" i="115"/>
  <c r="J1042877" i="115"/>
  <c r="J1042878" i="115"/>
  <c r="J1042879" i="115"/>
  <c r="J1042880" i="115"/>
  <c r="J1042881" i="115"/>
  <c r="J1042882" i="115"/>
  <c r="J1042883" i="115"/>
  <c r="J1042884" i="115"/>
  <c r="J1042885" i="115"/>
  <c r="J1042886" i="115"/>
  <c r="J1042887" i="115"/>
  <c r="J1042888" i="115"/>
  <c r="J1042889" i="115"/>
  <c r="J1042890" i="115"/>
  <c r="J1042891" i="115"/>
  <c r="J1042892" i="115"/>
  <c r="J1042893" i="115"/>
  <c r="J1042894" i="115"/>
  <c r="J1042895" i="115"/>
  <c r="J1042896" i="115"/>
  <c r="J1042897" i="115"/>
  <c r="J1042898" i="115"/>
  <c r="J1042899" i="115"/>
  <c r="J1042900" i="115"/>
  <c r="J1042901" i="115"/>
  <c r="J1042902" i="115"/>
  <c r="J1042903" i="115"/>
  <c r="J1042904" i="115"/>
  <c r="J1042905" i="115"/>
  <c r="J1042906" i="115"/>
  <c r="J1042907" i="115"/>
  <c r="J1042908" i="115"/>
  <c r="J1042909" i="115"/>
  <c r="J1042910" i="115"/>
  <c r="J1042911" i="115"/>
  <c r="J1042912" i="115"/>
  <c r="J1042913" i="115"/>
  <c r="J1042914" i="115"/>
  <c r="J1042915" i="115"/>
  <c r="J1042916" i="115"/>
  <c r="J1042917" i="115"/>
  <c r="J1042918" i="115"/>
  <c r="J1042919" i="115"/>
  <c r="J1042920" i="115"/>
  <c r="J1042921" i="115"/>
  <c r="J1042922" i="115"/>
  <c r="J1042923" i="115"/>
  <c r="J1042924" i="115"/>
  <c r="J1042925" i="115"/>
  <c r="J1042926" i="115"/>
  <c r="J1042927" i="115"/>
  <c r="J1042928" i="115"/>
  <c r="J1042929" i="115"/>
  <c r="J1042930" i="115"/>
  <c r="J1042931" i="115"/>
  <c r="J1042932" i="115"/>
  <c r="J1042933" i="115"/>
  <c r="J1042934" i="115"/>
  <c r="J1042935" i="115"/>
  <c r="J1042936" i="115"/>
  <c r="J1042937" i="115"/>
  <c r="J1042938" i="115"/>
  <c r="J1042939" i="115"/>
  <c r="J1042940" i="115"/>
  <c r="J1042941" i="115"/>
  <c r="J1042942" i="115"/>
  <c r="J1042943" i="115"/>
  <c r="J1042944" i="115"/>
  <c r="J1042945" i="115"/>
  <c r="J1042946" i="115"/>
  <c r="J1042947" i="115"/>
  <c r="J1042948" i="115"/>
  <c r="J1042949" i="115"/>
  <c r="J1042950" i="115"/>
  <c r="J1042951" i="115"/>
  <c r="J1042952" i="115"/>
  <c r="J1042953" i="115"/>
  <c r="J1042954" i="115"/>
  <c r="J1042955" i="115"/>
  <c r="J1042956" i="115"/>
  <c r="J1042957" i="115"/>
  <c r="J1042958" i="115"/>
  <c r="J1042959" i="115"/>
  <c r="J1042960" i="115"/>
  <c r="J1042961" i="115"/>
  <c r="J1042962" i="115"/>
  <c r="J1042963" i="115"/>
  <c r="J1042964" i="115"/>
  <c r="J1042965" i="115"/>
  <c r="J1042966" i="115"/>
  <c r="J1042967" i="115"/>
  <c r="J1042968" i="115"/>
  <c r="J1042969" i="115"/>
  <c r="J1042970" i="115"/>
  <c r="J1042971" i="115"/>
  <c r="J1042972" i="115"/>
  <c r="J1042973" i="115"/>
  <c r="J1042974" i="115"/>
  <c r="J1042975" i="115"/>
  <c r="J1042976" i="115"/>
  <c r="J1042977" i="115"/>
  <c r="J1042978" i="115"/>
  <c r="J1042979" i="115"/>
  <c r="J1042980" i="115"/>
  <c r="J1042981" i="115"/>
  <c r="J1042982" i="115"/>
  <c r="J1042983" i="115"/>
  <c r="J1042984" i="115"/>
  <c r="J1042985" i="115"/>
  <c r="J1042986" i="115"/>
  <c r="J1042987" i="115"/>
  <c r="J1042988" i="115"/>
  <c r="J1042989" i="115"/>
  <c r="J1042990" i="115"/>
  <c r="J1042991" i="115"/>
  <c r="J1042992" i="115"/>
  <c r="J1042993" i="115"/>
  <c r="J1042994" i="115"/>
  <c r="J1042995" i="115"/>
  <c r="J1042996" i="115"/>
  <c r="J1042997" i="115"/>
  <c r="J1042998" i="115"/>
  <c r="J1042999" i="115"/>
  <c r="J1043000" i="115"/>
  <c r="J1043001" i="115"/>
  <c r="J1043002" i="115"/>
  <c r="J1043003" i="115"/>
  <c r="J1043004" i="115"/>
  <c r="J1043005" i="115"/>
  <c r="J1043006" i="115"/>
  <c r="J1043007" i="115"/>
  <c r="J1043008" i="115"/>
  <c r="J1043009" i="115"/>
  <c r="J1043010" i="115"/>
  <c r="J1043011" i="115"/>
  <c r="J1043012" i="115"/>
  <c r="J1043013" i="115"/>
  <c r="J1043014" i="115"/>
  <c r="J1043015" i="115"/>
  <c r="J1043016" i="115"/>
  <c r="J1043017" i="115"/>
  <c r="J1043018" i="115"/>
  <c r="J1043019" i="115"/>
  <c r="J1043020" i="115"/>
  <c r="J1043021" i="115"/>
  <c r="J1043022" i="115"/>
  <c r="J1043023" i="115"/>
  <c r="J1043024" i="115"/>
  <c r="J1043025" i="115"/>
  <c r="J1043026" i="115"/>
  <c r="J1043027" i="115"/>
  <c r="J1043028" i="115"/>
  <c r="J1043029" i="115"/>
  <c r="J1043030" i="115"/>
  <c r="J1043031" i="115"/>
  <c r="J1043032" i="115"/>
  <c r="J1043033" i="115"/>
  <c r="J1043034" i="115"/>
  <c r="J1043035" i="115"/>
  <c r="J1043036" i="115"/>
  <c r="J1043037" i="115"/>
  <c r="J1043038" i="115"/>
  <c r="J1043039" i="115"/>
  <c r="J1043040" i="115"/>
  <c r="J1043041" i="115"/>
  <c r="J1043042" i="115"/>
  <c r="J1043043" i="115"/>
  <c r="J1043044" i="115"/>
  <c r="J1043045" i="115"/>
  <c r="J1043046" i="115"/>
  <c r="J1043047" i="115"/>
  <c r="J1043048" i="115"/>
  <c r="J1043049" i="115"/>
  <c r="J1043050" i="115"/>
  <c r="J1043051" i="115"/>
  <c r="J1043052" i="115"/>
  <c r="J1043053" i="115"/>
  <c r="J1043054" i="115"/>
  <c r="J1043055" i="115"/>
  <c r="J1043056" i="115"/>
  <c r="J1043057" i="115"/>
  <c r="J1043058" i="115"/>
  <c r="J1043059" i="115"/>
  <c r="J1043060" i="115"/>
  <c r="J1043061" i="115"/>
  <c r="J1043062" i="115"/>
  <c r="J1043063" i="115"/>
  <c r="J1043064" i="115"/>
  <c r="J1043065" i="115"/>
  <c r="J1043066" i="115"/>
  <c r="J1043067" i="115"/>
  <c r="J1043068" i="115"/>
  <c r="J1043069" i="115"/>
  <c r="J1043070" i="115"/>
  <c r="J1043071" i="115"/>
  <c r="J1043072" i="115"/>
  <c r="J1043073" i="115"/>
  <c r="J1043074" i="115"/>
  <c r="J1043075" i="115"/>
  <c r="J1043076" i="115"/>
  <c r="J1043077" i="115"/>
  <c r="J1043078" i="115"/>
  <c r="J1043079" i="115"/>
  <c r="J1043080" i="115"/>
  <c r="J1043081" i="115"/>
  <c r="J1043082" i="115"/>
  <c r="J1043083" i="115"/>
  <c r="J1043084" i="115"/>
  <c r="J1043085" i="115"/>
  <c r="J1043086" i="115"/>
  <c r="J1043087" i="115"/>
  <c r="J1043088" i="115"/>
  <c r="J1043089" i="115"/>
  <c r="J1043090" i="115"/>
  <c r="J1043091" i="115"/>
  <c r="J1043092" i="115"/>
  <c r="J1043093" i="115"/>
  <c r="J1043094" i="115"/>
  <c r="J1043095" i="115"/>
  <c r="J1043096" i="115"/>
  <c r="J1043097" i="115"/>
  <c r="J1043098" i="115"/>
  <c r="J1043099" i="115"/>
  <c r="J1043100" i="115"/>
  <c r="J1043101" i="115"/>
  <c r="J1043102" i="115"/>
  <c r="J1043103" i="115"/>
  <c r="J1043104" i="115"/>
  <c r="J1043105" i="115"/>
  <c r="J1043106" i="115"/>
  <c r="J1043107" i="115"/>
  <c r="J1043108" i="115"/>
  <c r="J1043109" i="115"/>
  <c r="J1043110" i="115"/>
  <c r="J1043111" i="115"/>
  <c r="J1043112" i="115"/>
  <c r="J1043113" i="115"/>
  <c r="J1043114" i="115"/>
  <c r="J1043115" i="115"/>
  <c r="J1043116" i="115"/>
  <c r="J1043117" i="115"/>
  <c r="J1043118" i="115"/>
  <c r="J1043119" i="115"/>
  <c r="J1043120" i="115"/>
  <c r="J1043121" i="115"/>
  <c r="J1043122" i="115"/>
  <c r="J1043123" i="115"/>
  <c r="J1043124" i="115"/>
  <c r="J1043125" i="115"/>
  <c r="J1043126" i="115"/>
  <c r="J1043127" i="115"/>
  <c r="J1043128" i="115"/>
  <c r="J1043129" i="115"/>
  <c r="J1043130" i="115"/>
  <c r="J1043131" i="115"/>
  <c r="J1043132" i="115"/>
  <c r="J1043133" i="115"/>
  <c r="J1043134" i="115"/>
  <c r="J1043135" i="115"/>
  <c r="J1043136" i="115"/>
  <c r="J1043137" i="115"/>
  <c r="J1043138" i="115"/>
  <c r="J1043139" i="115"/>
  <c r="J1043140" i="115"/>
  <c r="J1043141" i="115"/>
  <c r="J1043142" i="115"/>
  <c r="J1043143" i="115"/>
  <c r="J1043144" i="115"/>
  <c r="J1043145" i="115"/>
  <c r="J1043146" i="115"/>
  <c r="J1043147" i="115"/>
  <c r="J1043148" i="115"/>
  <c r="J1043149" i="115"/>
  <c r="J1043150" i="115"/>
  <c r="J1043151" i="115"/>
  <c r="J1043152" i="115"/>
  <c r="J1043153" i="115"/>
  <c r="J1043154" i="115"/>
  <c r="J1043155" i="115"/>
  <c r="J1043156" i="115"/>
  <c r="J1043157" i="115"/>
  <c r="J1043158" i="115"/>
  <c r="J1043159" i="115"/>
  <c r="J1043160" i="115"/>
  <c r="J1043161" i="115"/>
  <c r="J1043162" i="115"/>
  <c r="J1043163" i="115"/>
  <c r="J1043164" i="115"/>
  <c r="J1043165" i="115"/>
  <c r="J1043166" i="115"/>
  <c r="J1043167" i="115"/>
  <c r="J1043168" i="115"/>
  <c r="J1043169" i="115"/>
  <c r="J1043170" i="115"/>
  <c r="J1043171" i="115"/>
  <c r="J1043172" i="115"/>
  <c r="J1043173" i="115"/>
  <c r="J1043174" i="115"/>
  <c r="J1043175" i="115"/>
  <c r="J1043176" i="115"/>
  <c r="J1043177" i="115"/>
  <c r="J1043178" i="115"/>
  <c r="J1043179" i="115"/>
  <c r="J1043180" i="115"/>
  <c r="J1043181" i="115"/>
  <c r="J1043182" i="115"/>
  <c r="J1043183" i="115"/>
  <c r="J1043184" i="115"/>
  <c r="J1043185" i="115"/>
  <c r="J1043186" i="115"/>
  <c r="J1043187" i="115"/>
  <c r="J1043188" i="115"/>
  <c r="J1043189" i="115"/>
  <c r="J1043190" i="115"/>
  <c r="J1043191" i="115"/>
  <c r="J1043192" i="115"/>
  <c r="J1043193" i="115"/>
  <c r="J1043194" i="115"/>
  <c r="J1043195" i="115"/>
  <c r="J1043196" i="115"/>
  <c r="J1043197" i="115"/>
  <c r="J1043198" i="115"/>
  <c r="J1043199" i="115"/>
  <c r="J1043200" i="115"/>
  <c r="J1043201" i="115"/>
  <c r="J1043202" i="115"/>
  <c r="J1043203" i="115"/>
  <c r="J1043204" i="115"/>
  <c r="J1043205" i="115"/>
  <c r="J1043206" i="115"/>
  <c r="J1043207" i="115"/>
  <c r="J1043208" i="115"/>
  <c r="J1043209" i="115"/>
  <c r="J1043210" i="115"/>
  <c r="J1043211" i="115"/>
  <c r="J1043212" i="115"/>
  <c r="J1043213" i="115"/>
  <c r="J1043214" i="115"/>
  <c r="J1043215" i="115"/>
  <c r="J1043216" i="115"/>
  <c r="J1043217" i="115"/>
  <c r="J1043218" i="115"/>
  <c r="J1043219" i="115"/>
  <c r="J1043220" i="115"/>
  <c r="J1043221" i="115"/>
  <c r="J1043222" i="115"/>
  <c r="J1043223" i="115"/>
  <c r="J1043224" i="115"/>
  <c r="J1043225" i="115"/>
  <c r="J1043226" i="115"/>
  <c r="J1043227" i="115"/>
  <c r="J1043228" i="115"/>
  <c r="J1043229" i="115"/>
  <c r="J1043230" i="115"/>
  <c r="J1043231" i="115"/>
  <c r="J1043232" i="115"/>
  <c r="J1043233" i="115"/>
  <c r="J1043234" i="115"/>
  <c r="J1043235" i="115"/>
  <c r="J1043236" i="115"/>
  <c r="J1043237" i="115"/>
  <c r="J1043238" i="115"/>
  <c r="J1043239" i="115"/>
  <c r="J1043240" i="115"/>
  <c r="J1043241" i="115"/>
  <c r="J1043242" i="115"/>
  <c r="J1043243" i="115"/>
  <c r="J1043244" i="115"/>
  <c r="J1043245" i="115"/>
  <c r="J1043246" i="115"/>
  <c r="J1043247" i="115"/>
  <c r="J1043248" i="115"/>
  <c r="J1043249" i="115"/>
  <c r="J1043250" i="115"/>
  <c r="J1043251" i="115"/>
  <c r="J1043252" i="115"/>
  <c r="J1043253" i="115"/>
  <c r="J1043254" i="115"/>
  <c r="J1043255" i="115"/>
  <c r="J1043256" i="115"/>
  <c r="J1043257" i="115"/>
  <c r="J1043258" i="115"/>
  <c r="J1043259" i="115"/>
  <c r="J1043260" i="115"/>
  <c r="J1043261" i="115"/>
  <c r="J1043262" i="115"/>
  <c r="J1043263" i="115"/>
  <c r="J1043264" i="115"/>
  <c r="J1043265" i="115"/>
  <c r="J1043266" i="115"/>
  <c r="J1043267" i="115"/>
  <c r="J1043268" i="115"/>
  <c r="J1043269" i="115"/>
  <c r="J1043270" i="115"/>
  <c r="J1043271" i="115"/>
  <c r="J1043272" i="115"/>
  <c r="J1043273" i="115"/>
  <c r="J1043274" i="115"/>
  <c r="J1043275" i="115"/>
  <c r="J1043276" i="115"/>
  <c r="J1043277" i="115"/>
  <c r="J1043278" i="115"/>
  <c r="J1043279" i="115"/>
  <c r="J1043280" i="115"/>
  <c r="J1043281" i="115"/>
  <c r="J1043282" i="115"/>
  <c r="J1043283" i="115"/>
  <c r="J1043284" i="115"/>
  <c r="J1043285" i="115"/>
  <c r="J1043286" i="115"/>
  <c r="J1043287" i="115"/>
  <c r="J1043288" i="115"/>
  <c r="J1043289" i="115"/>
  <c r="J1043290" i="115"/>
  <c r="J1043291" i="115"/>
  <c r="J1043292" i="115"/>
  <c r="J1043293" i="115"/>
  <c r="J1043294" i="115"/>
  <c r="J1043295" i="115"/>
  <c r="J1043296" i="115"/>
  <c r="J1043297" i="115"/>
  <c r="J1043298" i="115"/>
  <c r="J1043299" i="115"/>
  <c r="J1043300" i="115"/>
  <c r="J1043301" i="115"/>
  <c r="J1043302" i="115"/>
  <c r="J1043303" i="115"/>
  <c r="J1043304" i="115"/>
  <c r="J1043305" i="115"/>
  <c r="J1043306" i="115"/>
  <c r="J1043307" i="115"/>
  <c r="J1043308" i="115"/>
  <c r="J1043309" i="115"/>
  <c r="J1043310" i="115"/>
  <c r="J1043311" i="115"/>
  <c r="J1043312" i="115"/>
  <c r="J1043313" i="115"/>
  <c r="J1043314" i="115"/>
  <c r="J1043315" i="115"/>
  <c r="J1043316" i="115"/>
  <c r="J1043317" i="115"/>
  <c r="J1043318" i="115"/>
  <c r="J1043319" i="115"/>
  <c r="J1043320" i="115"/>
  <c r="J1043321" i="115"/>
  <c r="J1043322" i="115"/>
  <c r="J1043323" i="115"/>
  <c r="J1043324" i="115"/>
  <c r="J1043325" i="115"/>
  <c r="J1043326" i="115"/>
  <c r="J1043327" i="115"/>
  <c r="J1043328" i="115"/>
  <c r="J1043329" i="115"/>
  <c r="J1043330" i="115"/>
  <c r="J1043331" i="115"/>
  <c r="J1043332" i="115"/>
  <c r="J1043333" i="115"/>
  <c r="J1043334" i="115"/>
  <c r="J1043335" i="115"/>
  <c r="J1043336" i="115"/>
  <c r="J1043337" i="115"/>
  <c r="J1043338" i="115"/>
  <c r="J1043339" i="115"/>
  <c r="J1043340" i="115"/>
  <c r="J1043341" i="115"/>
  <c r="J1043342" i="115"/>
  <c r="J1043343" i="115"/>
  <c r="J1043344" i="115"/>
  <c r="J1043345" i="115"/>
  <c r="J1043346" i="115"/>
  <c r="J1043347" i="115"/>
  <c r="J1043348" i="115"/>
  <c r="J1043349" i="115"/>
  <c r="J1043350" i="115"/>
  <c r="J1043351" i="115"/>
  <c r="J1043352" i="115"/>
  <c r="J1043353" i="115"/>
  <c r="J1043354" i="115"/>
  <c r="J1043355" i="115"/>
  <c r="J1043356" i="115"/>
  <c r="J1043357" i="115"/>
  <c r="J1043358" i="115"/>
  <c r="J1043359" i="115"/>
  <c r="J1043360" i="115"/>
  <c r="J1043361" i="115"/>
  <c r="J1043362" i="115"/>
  <c r="J1043363" i="115"/>
  <c r="J1043364" i="115"/>
  <c r="J1043365" i="115"/>
  <c r="J1043366" i="115"/>
  <c r="J1043367" i="115"/>
  <c r="J1043368" i="115"/>
  <c r="J1043369" i="115"/>
  <c r="J1043370" i="115"/>
  <c r="J1043371" i="115"/>
  <c r="J1043372" i="115"/>
  <c r="J1043373" i="115"/>
  <c r="J1043374" i="115"/>
  <c r="J1043375" i="115"/>
  <c r="J1043376" i="115"/>
  <c r="J1043377" i="115"/>
  <c r="J1043378" i="115"/>
  <c r="J1043379" i="115"/>
  <c r="J1043380" i="115"/>
  <c r="J1043381" i="115"/>
  <c r="J1043382" i="115"/>
  <c r="J1043383" i="115"/>
  <c r="J1043384" i="115"/>
  <c r="J1043385" i="115"/>
  <c r="J1043386" i="115"/>
  <c r="J1043387" i="115"/>
  <c r="J1043388" i="115"/>
  <c r="J1043389" i="115"/>
  <c r="J1043390" i="115"/>
  <c r="J1043391" i="115"/>
  <c r="J1043392" i="115"/>
  <c r="J1043393" i="115"/>
  <c r="J1043394" i="115"/>
  <c r="J1043395" i="115"/>
  <c r="J1043396" i="115"/>
  <c r="J1043397" i="115"/>
  <c r="J1043398" i="115"/>
  <c r="J1043399" i="115"/>
  <c r="J1043400" i="115"/>
  <c r="J1043401" i="115"/>
  <c r="J1043402" i="115"/>
  <c r="J1043403" i="115"/>
  <c r="J1043404" i="115"/>
  <c r="J1043405" i="115"/>
  <c r="J1043406" i="115"/>
  <c r="J1043407" i="115"/>
  <c r="J1043408" i="115"/>
  <c r="J1043409" i="115"/>
  <c r="J1043410" i="115"/>
  <c r="J1043411" i="115"/>
  <c r="J1043412" i="115"/>
  <c r="J1043413" i="115"/>
  <c r="J1043414" i="115"/>
  <c r="J1043415" i="115"/>
  <c r="J1043416" i="115"/>
  <c r="J1043417" i="115"/>
  <c r="J1043418" i="115"/>
  <c r="J1043419" i="115"/>
  <c r="J1043420" i="115"/>
  <c r="J1043421" i="115"/>
  <c r="J1043422" i="115"/>
  <c r="J1043423" i="115"/>
  <c r="J1043424" i="115"/>
  <c r="J1043425" i="115"/>
  <c r="J1043426" i="115"/>
  <c r="J1043427" i="115"/>
  <c r="J1043428" i="115"/>
  <c r="J1043429" i="115"/>
  <c r="J1043430" i="115"/>
  <c r="J1043431" i="115"/>
  <c r="J1043432" i="115"/>
  <c r="J1043433" i="115"/>
  <c r="J1043434" i="115"/>
  <c r="J1043435" i="115"/>
  <c r="J1043436" i="115"/>
  <c r="J1043437" i="115"/>
  <c r="J1043438" i="115"/>
  <c r="J1043439" i="115"/>
  <c r="J1043440" i="115"/>
  <c r="J1043441" i="115"/>
  <c r="J1043442" i="115"/>
  <c r="J1043443" i="115"/>
  <c r="J1043444" i="115"/>
  <c r="J1043445" i="115"/>
  <c r="J1043446" i="115"/>
  <c r="J1043447" i="115"/>
  <c r="J1043448" i="115"/>
  <c r="J1043449" i="115"/>
  <c r="J1043450" i="115"/>
  <c r="J1043451" i="115"/>
  <c r="J1043452" i="115"/>
  <c r="J1043453" i="115"/>
  <c r="J1043454" i="115"/>
  <c r="J1043455" i="115"/>
  <c r="J1043456" i="115"/>
  <c r="J1043457" i="115"/>
  <c r="J1043458" i="115"/>
  <c r="J1043459" i="115"/>
  <c r="J1043460" i="115"/>
  <c r="J1043461" i="115"/>
  <c r="J1043462" i="115"/>
  <c r="J1043463" i="115"/>
  <c r="J1043464" i="115"/>
  <c r="J1043465" i="115"/>
  <c r="J1043466" i="115"/>
  <c r="J1043467" i="115"/>
  <c r="J1043468" i="115"/>
  <c r="J1043469" i="115"/>
  <c r="J1043470" i="115"/>
  <c r="J1043471" i="115"/>
  <c r="J1043472" i="115"/>
  <c r="J1043473" i="115"/>
  <c r="J1043474" i="115"/>
  <c r="J1043475" i="115"/>
  <c r="J1043476" i="115"/>
  <c r="J1043477" i="115"/>
  <c r="J1043478" i="115"/>
  <c r="J1043479" i="115"/>
  <c r="J1043480" i="115"/>
  <c r="J1043481" i="115"/>
  <c r="J1043482" i="115"/>
  <c r="J1043483" i="115"/>
  <c r="J1043484" i="115"/>
  <c r="J1043485" i="115"/>
  <c r="J1043486" i="115"/>
  <c r="J1043487" i="115"/>
  <c r="J1043488" i="115"/>
  <c r="J1043489" i="115"/>
  <c r="J1043490" i="115"/>
  <c r="J1043491" i="115"/>
  <c r="J1043492" i="115"/>
  <c r="J1043493" i="115"/>
  <c r="J1043494" i="115"/>
  <c r="J1043495" i="115"/>
  <c r="J1043496" i="115"/>
  <c r="J1043497" i="115"/>
  <c r="J1043498" i="115"/>
  <c r="J1043499" i="115"/>
  <c r="J1043500" i="115"/>
  <c r="J1043501" i="115"/>
  <c r="J1043502" i="115"/>
  <c r="J1043503" i="115"/>
  <c r="J1043504" i="115"/>
  <c r="J1043505" i="115"/>
  <c r="J1043506" i="115"/>
  <c r="J1043507" i="115"/>
  <c r="J1043508" i="115"/>
  <c r="J1043509" i="115"/>
  <c r="J1043510" i="115"/>
  <c r="J1043511" i="115"/>
  <c r="J1043512" i="115"/>
  <c r="J1043513" i="115"/>
  <c r="J1043514" i="115"/>
  <c r="J1043515" i="115"/>
  <c r="J1043516" i="115"/>
  <c r="J1043517" i="115"/>
  <c r="J1043518" i="115"/>
  <c r="J1043519" i="115"/>
  <c r="J1043520" i="115"/>
  <c r="J1043521" i="115"/>
  <c r="J1043522" i="115"/>
  <c r="J1043523" i="115"/>
  <c r="J1043524" i="115"/>
  <c r="J1043525" i="115"/>
  <c r="J1043526" i="115"/>
  <c r="J1043527" i="115"/>
  <c r="J1043528" i="115"/>
  <c r="J1043529" i="115"/>
  <c r="J1043530" i="115"/>
  <c r="J1043531" i="115"/>
  <c r="J1043532" i="115"/>
  <c r="J1043533" i="115"/>
  <c r="J1043534" i="115"/>
  <c r="J1043535" i="115"/>
  <c r="J1043536" i="115"/>
  <c r="J1043537" i="115"/>
  <c r="J1043538" i="115"/>
  <c r="J1043539" i="115"/>
  <c r="J1043540" i="115"/>
  <c r="J1043541" i="115"/>
  <c r="J1043542" i="115"/>
  <c r="J1043543" i="115"/>
  <c r="J1043544" i="115"/>
  <c r="J1043545" i="115"/>
  <c r="J1043546" i="115"/>
  <c r="J1043547" i="115"/>
  <c r="J1043548" i="115"/>
  <c r="J1043549" i="115"/>
  <c r="J1043550" i="115"/>
  <c r="J1043551" i="115"/>
  <c r="J1043552" i="115"/>
  <c r="J1043553" i="115"/>
  <c r="J1043554" i="115"/>
  <c r="J1043555" i="115"/>
  <c r="J1043556" i="115"/>
  <c r="J1043557" i="115"/>
  <c r="J1043558" i="115"/>
  <c r="J1043559" i="115"/>
  <c r="J1043560" i="115"/>
  <c r="J1043561" i="115"/>
  <c r="J1043562" i="115"/>
  <c r="J1043563" i="115"/>
  <c r="J1043564" i="115"/>
  <c r="J1043565" i="115"/>
  <c r="J1043566" i="115"/>
  <c r="J1043567" i="115"/>
  <c r="J1043568" i="115"/>
  <c r="J1043569" i="115"/>
  <c r="J1043570" i="115"/>
  <c r="J1043571" i="115"/>
  <c r="J1043572" i="115"/>
  <c r="J1043573" i="115"/>
  <c r="J1043574" i="115"/>
  <c r="J1043575" i="115"/>
  <c r="J1043576" i="115"/>
  <c r="J1043577" i="115"/>
  <c r="J1043578" i="115"/>
  <c r="J1043579" i="115"/>
  <c r="J1043580" i="115"/>
  <c r="J1043581" i="115"/>
  <c r="J1043582" i="115"/>
  <c r="J1043583" i="115"/>
  <c r="J1043584" i="115"/>
  <c r="J1043585" i="115"/>
  <c r="J1043586" i="115"/>
  <c r="J1043587" i="115"/>
  <c r="J1043588" i="115"/>
  <c r="J1043589" i="115"/>
  <c r="J1043590" i="115"/>
  <c r="J1043591" i="115"/>
  <c r="J1043592" i="115"/>
  <c r="J1043593" i="115"/>
  <c r="J1043594" i="115"/>
  <c r="J1043595" i="115"/>
  <c r="J1043596" i="115"/>
  <c r="J1043597" i="115"/>
  <c r="J1043598" i="115"/>
  <c r="J1043599" i="115"/>
  <c r="J1043600" i="115"/>
  <c r="J1043601" i="115"/>
  <c r="J1043602" i="115"/>
  <c r="J1043603" i="115"/>
  <c r="J1043604" i="115"/>
  <c r="J1043605" i="115"/>
  <c r="J1043606" i="115"/>
  <c r="J1043607" i="115"/>
  <c r="J1043608" i="115"/>
  <c r="J1043609" i="115"/>
  <c r="J1043610" i="115"/>
  <c r="J1043611" i="115"/>
  <c r="J1043612" i="115"/>
  <c r="J1043613" i="115"/>
  <c r="J1043614" i="115"/>
  <c r="J1043615" i="115"/>
  <c r="J1043616" i="115"/>
  <c r="J1043617" i="115"/>
  <c r="J1043618" i="115"/>
  <c r="J1043619" i="115"/>
  <c r="J1043620" i="115"/>
  <c r="J1043621" i="115"/>
  <c r="J1043622" i="115"/>
  <c r="J1043623" i="115"/>
  <c r="J1043624" i="115"/>
  <c r="J1043625" i="115"/>
  <c r="J1043626" i="115"/>
  <c r="J1043627" i="115"/>
  <c r="J1043628" i="115"/>
  <c r="J1043629" i="115"/>
  <c r="J1043630" i="115"/>
  <c r="J1043631" i="115"/>
  <c r="J1043632" i="115"/>
  <c r="J1043633" i="115"/>
  <c r="J1043634" i="115"/>
  <c r="J1043635" i="115"/>
  <c r="J1043636" i="115"/>
  <c r="J1043637" i="115"/>
  <c r="J1043638" i="115"/>
  <c r="J1043639" i="115"/>
  <c r="J1043640" i="115"/>
  <c r="J1043641" i="115"/>
  <c r="J1043642" i="115"/>
  <c r="J1043643" i="115"/>
  <c r="J1043644" i="115"/>
  <c r="J1043645" i="115"/>
  <c r="J1043646" i="115"/>
  <c r="J1043647" i="115"/>
  <c r="J1043648" i="115"/>
  <c r="J1043649" i="115"/>
  <c r="J1043650" i="115"/>
  <c r="J1043651" i="115"/>
  <c r="J1043652" i="115"/>
  <c r="J1043653" i="115"/>
  <c r="J1043654" i="115"/>
  <c r="J1043655" i="115"/>
  <c r="J1043656" i="115"/>
  <c r="J1043657" i="115"/>
  <c r="J1043658" i="115"/>
  <c r="J1043659" i="115"/>
  <c r="J1043660" i="115"/>
  <c r="J1043661" i="115"/>
  <c r="J1043662" i="115"/>
  <c r="J1043663" i="115"/>
  <c r="J1043664" i="115"/>
  <c r="J1043665" i="115"/>
  <c r="J1043666" i="115"/>
  <c r="J1043667" i="115"/>
  <c r="J1043668" i="115"/>
  <c r="J1043669" i="115"/>
  <c r="J1043670" i="115"/>
  <c r="J1043671" i="115"/>
  <c r="J1043672" i="115"/>
  <c r="J1043673" i="115"/>
  <c r="J1043674" i="115"/>
  <c r="J1043675" i="115"/>
  <c r="J1043676" i="115"/>
  <c r="J1043677" i="115"/>
  <c r="J1043678" i="115"/>
  <c r="J1043679" i="115"/>
  <c r="J1043680" i="115"/>
  <c r="J1043681" i="115"/>
  <c r="J1043682" i="115"/>
  <c r="J1043683" i="115"/>
  <c r="J1043684" i="115"/>
  <c r="J1043685" i="115"/>
  <c r="J1043686" i="115"/>
  <c r="J1043687" i="115"/>
  <c r="J1043688" i="115"/>
  <c r="J1043689" i="115"/>
  <c r="J1043690" i="115"/>
  <c r="J1043691" i="115"/>
  <c r="J1043692" i="115"/>
  <c r="J1043693" i="115"/>
  <c r="J1043694" i="115"/>
  <c r="J1043695" i="115"/>
  <c r="J1043696" i="115"/>
  <c r="J1043697" i="115"/>
  <c r="J1043698" i="115"/>
  <c r="J1043699" i="115"/>
  <c r="J1043700" i="115"/>
  <c r="J1043701" i="115"/>
  <c r="J1043702" i="115"/>
  <c r="J1043703" i="115"/>
  <c r="J1043704" i="115"/>
  <c r="J1043705" i="115"/>
  <c r="J1043706" i="115"/>
  <c r="J1043707" i="115"/>
  <c r="J1043708" i="115"/>
  <c r="J1043709" i="115"/>
  <c r="J1043710" i="115"/>
  <c r="J1043711" i="115"/>
  <c r="J1043712" i="115"/>
  <c r="J1043713" i="115"/>
  <c r="J1043714" i="115"/>
  <c r="J1043715" i="115"/>
  <c r="J1043716" i="115"/>
  <c r="J1043717" i="115"/>
  <c r="J1043718" i="115"/>
  <c r="J1043719" i="115"/>
  <c r="J1043720" i="115"/>
  <c r="J1043721" i="115"/>
  <c r="J1043722" i="115"/>
  <c r="J1043723" i="115"/>
  <c r="J1043724" i="115"/>
  <c r="J1043725" i="115"/>
  <c r="J1043726" i="115"/>
  <c r="J1043727" i="115"/>
  <c r="J1043728" i="115"/>
  <c r="J1043729" i="115"/>
  <c r="J1043730" i="115"/>
  <c r="J1043731" i="115"/>
  <c r="J1043732" i="115"/>
  <c r="J1043733" i="115"/>
  <c r="J1043734" i="115"/>
  <c r="J1043735" i="115"/>
  <c r="J1043736" i="115"/>
  <c r="J1043737" i="115"/>
  <c r="J1043738" i="115"/>
  <c r="J1043739" i="115"/>
  <c r="J1043740" i="115"/>
  <c r="J1043741" i="115"/>
  <c r="J1043742" i="115"/>
  <c r="J1043743" i="115"/>
  <c r="J1043744" i="115"/>
  <c r="J1043745" i="115"/>
  <c r="J1043746" i="115"/>
  <c r="J1043747" i="115"/>
  <c r="J1043748" i="115"/>
  <c r="J1043749" i="115"/>
  <c r="J1043750" i="115"/>
  <c r="J1043751" i="115"/>
  <c r="J1043752" i="115"/>
  <c r="J1043753" i="115"/>
  <c r="J1043754" i="115"/>
  <c r="J1043755" i="115"/>
  <c r="J1043756" i="115"/>
  <c r="J1043757" i="115"/>
  <c r="J1043758" i="115"/>
  <c r="J1043759" i="115"/>
  <c r="J1043760" i="115"/>
  <c r="J1043761" i="115"/>
  <c r="J1043762" i="115"/>
  <c r="J1043763" i="115"/>
  <c r="J1043764" i="115"/>
  <c r="J1043765" i="115"/>
  <c r="J1043766" i="115"/>
  <c r="J1043767" i="115"/>
  <c r="J1043768" i="115"/>
  <c r="J1043769" i="115"/>
  <c r="J1043770" i="115"/>
  <c r="J1043771" i="115"/>
  <c r="J1043772" i="115"/>
  <c r="J1043773" i="115"/>
  <c r="J1043774" i="115"/>
  <c r="J1043775" i="115"/>
  <c r="J1043776" i="115"/>
  <c r="J1043777" i="115"/>
  <c r="J1043778" i="115"/>
  <c r="J1043779" i="115"/>
  <c r="J1043780" i="115"/>
  <c r="J1043781" i="115"/>
  <c r="J1043782" i="115"/>
  <c r="J1043783" i="115"/>
  <c r="J1043784" i="115"/>
  <c r="J1043785" i="115"/>
  <c r="J1043786" i="115"/>
  <c r="J1043787" i="115"/>
  <c r="J1043788" i="115"/>
  <c r="J1043789" i="115"/>
  <c r="J1043790" i="115"/>
  <c r="J1043791" i="115"/>
  <c r="J1043792" i="115"/>
  <c r="J1043793" i="115"/>
  <c r="J1043794" i="115"/>
  <c r="J1043795" i="115"/>
  <c r="J1043796" i="115"/>
  <c r="J1043797" i="115"/>
  <c r="J1043798" i="115"/>
  <c r="J1043799" i="115"/>
  <c r="J1043800" i="115"/>
  <c r="J1043801" i="115"/>
  <c r="J1043802" i="115"/>
  <c r="J1043803" i="115"/>
  <c r="J1043804" i="115"/>
  <c r="J1043805" i="115"/>
  <c r="J1043806" i="115"/>
  <c r="J1043807" i="115"/>
  <c r="J1043808" i="115"/>
  <c r="J1043809" i="115"/>
  <c r="J1043810" i="115"/>
  <c r="J1043811" i="115"/>
  <c r="J1043812" i="115"/>
  <c r="J1043813" i="115"/>
  <c r="J1043814" i="115"/>
  <c r="J1043815" i="115"/>
  <c r="J1043816" i="115"/>
  <c r="J1043817" i="115"/>
  <c r="J1043818" i="115"/>
  <c r="J1043819" i="115"/>
  <c r="J1043820" i="115"/>
  <c r="J1043821" i="115"/>
  <c r="J1043822" i="115"/>
  <c r="J1043823" i="115"/>
  <c r="J1043824" i="115"/>
  <c r="J1043825" i="115"/>
  <c r="J1043826" i="115"/>
  <c r="J1043827" i="115"/>
  <c r="J1043828" i="115"/>
  <c r="J1043829" i="115"/>
  <c r="J1043830" i="115"/>
  <c r="J1043831" i="115"/>
  <c r="J1043832" i="115"/>
  <c r="J1043833" i="115"/>
  <c r="J1043834" i="115"/>
  <c r="J1043835" i="115"/>
  <c r="J1043836" i="115"/>
  <c r="J1043837" i="115"/>
  <c r="J1043838" i="115"/>
  <c r="J1043839" i="115"/>
  <c r="J1043840" i="115"/>
  <c r="J1043841" i="115"/>
  <c r="J1043842" i="115"/>
  <c r="J1043843" i="115"/>
  <c r="J1043844" i="115"/>
  <c r="J1043845" i="115"/>
  <c r="J1043846" i="115"/>
  <c r="J1043847" i="115"/>
  <c r="J1043848" i="115"/>
  <c r="J1043849" i="115"/>
  <c r="J1043850" i="115"/>
  <c r="J1043851" i="115"/>
  <c r="J1043852" i="115"/>
  <c r="J1043853" i="115"/>
  <c r="J1043854" i="115"/>
  <c r="J1043855" i="115"/>
  <c r="J1043856" i="115"/>
  <c r="J1043857" i="115"/>
  <c r="J1043858" i="115"/>
  <c r="J1043859" i="115"/>
  <c r="J1043860" i="115"/>
  <c r="J1043861" i="115"/>
  <c r="J1043862" i="115"/>
  <c r="J1043863" i="115"/>
  <c r="J1043864" i="115"/>
  <c r="J1043865" i="115"/>
  <c r="J1043866" i="115"/>
  <c r="J1043867" i="115"/>
  <c r="J1043868" i="115"/>
  <c r="J1043869" i="115"/>
  <c r="J1043870" i="115"/>
  <c r="J1043871" i="115"/>
  <c r="J1043872" i="115"/>
  <c r="J1043873" i="115"/>
  <c r="J1043874" i="115"/>
  <c r="J1043875" i="115"/>
  <c r="J1043876" i="115"/>
  <c r="J1043877" i="115"/>
  <c r="J1043878" i="115"/>
  <c r="J1043879" i="115"/>
  <c r="J1043880" i="115"/>
  <c r="J1043881" i="115"/>
  <c r="J1043882" i="115"/>
  <c r="J1043883" i="115"/>
  <c r="J1043884" i="115"/>
  <c r="J1043885" i="115"/>
  <c r="J1043886" i="115"/>
  <c r="J1043887" i="115"/>
  <c r="J1043888" i="115"/>
  <c r="J1043889" i="115"/>
  <c r="J1043890" i="115"/>
  <c r="J1043891" i="115"/>
  <c r="J1043892" i="115"/>
  <c r="J1043893" i="115"/>
  <c r="J1043894" i="115"/>
  <c r="J1043895" i="115"/>
  <c r="J1043896" i="115"/>
  <c r="J1043897" i="115"/>
  <c r="J1043898" i="115"/>
  <c r="J1043899" i="115"/>
  <c r="J1043900" i="115"/>
  <c r="J1043901" i="115"/>
  <c r="J1043902" i="115"/>
  <c r="J1043903" i="115"/>
  <c r="J1043904" i="115"/>
  <c r="J1043905" i="115"/>
  <c r="J1043906" i="115"/>
  <c r="J1043907" i="115"/>
  <c r="J1043908" i="115"/>
  <c r="J1043909" i="115"/>
  <c r="J1043910" i="115"/>
  <c r="J1043911" i="115"/>
  <c r="J1043912" i="115"/>
  <c r="J1043913" i="115"/>
  <c r="J1043914" i="115"/>
  <c r="J1043915" i="115"/>
  <c r="J1043916" i="115"/>
  <c r="J1043917" i="115"/>
  <c r="J1043918" i="115"/>
  <c r="J1043919" i="115"/>
  <c r="J1043920" i="115"/>
  <c r="J1043921" i="115"/>
  <c r="J1043922" i="115"/>
  <c r="J1043923" i="115"/>
  <c r="J1043924" i="115"/>
  <c r="J1043925" i="115"/>
  <c r="J1043926" i="115"/>
  <c r="J1043927" i="115"/>
  <c r="J1043928" i="115"/>
  <c r="J1043929" i="115"/>
  <c r="J1043930" i="115"/>
  <c r="J1043931" i="115"/>
  <c r="J1043932" i="115"/>
  <c r="J1043933" i="115"/>
  <c r="J1043934" i="115"/>
  <c r="J1043935" i="115"/>
  <c r="J1043936" i="115"/>
  <c r="J1043937" i="115"/>
  <c r="J1043938" i="115"/>
  <c r="J1043939" i="115"/>
  <c r="J1043940" i="115"/>
  <c r="J1043941" i="115"/>
  <c r="J1043942" i="115"/>
  <c r="J1043943" i="115"/>
  <c r="J1043944" i="115"/>
  <c r="J1043945" i="115"/>
  <c r="J1043946" i="115"/>
  <c r="J1043947" i="115"/>
  <c r="J1043948" i="115"/>
  <c r="J1043949" i="115"/>
  <c r="J1043950" i="115"/>
  <c r="J1043951" i="115"/>
  <c r="J1043952" i="115"/>
  <c r="J1043953" i="115"/>
  <c r="J1043954" i="115"/>
  <c r="J1043955" i="115"/>
  <c r="J1043956" i="115"/>
  <c r="J1043957" i="115"/>
  <c r="J1043958" i="115"/>
  <c r="J1043959" i="115"/>
  <c r="J1043960" i="115"/>
  <c r="J1043961" i="115"/>
  <c r="J1043962" i="115"/>
  <c r="J1043963" i="115"/>
  <c r="J1043964" i="115"/>
  <c r="J1043965" i="115"/>
  <c r="J1043966" i="115"/>
  <c r="J1043967" i="115"/>
  <c r="J1043968" i="115"/>
  <c r="J1043969" i="115"/>
  <c r="J1043970" i="115"/>
  <c r="J1043971" i="115"/>
  <c r="J1043972" i="115"/>
  <c r="J1043973" i="115"/>
  <c r="J1043974" i="115"/>
  <c r="J1043975" i="115"/>
  <c r="J1043976" i="115"/>
  <c r="J1043977" i="115"/>
  <c r="J1043978" i="115"/>
  <c r="J1043979" i="115"/>
  <c r="J1043980" i="115"/>
  <c r="J1043981" i="115"/>
  <c r="J1043982" i="115"/>
  <c r="J1043983" i="115"/>
  <c r="J1043984" i="115"/>
  <c r="J1043985" i="115"/>
  <c r="J1043986" i="115"/>
  <c r="J1043987" i="115"/>
  <c r="J1043988" i="115"/>
  <c r="J1043989" i="115"/>
  <c r="J1043990" i="115"/>
  <c r="J1043991" i="115"/>
  <c r="J1043992" i="115"/>
  <c r="J1043993" i="115"/>
  <c r="J1043994" i="115"/>
  <c r="J1043995" i="115"/>
  <c r="J1043996" i="115"/>
  <c r="J1043997" i="115"/>
  <c r="J1043998" i="115"/>
  <c r="J1043999" i="115"/>
  <c r="J1044000" i="115"/>
  <c r="J1044001" i="115"/>
  <c r="J1044002" i="115"/>
  <c r="J1044003" i="115"/>
  <c r="J1044004" i="115"/>
  <c r="J1044005" i="115"/>
  <c r="J1044006" i="115"/>
  <c r="J1044007" i="115"/>
  <c r="J1044008" i="115"/>
  <c r="J1044009" i="115"/>
  <c r="J1044010" i="115"/>
  <c r="J1044011" i="115"/>
  <c r="J1044012" i="115"/>
  <c r="J1044013" i="115"/>
  <c r="J1044014" i="115"/>
  <c r="J1044015" i="115"/>
  <c r="J1044016" i="115"/>
  <c r="J1044017" i="115"/>
  <c r="J1044018" i="115"/>
  <c r="J1044019" i="115"/>
  <c r="J1044020" i="115"/>
  <c r="J1044021" i="115"/>
  <c r="J1044022" i="115"/>
  <c r="J1044023" i="115"/>
  <c r="J1044024" i="115"/>
  <c r="J1044025" i="115"/>
  <c r="J1044026" i="115"/>
  <c r="J1044027" i="115"/>
  <c r="J1044028" i="115"/>
  <c r="J1044029" i="115"/>
  <c r="J1044030" i="115"/>
  <c r="J1044031" i="115"/>
  <c r="J1044032" i="115"/>
  <c r="J1044033" i="115"/>
  <c r="J1044034" i="115"/>
  <c r="J1044035" i="115"/>
  <c r="J1044036" i="115"/>
  <c r="J1044037" i="115"/>
  <c r="J1044038" i="115"/>
  <c r="J1044039" i="115"/>
  <c r="J1044040" i="115"/>
  <c r="J1044041" i="115"/>
  <c r="J1044042" i="115"/>
  <c r="J1044043" i="115"/>
  <c r="J1044044" i="115"/>
  <c r="J1044045" i="115"/>
  <c r="J1044046" i="115"/>
  <c r="J1044047" i="115"/>
  <c r="J1044048" i="115"/>
  <c r="J1044049" i="115"/>
  <c r="J1044050" i="115"/>
  <c r="J1044051" i="115"/>
  <c r="J1044052" i="115"/>
  <c r="J1044053" i="115"/>
  <c r="J1044054" i="115"/>
  <c r="J1044055" i="115"/>
  <c r="J1044056" i="115"/>
  <c r="J1044057" i="115"/>
  <c r="J1044058" i="115"/>
  <c r="J1044059" i="115"/>
  <c r="J1044060" i="115"/>
  <c r="J1044061" i="115"/>
  <c r="J1044062" i="115"/>
  <c r="J1044063" i="115"/>
  <c r="J1044064" i="115"/>
  <c r="J1044065" i="115"/>
  <c r="J1044066" i="115"/>
  <c r="J1044067" i="115"/>
  <c r="J1044068" i="115"/>
  <c r="J1044069" i="115"/>
  <c r="J1044070" i="115"/>
  <c r="J1044071" i="115"/>
  <c r="J1044072" i="115"/>
  <c r="J1044073" i="115"/>
  <c r="J1044074" i="115"/>
  <c r="J1044075" i="115"/>
  <c r="J1044076" i="115"/>
  <c r="J1044077" i="115"/>
  <c r="J1044078" i="115"/>
  <c r="J1044079" i="115"/>
  <c r="J1044080" i="115"/>
  <c r="J1044081" i="115"/>
  <c r="J1044082" i="115"/>
  <c r="J1044083" i="115"/>
  <c r="J1044084" i="115"/>
  <c r="J1044085" i="115"/>
  <c r="J1044086" i="115"/>
  <c r="J1044087" i="115"/>
  <c r="J1044088" i="115"/>
  <c r="J1044089" i="115"/>
  <c r="J1044090" i="115"/>
  <c r="J1044091" i="115"/>
  <c r="J1044092" i="115"/>
  <c r="J1044093" i="115"/>
  <c r="J1044094" i="115"/>
  <c r="J1044095" i="115"/>
  <c r="J1044096" i="115"/>
  <c r="J1044097" i="115"/>
  <c r="J1044098" i="115"/>
  <c r="J1044099" i="115"/>
  <c r="J1044100" i="115"/>
  <c r="J1044101" i="115"/>
  <c r="J1044102" i="115"/>
  <c r="J1044103" i="115"/>
  <c r="J1044104" i="115"/>
  <c r="J1044105" i="115"/>
  <c r="J1044106" i="115"/>
  <c r="J1044107" i="115"/>
  <c r="J1044108" i="115"/>
  <c r="J1044109" i="115"/>
  <c r="J1044110" i="115"/>
  <c r="J1044111" i="115"/>
  <c r="J1044112" i="115"/>
  <c r="J1044113" i="115"/>
  <c r="J1044114" i="115"/>
  <c r="J1044115" i="115"/>
  <c r="J1044116" i="115"/>
  <c r="J1044117" i="115"/>
  <c r="J1044118" i="115"/>
  <c r="J1044119" i="115"/>
  <c r="J1044120" i="115"/>
  <c r="J1044121" i="115"/>
  <c r="J1044122" i="115"/>
  <c r="J1044123" i="115"/>
  <c r="J1044124" i="115"/>
  <c r="J1044125" i="115"/>
  <c r="J1044126" i="115"/>
  <c r="J1044127" i="115"/>
  <c r="J1044128" i="115"/>
  <c r="J1044129" i="115"/>
  <c r="J1044130" i="115"/>
  <c r="J1044131" i="115"/>
  <c r="J1044132" i="115"/>
  <c r="J1044133" i="115"/>
  <c r="J1044134" i="115"/>
  <c r="J1044135" i="115"/>
  <c r="J1044136" i="115"/>
  <c r="J1044137" i="115"/>
  <c r="J1044138" i="115"/>
  <c r="J1044139" i="115"/>
  <c r="J1044140" i="115"/>
  <c r="J1044141" i="115"/>
  <c r="J1044142" i="115"/>
  <c r="J1044143" i="115"/>
  <c r="J1044144" i="115"/>
  <c r="J1044145" i="115"/>
  <c r="J1044146" i="115"/>
  <c r="J1044147" i="115"/>
  <c r="J1044148" i="115"/>
  <c r="J1044149" i="115"/>
  <c r="J1044150" i="115"/>
  <c r="J1044151" i="115"/>
  <c r="J1044152" i="115"/>
  <c r="J1044153" i="115"/>
  <c r="J1044154" i="115"/>
  <c r="J1044155" i="115"/>
  <c r="J1044156" i="115"/>
  <c r="J1044157" i="115"/>
  <c r="J1044158" i="115"/>
  <c r="J1044159" i="115"/>
  <c r="J1044160" i="115"/>
  <c r="J1044161" i="115"/>
  <c r="J1044162" i="115"/>
  <c r="J1044163" i="115"/>
  <c r="J1044164" i="115"/>
  <c r="J1044165" i="115"/>
  <c r="J1044166" i="115"/>
  <c r="J1044167" i="115"/>
  <c r="J1044168" i="115"/>
  <c r="J1044169" i="115"/>
  <c r="J1044170" i="115"/>
  <c r="J1044171" i="115"/>
  <c r="J1044172" i="115"/>
  <c r="J1044173" i="115"/>
  <c r="J1044174" i="115"/>
  <c r="J1044175" i="115"/>
  <c r="J1044176" i="115"/>
  <c r="J1044177" i="115"/>
  <c r="J1044178" i="115"/>
  <c r="J1044179" i="115"/>
  <c r="J1044180" i="115"/>
  <c r="J1044181" i="115"/>
  <c r="J1044182" i="115"/>
  <c r="J1044183" i="115"/>
  <c r="J1044184" i="115"/>
  <c r="J1044185" i="115"/>
  <c r="J1044186" i="115"/>
  <c r="J1044187" i="115"/>
  <c r="J1044188" i="115"/>
  <c r="J1044189" i="115"/>
  <c r="J1044190" i="115"/>
  <c r="J1044191" i="115"/>
  <c r="J1044192" i="115"/>
  <c r="J1044193" i="115"/>
  <c r="J1044194" i="115"/>
  <c r="J1044195" i="115"/>
  <c r="J1044196" i="115"/>
  <c r="J1044197" i="115"/>
  <c r="J1044198" i="115"/>
  <c r="J1044199" i="115"/>
  <c r="J1044200" i="115"/>
  <c r="J1044201" i="115"/>
  <c r="J1044202" i="115"/>
  <c r="J1044203" i="115"/>
  <c r="J1044204" i="115"/>
  <c r="J1044205" i="115"/>
  <c r="J1044206" i="115"/>
  <c r="J1044207" i="115"/>
  <c r="J1044208" i="115"/>
  <c r="J1044209" i="115"/>
  <c r="J1044210" i="115"/>
  <c r="J1044211" i="115"/>
  <c r="J1044212" i="115"/>
  <c r="J1044213" i="115"/>
  <c r="J1044214" i="115"/>
  <c r="J1044215" i="115"/>
  <c r="J1044216" i="115"/>
  <c r="J1044217" i="115"/>
  <c r="J1044218" i="115"/>
  <c r="J1044219" i="115"/>
  <c r="J1044220" i="115"/>
  <c r="J1044221" i="115"/>
  <c r="J1044222" i="115"/>
  <c r="J1044223" i="115"/>
  <c r="J1044224" i="115"/>
  <c r="J1044225" i="115"/>
  <c r="J1044226" i="115"/>
  <c r="J1044227" i="115"/>
  <c r="J1044228" i="115"/>
  <c r="J1044229" i="115"/>
  <c r="J1044230" i="115"/>
  <c r="J1044231" i="115"/>
  <c r="J1044232" i="115"/>
  <c r="J1044233" i="115"/>
  <c r="J1044234" i="115"/>
  <c r="J1044235" i="115"/>
  <c r="J1044236" i="115"/>
  <c r="J1044237" i="115"/>
  <c r="J1044238" i="115"/>
  <c r="J1044239" i="115"/>
  <c r="J1044240" i="115"/>
  <c r="J1044241" i="115"/>
  <c r="J1044242" i="115"/>
  <c r="J1044243" i="115"/>
  <c r="J1044244" i="115"/>
  <c r="J1044245" i="115"/>
  <c r="J1044246" i="115"/>
  <c r="J1044247" i="115"/>
  <c r="J1044248" i="115"/>
  <c r="J1044249" i="115"/>
  <c r="J1044250" i="115"/>
  <c r="J1044251" i="115"/>
  <c r="J1044252" i="115"/>
  <c r="J1044253" i="115"/>
  <c r="J1044254" i="115"/>
  <c r="J1044255" i="115"/>
  <c r="J1044256" i="115"/>
  <c r="J1044257" i="115"/>
  <c r="J1044258" i="115"/>
  <c r="J1044259" i="115"/>
  <c r="J1044260" i="115"/>
  <c r="J1044261" i="115"/>
  <c r="J1044262" i="115"/>
  <c r="J1044263" i="115"/>
  <c r="J1044264" i="115"/>
  <c r="J1044265" i="115"/>
  <c r="J1044266" i="115"/>
  <c r="J1044267" i="115"/>
  <c r="J1044268" i="115"/>
  <c r="J1044269" i="115"/>
  <c r="J1044270" i="115"/>
  <c r="J1044271" i="115"/>
  <c r="J1044272" i="115"/>
  <c r="J1044273" i="115"/>
  <c r="J1044274" i="115"/>
  <c r="J1044275" i="115"/>
  <c r="J1044276" i="115"/>
  <c r="J1044277" i="115"/>
  <c r="J1044278" i="115"/>
  <c r="J1044279" i="115"/>
  <c r="J1044280" i="115"/>
  <c r="J1044281" i="115"/>
  <c r="J1044282" i="115"/>
  <c r="J1044283" i="115"/>
  <c r="J1044284" i="115"/>
  <c r="J1044285" i="115"/>
  <c r="J1044286" i="115"/>
  <c r="J1044287" i="115"/>
  <c r="J1044288" i="115"/>
  <c r="J1044289" i="115"/>
  <c r="J1044290" i="115"/>
  <c r="J1044291" i="115"/>
  <c r="J1044292" i="115"/>
  <c r="J1044293" i="115"/>
  <c r="J1044294" i="115"/>
  <c r="J1044295" i="115"/>
  <c r="J1044296" i="115"/>
  <c r="J1044297" i="115"/>
  <c r="J1044298" i="115"/>
  <c r="J1044299" i="115"/>
  <c r="J1044300" i="115"/>
  <c r="J1044301" i="115"/>
  <c r="J1044302" i="115"/>
  <c r="J1044303" i="115"/>
  <c r="J1044304" i="115"/>
  <c r="J1044305" i="115"/>
  <c r="J1044306" i="115"/>
  <c r="J1044307" i="115"/>
  <c r="J1044308" i="115"/>
  <c r="J1044309" i="115"/>
  <c r="J1044310" i="115"/>
  <c r="J1044311" i="115"/>
  <c r="J1044312" i="115"/>
  <c r="J1044313" i="115"/>
  <c r="J1044314" i="115"/>
  <c r="J1044315" i="115"/>
  <c r="J1044316" i="115"/>
  <c r="J1044317" i="115"/>
  <c r="J1044318" i="115"/>
  <c r="J1044319" i="115"/>
  <c r="J1044320" i="115"/>
  <c r="J1044321" i="115"/>
  <c r="J1044322" i="115"/>
  <c r="J1044323" i="115"/>
  <c r="J1044324" i="115"/>
  <c r="J1044325" i="115"/>
  <c r="J1044326" i="115"/>
  <c r="J1044327" i="115"/>
  <c r="J1044328" i="115"/>
  <c r="J1044329" i="115"/>
  <c r="J1044330" i="115"/>
  <c r="J1044331" i="115"/>
  <c r="J1044332" i="115"/>
  <c r="J1044333" i="115"/>
  <c r="J1044334" i="115"/>
  <c r="J1044335" i="115"/>
  <c r="J1044336" i="115"/>
  <c r="J1044337" i="115"/>
  <c r="J1044338" i="115"/>
  <c r="J1044339" i="115"/>
  <c r="J1044340" i="115"/>
  <c r="J1044341" i="115"/>
  <c r="J1044342" i="115"/>
  <c r="J1044343" i="115"/>
  <c r="J1044344" i="115"/>
  <c r="J1044345" i="115"/>
  <c r="J1044346" i="115"/>
  <c r="J1044347" i="115"/>
  <c r="J1044348" i="115"/>
  <c r="J1044349" i="115"/>
  <c r="J1044350" i="115"/>
  <c r="J1044351" i="115"/>
  <c r="J1044352" i="115"/>
  <c r="J1044353" i="115"/>
  <c r="J1044354" i="115"/>
  <c r="J1044355" i="115"/>
  <c r="J1044356" i="115"/>
  <c r="J1044357" i="115"/>
  <c r="J1044358" i="115"/>
  <c r="J1044359" i="115"/>
  <c r="J1044360" i="115"/>
  <c r="J1044361" i="115"/>
  <c r="J1044362" i="115"/>
  <c r="J1044363" i="115"/>
  <c r="J1044364" i="115"/>
  <c r="J1044365" i="115"/>
  <c r="J1044366" i="115"/>
  <c r="J1044367" i="115"/>
  <c r="J1044368" i="115"/>
  <c r="J1044369" i="115"/>
  <c r="J1044370" i="115"/>
  <c r="J1044371" i="115"/>
  <c r="J1044372" i="115"/>
  <c r="J1044373" i="115"/>
  <c r="J1044374" i="115"/>
  <c r="J1044375" i="115"/>
  <c r="J1044376" i="115"/>
  <c r="J1044377" i="115"/>
  <c r="J1044378" i="115"/>
  <c r="J1044379" i="115"/>
  <c r="J1044380" i="115"/>
  <c r="J1044381" i="115"/>
  <c r="J1044382" i="115"/>
  <c r="J1044383" i="115"/>
  <c r="J1044384" i="115"/>
  <c r="J1044385" i="115"/>
  <c r="J1044386" i="115"/>
  <c r="J1044387" i="115"/>
  <c r="J1044388" i="115"/>
  <c r="J1044389" i="115"/>
  <c r="J1044390" i="115"/>
  <c r="J1044391" i="115"/>
  <c r="J1044392" i="115"/>
  <c r="J1044393" i="115"/>
  <c r="J1044394" i="115"/>
  <c r="J1044395" i="115"/>
  <c r="J1044396" i="115"/>
  <c r="J1044397" i="115"/>
  <c r="J1044398" i="115"/>
  <c r="J1044399" i="115"/>
  <c r="J1044400" i="115"/>
  <c r="J1044401" i="115"/>
  <c r="J1044402" i="115"/>
  <c r="J1044403" i="115"/>
  <c r="J1044404" i="115"/>
  <c r="J1044405" i="115"/>
  <c r="J1044406" i="115"/>
  <c r="J1044407" i="115"/>
  <c r="J1044408" i="115"/>
  <c r="J1044409" i="115"/>
  <c r="J1044410" i="115"/>
  <c r="J1044411" i="115"/>
  <c r="J1044412" i="115"/>
  <c r="J1044413" i="115"/>
  <c r="J1044414" i="115"/>
  <c r="J1044415" i="115"/>
  <c r="J1044416" i="115"/>
  <c r="J1044417" i="115"/>
  <c r="J1044418" i="115"/>
  <c r="J1044419" i="115"/>
  <c r="J1044420" i="115"/>
  <c r="J1044421" i="115"/>
  <c r="J1044422" i="115"/>
  <c r="J1044423" i="115"/>
  <c r="J1044424" i="115"/>
  <c r="J1044425" i="115"/>
  <c r="J1044426" i="115"/>
  <c r="J1044427" i="115"/>
  <c r="J1044428" i="115"/>
  <c r="J1044429" i="115"/>
  <c r="J1044430" i="115"/>
  <c r="J1044431" i="115"/>
  <c r="J1044432" i="115"/>
  <c r="J1044433" i="115"/>
  <c r="J1044434" i="115"/>
  <c r="J1044435" i="115"/>
  <c r="J1044436" i="115"/>
  <c r="J1044437" i="115"/>
  <c r="J1044438" i="115"/>
  <c r="J1044439" i="115"/>
  <c r="J1044440" i="115"/>
  <c r="J1044441" i="115"/>
  <c r="J1044442" i="115"/>
  <c r="J1044443" i="115"/>
  <c r="J1044444" i="115"/>
  <c r="J1044445" i="115"/>
  <c r="J1044446" i="115"/>
  <c r="J1044447" i="115"/>
  <c r="J1044448" i="115"/>
  <c r="J1044449" i="115"/>
  <c r="J1044450" i="115"/>
  <c r="J1044451" i="115"/>
  <c r="J1044452" i="115"/>
  <c r="J1044453" i="115"/>
  <c r="J1044454" i="115"/>
  <c r="J1044455" i="115"/>
  <c r="J1044456" i="115"/>
  <c r="J1044457" i="115"/>
  <c r="J1044458" i="115"/>
  <c r="J1044459" i="115"/>
  <c r="J1044460" i="115"/>
  <c r="J1044461" i="115"/>
  <c r="J1044462" i="115"/>
  <c r="J1044463" i="115"/>
  <c r="J1044464" i="115"/>
  <c r="J1044465" i="115"/>
  <c r="J1044466" i="115"/>
  <c r="J1044467" i="115"/>
  <c r="J1044468" i="115"/>
  <c r="J1044469" i="115"/>
  <c r="J1044470" i="115"/>
  <c r="J1044471" i="115"/>
  <c r="J1044472" i="115"/>
  <c r="J1044473" i="115"/>
  <c r="J1044474" i="115"/>
  <c r="J1044475" i="115"/>
  <c r="J1044476" i="115"/>
  <c r="J1044477" i="115"/>
  <c r="J1044478" i="115"/>
  <c r="J1044479" i="115"/>
  <c r="J1044480" i="115"/>
  <c r="J1044481" i="115"/>
  <c r="J1044482" i="115"/>
  <c r="J1044483" i="115"/>
  <c r="J1044484" i="115"/>
  <c r="J1044485" i="115"/>
  <c r="J1044486" i="115"/>
  <c r="J1044487" i="115"/>
  <c r="J1044488" i="115"/>
  <c r="J1044489" i="115"/>
  <c r="J1044490" i="115"/>
  <c r="J1044491" i="115"/>
  <c r="J1044492" i="115"/>
  <c r="J1044493" i="115"/>
  <c r="J1044494" i="115"/>
  <c r="J1044495" i="115"/>
  <c r="J1044496" i="115"/>
  <c r="J1044497" i="115"/>
  <c r="J1044498" i="115"/>
  <c r="J1044499" i="115"/>
  <c r="J1044500" i="115"/>
  <c r="J1044501" i="115"/>
  <c r="J1044502" i="115"/>
  <c r="J1044503" i="115"/>
  <c r="J1044504" i="115"/>
  <c r="J1044505" i="115"/>
  <c r="J1044506" i="115"/>
  <c r="J1044507" i="115"/>
  <c r="J1044508" i="115"/>
  <c r="J1044509" i="115"/>
  <c r="J1044510" i="115"/>
  <c r="J1044511" i="115"/>
  <c r="J1044512" i="115"/>
  <c r="J1044513" i="115"/>
  <c r="J1044514" i="115"/>
  <c r="J1044515" i="115"/>
  <c r="J1044516" i="115"/>
  <c r="J1044517" i="115"/>
  <c r="J1044518" i="115"/>
  <c r="J1044519" i="115"/>
  <c r="J1044520" i="115"/>
  <c r="J1044521" i="115"/>
  <c r="J1044522" i="115"/>
  <c r="J1044523" i="115"/>
  <c r="J1044524" i="115"/>
  <c r="J1044525" i="115"/>
  <c r="J1044526" i="115"/>
  <c r="J1044527" i="115"/>
  <c r="J1044528" i="115"/>
  <c r="J1044529" i="115"/>
  <c r="J1044530" i="115"/>
  <c r="J1044531" i="115"/>
  <c r="J1044532" i="115"/>
  <c r="J1044533" i="115"/>
  <c r="J1044534" i="115"/>
  <c r="J1044535" i="115"/>
  <c r="J1044536" i="115"/>
  <c r="J1044537" i="115"/>
  <c r="J1044538" i="115"/>
  <c r="J1044539" i="115"/>
  <c r="J1044540" i="115"/>
  <c r="J1044541" i="115"/>
  <c r="J1044542" i="115"/>
  <c r="J1044543" i="115"/>
  <c r="J1044544" i="115"/>
  <c r="J1044545" i="115"/>
  <c r="J1044546" i="115"/>
  <c r="J1044547" i="115"/>
  <c r="J1044548" i="115"/>
  <c r="J1044549" i="115"/>
  <c r="J1044550" i="115"/>
  <c r="J1044551" i="115"/>
  <c r="J1044552" i="115"/>
  <c r="J1044553" i="115"/>
  <c r="J1044554" i="115"/>
  <c r="J1044555" i="115"/>
  <c r="J1044556" i="115"/>
  <c r="J1044557" i="115"/>
  <c r="J1044558" i="115"/>
  <c r="J1044559" i="115"/>
  <c r="J1044560" i="115"/>
  <c r="J1044561" i="115"/>
  <c r="J1044562" i="115"/>
  <c r="J1044563" i="115"/>
  <c r="J1044564" i="115"/>
  <c r="J1044565" i="115"/>
  <c r="J1044566" i="115"/>
  <c r="J1044567" i="115"/>
  <c r="J1044568" i="115"/>
  <c r="J1044569" i="115"/>
  <c r="J1044570" i="115"/>
  <c r="J1044571" i="115"/>
  <c r="J1044572" i="115"/>
  <c r="J1044573" i="115"/>
  <c r="J1044574" i="115"/>
  <c r="J1044575" i="115"/>
  <c r="J1044576" i="115"/>
  <c r="J1044577" i="115"/>
  <c r="J1044578" i="115"/>
  <c r="J1044579" i="115"/>
  <c r="J1044580" i="115"/>
  <c r="J1044581" i="115"/>
  <c r="J1044582" i="115"/>
  <c r="J1044583" i="115"/>
  <c r="J1044584" i="115"/>
  <c r="J1044585" i="115"/>
  <c r="J1044586" i="115"/>
  <c r="J1044587" i="115"/>
  <c r="J1044588" i="115"/>
  <c r="J1044589" i="115"/>
  <c r="J1044590" i="115"/>
  <c r="J1044591" i="115"/>
  <c r="J1044592" i="115"/>
  <c r="J1044593" i="115"/>
  <c r="J1044594" i="115"/>
  <c r="J1044595" i="115"/>
  <c r="J1044596" i="115"/>
  <c r="J1044597" i="115"/>
  <c r="J1044598" i="115"/>
  <c r="J1044599" i="115"/>
  <c r="J1044600" i="115"/>
  <c r="J1044601" i="115"/>
  <c r="J1044602" i="115"/>
  <c r="J1044603" i="115"/>
  <c r="J1044604" i="115"/>
  <c r="J1044605" i="115"/>
  <c r="J1044606" i="115"/>
  <c r="J1044607" i="115"/>
  <c r="J1044608" i="115"/>
  <c r="J1044609" i="115"/>
  <c r="J1044610" i="115"/>
  <c r="J1044611" i="115"/>
  <c r="J1044612" i="115"/>
  <c r="J1044613" i="115"/>
  <c r="J1044614" i="115"/>
  <c r="J1044615" i="115"/>
  <c r="J1044616" i="115"/>
  <c r="J1044617" i="115"/>
  <c r="J1044618" i="115"/>
  <c r="J1044619" i="115"/>
  <c r="J1044620" i="115"/>
  <c r="J1044621" i="115"/>
  <c r="J1044622" i="115"/>
  <c r="J1044623" i="115"/>
  <c r="J1044624" i="115"/>
  <c r="J1044625" i="115"/>
  <c r="J1044626" i="115"/>
  <c r="J1044627" i="115"/>
  <c r="J1044628" i="115"/>
  <c r="J1044629" i="115"/>
  <c r="J1044630" i="115"/>
  <c r="J1044631" i="115"/>
  <c r="J1044632" i="115"/>
  <c r="J1044633" i="115"/>
  <c r="J1044634" i="115"/>
  <c r="J1044635" i="115"/>
  <c r="J1044636" i="115"/>
  <c r="J1044637" i="115"/>
  <c r="J1044638" i="115"/>
  <c r="J1044639" i="115"/>
  <c r="J1044640" i="115"/>
  <c r="J1044641" i="115"/>
  <c r="J1044642" i="115"/>
  <c r="J1044643" i="115"/>
  <c r="J1044644" i="115"/>
  <c r="J1044645" i="115"/>
  <c r="J1044646" i="115"/>
  <c r="J1044647" i="115"/>
  <c r="J1044648" i="115"/>
  <c r="J1044649" i="115"/>
  <c r="J1044650" i="115"/>
  <c r="J1044651" i="115"/>
  <c r="J1044652" i="115"/>
  <c r="J1044653" i="115"/>
  <c r="J1044654" i="115"/>
  <c r="J1044655" i="115"/>
  <c r="J1044656" i="115"/>
  <c r="J1044657" i="115"/>
  <c r="J1044658" i="115"/>
  <c r="J1044659" i="115"/>
  <c r="J1044660" i="115"/>
  <c r="J1044661" i="115"/>
  <c r="J1044662" i="115"/>
  <c r="J1044663" i="115"/>
  <c r="J1044664" i="115"/>
  <c r="J1044665" i="115"/>
  <c r="J1044666" i="115"/>
  <c r="J1044667" i="115"/>
  <c r="J1044668" i="115"/>
  <c r="J1044669" i="115"/>
  <c r="J1044670" i="115"/>
  <c r="J1044671" i="115"/>
  <c r="J1044672" i="115"/>
  <c r="J1044673" i="115"/>
  <c r="J1044674" i="115"/>
  <c r="J1044675" i="115"/>
  <c r="J1044676" i="115"/>
  <c r="J1044677" i="115"/>
  <c r="J1044678" i="115"/>
  <c r="J1044679" i="115"/>
  <c r="J1044680" i="115"/>
  <c r="J1044681" i="115"/>
  <c r="J1044682" i="115"/>
  <c r="J1044683" i="115"/>
  <c r="J1044684" i="115"/>
  <c r="J1044685" i="115"/>
  <c r="J1044686" i="115"/>
  <c r="J1044687" i="115"/>
  <c r="J1044688" i="115"/>
  <c r="J1044689" i="115"/>
  <c r="J1044690" i="115"/>
  <c r="J1044691" i="115"/>
  <c r="J1044692" i="115"/>
  <c r="J1044693" i="115"/>
  <c r="J1044694" i="115"/>
  <c r="J1044695" i="115"/>
  <c r="J1044696" i="115"/>
  <c r="J1044697" i="115"/>
  <c r="J1044698" i="115"/>
  <c r="J1044699" i="115"/>
  <c r="J1044700" i="115"/>
  <c r="J1044701" i="115"/>
  <c r="J1044702" i="115"/>
  <c r="J1044703" i="115"/>
  <c r="J1044704" i="115"/>
  <c r="J1044705" i="115"/>
  <c r="J1044706" i="115"/>
  <c r="J1044707" i="115"/>
  <c r="J1044708" i="115"/>
  <c r="J1044709" i="115"/>
  <c r="J1044710" i="115"/>
  <c r="J1044711" i="115"/>
  <c r="J1044712" i="115"/>
  <c r="J1044713" i="115"/>
  <c r="J1044714" i="115"/>
  <c r="J1044715" i="115"/>
  <c r="J1044716" i="115"/>
  <c r="J1044717" i="115"/>
  <c r="J1044718" i="115"/>
  <c r="J1044719" i="115"/>
  <c r="J1044720" i="115"/>
  <c r="J1044721" i="115"/>
  <c r="J1044722" i="115"/>
  <c r="J1044723" i="115"/>
  <c r="J1044724" i="115"/>
  <c r="J1044725" i="115"/>
  <c r="J1044726" i="115"/>
  <c r="J1044727" i="115"/>
  <c r="J1044728" i="115"/>
  <c r="J1044729" i="115"/>
  <c r="J1044730" i="115"/>
  <c r="J1044731" i="115"/>
  <c r="J1044732" i="115"/>
  <c r="J1044733" i="115"/>
  <c r="J1044734" i="115"/>
  <c r="J1044735" i="115"/>
  <c r="J1044736" i="115"/>
  <c r="J1044737" i="115"/>
  <c r="J1044738" i="115"/>
  <c r="J1044739" i="115"/>
  <c r="J1044740" i="115"/>
  <c r="J1044741" i="115"/>
  <c r="J1044742" i="115"/>
  <c r="J1044743" i="115"/>
  <c r="J1044744" i="115"/>
  <c r="J1044745" i="115"/>
  <c r="J1044746" i="115"/>
  <c r="J1044747" i="115"/>
  <c r="J1044748" i="115"/>
  <c r="J1044749" i="115"/>
  <c r="J1044750" i="115"/>
  <c r="J1044751" i="115"/>
  <c r="J1044752" i="115"/>
  <c r="J1044753" i="115"/>
  <c r="J1044754" i="115"/>
  <c r="J1044755" i="115"/>
  <c r="J1044756" i="115"/>
  <c r="J1044757" i="115"/>
  <c r="J1044758" i="115"/>
  <c r="J1044759" i="115"/>
  <c r="J1044760" i="115"/>
  <c r="J1044761" i="115"/>
  <c r="J1044762" i="115"/>
  <c r="J1044763" i="115"/>
  <c r="J1044764" i="115"/>
  <c r="J1044765" i="115"/>
  <c r="J1044766" i="115"/>
  <c r="J1044767" i="115"/>
  <c r="J1044768" i="115"/>
  <c r="J1044769" i="115"/>
  <c r="J1044770" i="115"/>
  <c r="J1044771" i="115"/>
  <c r="J1044772" i="115"/>
  <c r="J1044773" i="115"/>
  <c r="J1044774" i="115"/>
  <c r="J1044775" i="115"/>
  <c r="J1044776" i="115"/>
  <c r="J1044777" i="115"/>
  <c r="J1044778" i="115"/>
  <c r="J1044779" i="115"/>
  <c r="J1044780" i="115"/>
  <c r="J1044781" i="115"/>
  <c r="J1044782" i="115"/>
  <c r="J1044783" i="115"/>
  <c r="J1044784" i="115"/>
  <c r="J1044785" i="115"/>
  <c r="J1044786" i="115"/>
  <c r="J1044787" i="115"/>
  <c r="J1044788" i="115"/>
  <c r="J1044789" i="115"/>
  <c r="J1044790" i="115"/>
  <c r="J1044791" i="115"/>
  <c r="J1044792" i="115"/>
  <c r="J1044793" i="115"/>
  <c r="J1044794" i="115"/>
  <c r="J1044795" i="115"/>
  <c r="J1044796" i="115"/>
  <c r="J1044797" i="115"/>
  <c r="J1044798" i="115"/>
  <c r="J1044799" i="115"/>
  <c r="J1044800" i="115"/>
  <c r="J1044801" i="115"/>
  <c r="J1044802" i="115"/>
  <c r="J1044803" i="115"/>
  <c r="J1044804" i="115"/>
  <c r="J1044805" i="115"/>
  <c r="J1044806" i="115"/>
  <c r="J1044807" i="115"/>
  <c r="J1044808" i="115"/>
  <c r="J1044809" i="115"/>
  <c r="J1044810" i="115"/>
  <c r="J1044811" i="115"/>
  <c r="J1044812" i="115"/>
  <c r="J1044813" i="115"/>
  <c r="J1044814" i="115"/>
  <c r="J1044815" i="115"/>
  <c r="J1044816" i="115"/>
  <c r="J1044817" i="115"/>
  <c r="J1044818" i="115"/>
  <c r="J1044819" i="115"/>
  <c r="J1044820" i="115"/>
  <c r="J1044821" i="115"/>
  <c r="J1044822" i="115"/>
  <c r="J1044823" i="115"/>
  <c r="J1044824" i="115"/>
  <c r="J1044825" i="115"/>
  <c r="J1044826" i="115"/>
  <c r="J1044827" i="115"/>
  <c r="J1044828" i="115"/>
  <c r="J1044829" i="115"/>
  <c r="J1044830" i="115"/>
  <c r="J1044831" i="115"/>
  <c r="J1044832" i="115"/>
  <c r="J1044833" i="115"/>
  <c r="J1044834" i="115"/>
  <c r="J1044835" i="115"/>
  <c r="J1044836" i="115"/>
  <c r="J1044837" i="115"/>
  <c r="J1044838" i="115"/>
  <c r="J1044839" i="115"/>
  <c r="J1044840" i="115"/>
  <c r="J1044841" i="115"/>
  <c r="J1044842" i="115"/>
  <c r="J1044843" i="115"/>
  <c r="J1044844" i="115"/>
  <c r="J1044845" i="115"/>
  <c r="J1044846" i="115"/>
  <c r="J1044847" i="115"/>
  <c r="J1044848" i="115"/>
  <c r="J1044849" i="115"/>
  <c r="J1044850" i="115"/>
  <c r="J1044851" i="115"/>
  <c r="J1044852" i="115"/>
  <c r="J1044853" i="115"/>
  <c r="J1044854" i="115"/>
  <c r="J1044855" i="115"/>
  <c r="J1044856" i="115"/>
  <c r="J1044857" i="115"/>
  <c r="J1044858" i="115"/>
  <c r="J1044859" i="115"/>
  <c r="J1044860" i="115"/>
  <c r="J1044861" i="115"/>
  <c r="J1044862" i="115"/>
  <c r="J1044863" i="115"/>
  <c r="J1044864" i="115"/>
  <c r="J1044865" i="115"/>
  <c r="J1044866" i="115"/>
  <c r="J1044867" i="115"/>
  <c r="J1044868" i="115"/>
  <c r="J1044869" i="115"/>
  <c r="J1044870" i="115"/>
  <c r="J1044871" i="115"/>
  <c r="J1044872" i="115"/>
  <c r="J1044873" i="115"/>
  <c r="J1044874" i="115"/>
  <c r="J1044875" i="115"/>
  <c r="J1044876" i="115"/>
  <c r="J1044877" i="115"/>
  <c r="J1044878" i="115"/>
  <c r="J1044879" i="115"/>
  <c r="J1044880" i="115"/>
  <c r="J1044881" i="115"/>
  <c r="J1044882" i="115"/>
  <c r="J1044883" i="115"/>
  <c r="J1044884" i="115"/>
  <c r="J1044885" i="115"/>
  <c r="J1044886" i="115"/>
  <c r="J1044887" i="115"/>
  <c r="J1044888" i="115"/>
  <c r="J1044889" i="115"/>
  <c r="J1044890" i="115"/>
  <c r="J1044891" i="115"/>
  <c r="J1044892" i="115"/>
  <c r="J1044893" i="115"/>
  <c r="J1044894" i="115"/>
  <c r="J1044895" i="115"/>
  <c r="J1044896" i="115"/>
  <c r="J1044897" i="115"/>
  <c r="J1044898" i="115"/>
  <c r="J1044899" i="115"/>
  <c r="J1044900" i="115"/>
  <c r="J1044901" i="115"/>
  <c r="J1044902" i="115"/>
  <c r="J1044903" i="115"/>
  <c r="J1044904" i="115"/>
  <c r="J1044905" i="115"/>
  <c r="J1044906" i="115"/>
  <c r="J1044907" i="115"/>
  <c r="J1044908" i="115"/>
  <c r="J1044909" i="115"/>
  <c r="J1044910" i="115"/>
  <c r="J1044911" i="115"/>
  <c r="J1044912" i="115"/>
  <c r="J1044913" i="115"/>
  <c r="J1044914" i="115"/>
  <c r="J1044915" i="115"/>
  <c r="J1044916" i="115"/>
  <c r="J1044917" i="115"/>
  <c r="J1044918" i="115"/>
  <c r="J1044919" i="115"/>
  <c r="J1044920" i="115"/>
  <c r="J1044921" i="115"/>
  <c r="J1044922" i="115"/>
  <c r="J1044923" i="115"/>
  <c r="J1044924" i="115"/>
  <c r="J1044925" i="115"/>
  <c r="J1044926" i="115"/>
  <c r="J1044927" i="115"/>
  <c r="J1044928" i="115"/>
  <c r="J1044929" i="115"/>
  <c r="J1044930" i="115"/>
  <c r="J1044931" i="115"/>
  <c r="J1044932" i="115"/>
  <c r="J1044933" i="115"/>
  <c r="J1044934" i="115"/>
  <c r="J1044935" i="115"/>
  <c r="J1044936" i="115"/>
  <c r="J1044937" i="115"/>
  <c r="J1044938" i="115"/>
  <c r="J1044939" i="115"/>
  <c r="J1044940" i="115"/>
  <c r="J1044941" i="115"/>
  <c r="J1044942" i="115"/>
  <c r="J1044943" i="115"/>
  <c r="J1044944" i="115"/>
  <c r="J1044945" i="115"/>
  <c r="J1044946" i="115"/>
  <c r="J1044947" i="115"/>
  <c r="J1044948" i="115"/>
  <c r="J1044949" i="115"/>
  <c r="J1044950" i="115"/>
  <c r="J1044951" i="115"/>
  <c r="J1044952" i="115"/>
  <c r="J1044953" i="115"/>
  <c r="J1044954" i="115"/>
  <c r="J1044955" i="115"/>
  <c r="J1044956" i="115"/>
  <c r="J1044957" i="115"/>
  <c r="J1044958" i="115"/>
  <c r="J1044959" i="115"/>
  <c r="J1044960" i="115"/>
  <c r="J1044961" i="115"/>
  <c r="J1044962" i="115"/>
  <c r="J1044963" i="115"/>
  <c r="J1044964" i="115"/>
  <c r="J1044965" i="115"/>
  <c r="J1044966" i="115"/>
  <c r="J1044967" i="115"/>
  <c r="J1044968" i="115"/>
  <c r="J1044969" i="115"/>
  <c r="J1044970" i="115"/>
  <c r="J1044971" i="115"/>
  <c r="J1044972" i="115"/>
  <c r="J1044973" i="115"/>
  <c r="J1044974" i="115"/>
  <c r="J1044975" i="115"/>
  <c r="J1044976" i="115"/>
  <c r="J1044977" i="115"/>
  <c r="J1044978" i="115"/>
  <c r="J1044979" i="115"/>
  <c r="J1044980" i="115"/>
  <c r="J1044981" i="115"/>
  <c r="J1044982" i="115"/>
  <c r="J1044983" i="115"/>
  <c r="J1044984" i="115"/>
  <c r="J1044985" i="115"/>
  <c r="J1044986" i="115"/>
  <c r="J1044987" i="115"/>
  <c r="J1044988" i="115"/>
  <c r="J1044989" i="115"/>
  <c r="J1044990" i="115"/>
  <c r="J1044991" i="115"/>
  <c r="J1044992" i="115"/>
  <c r="J1044993" i="115"/>
  <c r="J1044994" i="115"/>
  <c r="J1044995" i="115"/>
  <c r="J1044996" i="115"/>
  <c r="J1044997" i="115"/>
  <c r="J1044998" i="115"/>
  <c r="J1044999" i="115"/>
  <c r="J1045000" i="115"/>
  <c r="J1045001" i="115"/>
  <c r="J1045002" i="115"/>
  <c r="J1045003" i="115"/>
  <c r="J1045004" i="115"/>
  <c r="J1045005" i="115"/>
  <c r="J1045006" i="115"/>
  <c r="J1045007" i="115"/>
  <c r="J1045008" i="115"/>
  <c r="J1045009" i="115"/>
  <c r="J1045010" i="115"/>
  <c r="J1045011" i="115"/>
  <c r="J1045012" i="115"/>
  <c r="J1045013" i="115"/>
  <c r="J1045014" i="115"/>
  <c r="J1045015" i="115"/>
  <c r="J1045016" i="115"/>
  <c r="J1045017" i="115"/>
  <c r="J1045018" i="115"/>
  <c r="J1045019" i="115"/>
  <c r="J1045020" i="115"/>
  <c r="J1045021" i="115"/>
  <c r="J1045022" i="115"/>
  <c r="J1045023" i="115"/>
  <c r="J1045024" i="115"/>
  <c r="J1045025" i="115"/>
  <c r="J1045026" i="115"/>
  <c r="J1045027" i="115"/>
  <c r="J1045028" i="115"/>
  <c r="J1045029" i="115"/>
  <c r="J1045030" i="115"/>
  <c r="J1045031" i="115"/>
  <c r="J1045032" i="115"/>
  <c r="J1045033" i="115"/>
  <c r="J1045034" i="115"/>
  <c r="J1045035" i="115"/>
  <c r="J1045036" i="115"/>
  <c r="J1045037" i="115"/>
  <c r="J1045038" i="115"/>
  <c r="J1045039" i="115"/>
  <c r="J1045040" i="115"/>
  <c r="J1045041" i="115"/>
  <c r="J1045042" i="115"/>
  <c r="J1045043" i="115"/>
  <c r="J1045044" i="115"/>
  <c r="J1045045" i="115"/>
  <c r="J1045046" i="115"/>
  <c r="J1045047" i="115"/>
  <c r="J1045048" i="115"/>
  <c r="J1045049" i="115"/>
  <c r="J1045050" i="115"/>
  <c r="J1045051" i="115"/>
  <c r="J1045052" i="115"/>
  <c r="J1045053" i="115"/>
  <c r="J1045054" i="115"/>
  <c r="J1045055" i="115"/>
  <c r="J1045056" i="115"/>
  <c r="J1045057" i="115"/>
  <c r="J1045058" i="115"/>
  <c r="J1045059" i="115"/>
  <c r="J1045060" i="115"/>
  <c r="J1045061" i="115"/>
  <c r="J1045062" i="115"/>
  <c r="J1045063" i="115"/>
  <c r="J1045064" i="115"/>
  <c r="J1045065" i="115"/>
  <c r="J1045066" i="115"/>
  <c r="J1045067" i="115"/>
  <c r="J1045068" i="115"/>
  <c r="J1045069" i="115"/>
  <c r="J1045070" i="115"/>
  <c r="J1045071" i="115"/>
  <c r="J1045072" i="115"/>
  <c r="J1045073" i="115"/>
  <c r="J1045074" i="115"/>
  <c r="J1045075" i="115"/>
  <c r="J1045076" i="115"/>
  <c r="J1045077" i="115"/>
  <c r="J1045078" i="115"/>
  <c r="J1045079" i="115"/>
  <c r="J1045080" i="115"/>
  <c r="J1045081" i="115"/>
  <c r="J1045082" i="115"/>
  <c r="J1045083" i="115"/>
  <c r="J1045084" i="115"/>
  <c r="J1045085" i="115"/>
  <c r="J1045086" i="115"/>
  <c r="J1045087" i="115"/>
  <c r="J1045088" i="115"/>
  <c r="J1045089" i="115"/>
  <c r="J1045090" i="115"/>
  <c r="J1045091" i="115"/>
  <c r="J1045092" i="115"/>
  <c r="J1045093" i="115"/>
  <c r="J1045094" i="115"/>
  <c r="J1045095" i="115"/>
  <c r="J1045096" i="115"/>
  <c r="J1045097" i="115"/>
  <c r="J1045098" i="115"/>
  <c r="J1045099" i="115"/>
  <c r="J1045100" i="115"/>
  <c r="J1045101" i="115"/>
  <c r="J1045102" i="115"/>
  <c r="J1045103" i="115"/>
  <c r="J1045104" i="115"/>
  <c r="J1045105" i="115"/>
  <c r="J1045106" i="115"/>
  <c r="J1045107" i="115"/>
  <c r="J1045108" i="115"/>
  <c r="J1045109" i="115"/>
  <c r="J1045110" i="115"/>
  <c r="J1045111" i="115"/>
  <c r="J1045112" i="115"/>
  <c r="J1045113" i="115"/>
  <c r="J1045114" i="115"/>
  <c r="J1045115" i="115"/>
  <c r="J1045116" i="115"/>
  <c r="J1045117" i="115"/>
  <c r="J1045118" i="115"/>
  <c r="J1045119" i="115"/>
  <c r="J1045120" i="115"/>
  <c r="J1045121" i="115"/>
  <c r="J1045122" i="115"/>
  <c r="J1045123" i="115"/>
  <c r="J1045124" i="115"/>
  <c r="J1045125" i="115"/>
  <c r="J1045126" i="115"/>
  <c r="J1045127" i="115"/>
  <c r="J1045128" i="115"/>
  <c r="J1045129" i="115"/>
  <c r="J1045130" i="115"/>
  <c r="J1045131" i="115"/>
  <c r="J1045132" i="115"/>
  <c r="J1045133" i="115"/>
  <c r="J1045134" i="115"/>
  <c r="J1045135" i="115"/>
  <c r="J1045136" i="115"/>
  <c r="J1045137" i="115"/>
  <c r="J1045138" i="115"/>
  <c r="J1045139" i="115"/>
  <c r="J1045140" i="115"/>
  <c r="J1045141" i="115"/>
  <c r="J1045142" i="115"/>
  <c r="J1045143" i="115"/>
  <c r="J1045144" i="115"/>
  <c r="J1045145" i="115"/>
  <c r="J1045146" i="115"/>
  <c r="J1045147" i="115"/>
  <c r="J1045148" i="115"/>
  <c r="J1045149" i="115"/>
  <c r="J1045150" i="115"/>
  <c r="J1045151" i="115"/>
  <c r="J1045152" i="115"/>
  <c r="J1045153" i="115"/>
  <c r="J1045154" i="115"/>
  <c r="J1045155" i="115"/>
  <c r="J1045156" i="115"/>
  <c r="J1045157" i="115"/>
  <c r="J1045158" i="115"/>
  <c r="J1045159" i="115"/>
  <c r="J1045160" i="115"/>
  <c r="J1045161" i="115"/>
  <c r="J1045162" i="115"/>
  <c r="J1045163" i="115"/>
  <c r="J1045164" i="115"/>
  <c r="J1045165" i="115"/>
  <c r="J1045166" i="115"/>
  <c r="J1045167" i="115"/>
  <c r="J1045168" i="115"/>
  <c r="J1045169" i="115"/>
  <c r="J1045170" i="115"/>
  <c r="J1045171" i="115"/>
  <c r="J1045172" i="115"/>
  <c r="J1045173" i="115"/>
  <c r="J1045174" i="115"/>
  <c r="J1045175" i="115"/>
  <c r="J1045176" i="115"/>
  <c r="J1045177" i="115"/>
  <c r="J1045178" i="115"/>
  <c r="J1045179" i="115"/>
  <c r="J1045180" i="115"/>
  <c r="J1045181" i="115"/>
  <c r="J1045182" i="115"/>
  <c r="J1045183" i="115"/>
  <c r="J1045184" i="115"/>
  <c r="J1045185" i="115"/>
  <c r="J1045186" i="115"/>
  <c r="J1045187" i="115"/>
  <c r="J1045188" i="115"/>
  <c r="J1045189" i="115"/>
  <c r="J1045190" i="115"/>
  <c r="J1045191" i="115"/>
  <c r="J1045192" i="115"/>
  <c r="J1045193" i="115"/>
  <c r="J1045194" i="115"/>
  <c r="J1045195" i="115"/>
  <c r="J1045196" i="115"/>
  <c r="J1045197" i="115"/>
  <c r="J1045198" i="115"/>
  <c r="J1045199" i="115"/>
  <c r="J1045200" i="115"/>
  <c r="J1045201" i="115"/>
  <c r="J1045202" i="115"/>
  <c r="J1045203" i="115"/>
  <c r="J1045204" i="115"/>
  <c r="J1045205" i="115"/>
  <c r="J1045206" i="115"/>
  <c r="J1045207" i="115"/>
  <c r="J1045208" i="115"/>
  <c r="J1045209" i="115"/>
  <c r="J1045210" i="115"/>
  <c r="J1045211" i="115"/>
  <c r="J1045212" i="115"/>
  <c r="J1045213" i="115"/>
  <c r="J1045214" i="115"/>
  <c r="J1045215" i="115"/>
  <c r="J1045216" i="115"/>
  <c r="J1045217" i="115"/>
  <c r="J1045218" i="115"/>
  <c r="J1045219" i="115"/>
  <c r="J1045220" i="115"/>
  <c r="J1045221" i="115"/>
  <c r="J1045222" i="115"/>
  <c r="J1045223" i="115"/>
  <c r="J1045224" i="115"/>
  <c r="J1045225" i="115"/>
  <c r="J1045226" i="115"/>
  <c r="J1045227" i="115"/>
  <c r="J1045228" i="115"/>
  <c r="J1045229" i="115"/>
  <c r="J1045230" i="115"/>
  <c r="J1045231" i="115"/>
  <c r="J1045232" i="115"/>
  <c r="J1045233" i="115"/>
  <c r="J1045234" i="115"/>
  <c r="J1045235" i="115"/>
  <c r="J1045236" i="115"/>
  <c r="J1045237" i="115"/>
  <c r="J1045238" i="115"/>
  <c r="J1045239" i="115"/>
  <c r="J1045240" i="115"/>
  <c r="J1045241" i="115"/>
  <c r="J1045242" i="115"/>
  <c r="J1045243" i="115"/>
  <c r="J1045244" i="115"/>
  <c r="J1045245" i="115"/>
  <c r="J1045246" i="115"/>
  <c r="J1045247" i="115"/>
  <c r="J1045248" i="115"/>
  <c r="J1045249" i="115"/>
  <c r="J1045250" i="115"/>
  <c r="J1045251" i="115"/>
  <c r="J1045252" i="115"/>
  <c r="J1045253" i="115"/>
  <c r="J1045254" i="115"/>
  <c r="J1045255" i="115"/>
  <c r="J1045256" i="115"/>
  <c r="J1045257" i="115"/>
  <c r="J1045258" i="115"/>
  <c r="J1045259" i="115"/>
  <c r="J1045260" i="115"/>
  <c r="J1045261" i="115"/>
  <c r="J1045262" i="115"/>
  <c r="J1045263" i="115"/>
  <c r="J1045264" i="115"/>
  <c r="J1045265" i="115"/>
  <c r="J1045266" i="115"/>
  <c r="J1045267" i="115"/>
  <c r="J1045268" i="115"/>
  <c r="J1045269" i="115"/>
  <c r="J1045270" i="115"/>
  <c r="J1045271" i="115"/>
  <c r="J1045272" i="115"/>
  <c r="J1045273" i="115"/>
  <c r="J1045274" i="115"/>
  <c r="J1045275" i="115"/>
  <c r="J1045276" i="115"/>
  <c r="J1045277" i="115"/>
  <c r="J1045278" i="115"/>
  <c r="J1045279" i="115"/>
  <c r="J1045280" i="115"/>
  <c r="J1045281" i="115"/>
  <c r="J1045282" i="115"/>
  <c r="J1045283" i="115"/>
  <c r="J1045284" i="115"/>
  <c r="J1045285" i="115"/>
  <c r="J1045286" i="115"/>
  <c r="J1045287" i="115"/>
  <c r="J1045288" i="115"/>
  <c r="J1045289" i="115"/>
  <c r="J1045290" i="115"/>
  <c r="J1045291" i="115"/>
  <c r="J1045292" i="115"/>
  <c r="J1045293" i="115"/>
  <c r="J1045294" i="115"/>
  <c r="J1045295" i="115"/>
  <c r="J1045296" i="115"/>
  <c r="J1045297" i="115"/>
  <c r="J1045298" i="115"/>
  <c r="J1045299" i="115"/>
  <c r="J1045300" i="115"/>
  <c r="J1045301" i="115"/>
  <c r="J1045302" i="115"/>
  <c r="J1045303" i="115"/>
  <c r="J1045304" i="115"/>
  <c r="J1045305" i="115"/>
  <c r="J1045306" i="115"/>
  <c r="J1045307" i="115"/>
  <c r="J1045308" i="115"/>
  <c r="J1045309" i="115"/>
  <c r="J1045310" i="115"/>
  <c r="J1045311" i="115"/>
  <c r="J1045312" i="115"/>
  <c r="J1045313" i="115"/>
  <c r="J1045314" i="115"/>
  <c r="J1045315" i="115"/>
  <c r="J1045316" i="115"/>
  <c r="J1045317" i="115"/>
  <c r="J1045318" i="115"/>
  <c r="J1045319" i="115"/>
  <c r="J1045320" i="115"/>
  <c r="J1045321" i="115"/>
  <c r="J1045322" i="115"/>
  <c r="J1045323" i="115"/>
  <c r="J1045324" i="115"/>
  <c r="J1045325" i="115"/>
  <c r="J1045326" i="115"/>
  <c r="J1045327" i="115"/>
  <c r="J1045328" i="115"/>
  <c r="J1045329" i="115"/>
  <c r="J1045330" i="115"/>
  <c r="J1045331" i="115"/>
  <c r="J1045332" i="115"/>
  <c r="J1045333" i="115"/>
  <c r="J1045334" i="115"/>
  <c r="J1045335" i="115"/>
  <c r="J1045336" i="115"/>
  <c r="J1045337" i="115"/>
  <c r="J1045338" i="115"/>
  <c r="J1045339" i="115"/>
  <c r="J1045340" i="115"/>
  <c r="J1045341" i="115"/>
  <c r="J1045342" i="115"/>
  <c r="J1045343" i="115"/>
  <c r="J1045344" i="115"/>
  <c r="J1045345" i="115"/>
  <c r="J1045346" i="115"/>
  <c r="J1045347" i="115"/>
  <c r="J1045348" i="115"/>
  <c r="J1045349" i="115"/>
  <c r="J1045350" i="115"/>
  <c r="J1045351" i="115"/>
  <c r="J1045352" i="115"/>
  <c r="J1045353" i="115"/>
  <c r="J1045354" i="115"/>
  <c r="J1045355" i="115"/>
  <c r="J1045356" i="115"/>
  <c r="J1045357" i="115"/>
  <c r="J1045358" i="115"/>
  <c r="J1045359" i="115"/>
  <c r="J1045360" i="115"/>
  <c r="J1045361" i="115"/>
  <c r="J1045362" i="115"/>
  <c r="J1045363" i="115"/>
  <c r="J1045364" i="115"/>
  <c r="J1045365" i="115"/>
  <c r="J1045366" i="115"/>
  <c r="J1045367" i="115"/>
  <c r="J1045368" i="115"/>
  <c r="J1045369" i="115"/>
  <c r="J1045370" i="115"/>
  <c r="J1045371" i="115"/>
  <c r="J1045372" i="115"/>
  <c r="J1045373" i="115"/>
  <c r="J1045374" i="115"/>
  <c r="J1045375" i="115"/>
  <c r="J1045376" i="115"/>
  <c r="J1045377" i="115"/>
  <c r="J1045378" i="115"/>
  <c r="J1045379" i="115"/>
  <c r="J1045380" i="115"/>
  <c r="J1045381" i="115"/>
  <c r="J1045382" i="115"/>
  <c r="J1045383" i="115"/>
  <c r="J1045384" i="115"/>
  <c r="J1045385" i="115"/>
  <c r="J1045386" i="115"/>
  <c r="J1045387" i="115"/>
  <c r="J1045388" i="115"/>
  <c r="J1045389" i="115"/>
  <c r="J1045390" i="115"/>
  <c r="J1045391" i="115"/>
  <c r="J1045392" i="115"/>
  <c r="J1045393" i="115"/>
  <c r="J1045394" i="115"/>
  <c r="J1045395" i="115"/>
  <c r="J1045396" i="115"/>
  <c r="J1045397" i="115"/>
  <c r="J1045398" i="115"/>
  <c r="J1045399" i="115"/>
  <c r="J1045400" i="115"/>
  <c r="J1045401" i="115"/>
  <c r="J1045402" i="115"/>
  <c r="J1045403" i="115"/>
  <c r="J1045404" i="115"/>
  <c r="J1045405" i="115"/>
  <c r="J1045406" i="115"/>
  <c r="J1045407" i="115"/>
  <c r="J1045408" i="115"/>
  <c r="J1045409" i="115"/>
  <c r="J1045410" i="115"/>
  <c r="J1045411" i="115"/>
  <c r="J1045412" i="115"/>
  <c r="J1045413" i="115"/>
  <c r="J1045414" i="115"/>
  <c r="J1045415" i="115"/>
  <c r="J1045416" i="115"/>
  <c r="J1045417" i="115"/>
  <c r="J1045418" i="115"/>
  <c r="J1045419" i="115"/>
  <c r="J1045420" i="115"/>
  <c r="J1045421" i="115"/>
  <c r="J1045422" i="115"/>
  <c r="J1045423" i="115"/>
  <c r="J1045424" i="115"/>
  <c r="J1045425" i="115"/>
  <c r="J1045426" i="115"/>
  <c r="J1045427" i="115"/>
  <c r="J1045428" i="115"/>
  <c r="J1045429" i="115"/>
  <c r="J1045430" i="115"/>
  <c r="J1045431" i="115"/>
  <c r="J1045432" i="115"/>
  <c r="J1045433" i="115"/>
  <c r="J1045434" i="115"/>
  <c r="J1045435" i="115"/>
  <c r="J1045436" i="115"/>
  <c r="J1045437" i="115"/>
  <c r="J1045438" i="115"/>
  <c r="J1045439" i="115"/>
  <c r="J1045440" i="115"/>
  <c r="J1045441" i="115"/>
  <c r="J1045442" i="115"/>
  <c r="J1045443" i="115"/>
  <c r="J1045444" i="115"/>
  <c r="J1045445" i="115"/>
  <c r="J1045446" i="115"/>
  <c r="J1045447" i="115"/>
  <c r="J1045448" i="115"/>
  <c r="J1045449" i="115"/>
  <c r="J1045450" i="115"/>
  <c r="J1045451" i="115"/>
  <c r="J1045452" i="115"/>
  <c r="J1045453" i="115"/>
  <c r="J1045454" i="115"/>
  <c r="J1045455" i="115"/>
  <c r="J1045456" i="115"/>
  <c r="J1045457" i="115"/>
  <c r="J1045458" i="115"/>
  <c r="J1045459" i="115"/>
  <c r="J1045460" i="115"/>
  <c r="J1045461" i="115"/>
  <c r="J1045462" i="115"/>
  <c r="J1045463" i="115"/>
  <c r="J1045464" i="115"/>
  <c r="J1045465" i="115"/>
  <c r="J1045466" i="115"/>
  <c r="J1045467" i="115"/>
  <c r="J1045468" i="115"/>
  <c r="J1045469" i="115"/>
  <c r="J1045470" i="115"/>
  <c r="J1045471" i="115"/>
  <c r="J1045472" i="115"/>
  <c r="J1045473" i="115"/>
  <c r="J1045474" i="115"/>
  <c r="J1045475" i="115"/>
  <c r="J1045476" i="115"/>
  <c r="J1045477" i="115"/>
  <c r="J1045478" i="115"/>
  <c r="J1045479" i="115"/>
  <c r="J1045480" i="115"/>
  <c r="J1045481" i="115"/>
  <c r="J1045482" i="115"/>
  <c r="J1045483" i="115"/>
  <c r="J1045484" i="115"/>
  <c r="J1045485" i="115"/>
  <c r="J1045486" i="115"/>
  <c r="J1045487" i="115"/>
  <c r="J1045488" i="115"/>
  <c r="J1045489" i="115"/>
  <c r="J1045490" i="115"/>
  <c r="J1045491" i="115"/>
  <c r="J1045492" i="115"/>
  <c r="J1045493" i="115"/>
  <c r="J1045494" i="115"/>
  <c r="J1045495" i="115"/>
  <c r="J1045496" i="115"/>
  <c r="J1045497" i="115"/>
  <c r="J1045498" i="115"/>
  <c r="J1045499" i="115"/>
  <c r="J1045500" i="115"/>
  <c r="J1045501" i="115"/>
  <c r="J1045502" i="115"/>
  <c r="J1045503" i="115"/>
  <c r="J1045504" i="115"/>
  <c r="J1045505" i="115"/>
  <c r="J1045506" i="115"/>
  <c r="J1045507" i="115"/>
  <c r="J1045508" i="115"/>
  <c r="J1045509" i="115"/>
  <c r="J1045510" i="115"/>
  <c r="J1045511" i="115"/>
  <c r="J1045512" i="115"/>
  <c r="J1045513" i="115"/>
  <c r="J1045514" i="115"/>
  <c r="J1045515" i="115"/>
  <c r="J1045516" i="115"/>
  <c r="J1045517" i="115"/>
  <c r="J1045518" i="115"/>
  <c r="J1045519" i="115"/>
  <c r="J1045520" i="115"/>
  <c r="J1045521" i="115"/>
  <c r="J1045522" i="115"/>
  <c r="J1045523" i="115"/>
  <c r="J1045524" i="115"/>
  <c r="J1045525" i="115"/>
  <c r="J1045526" i="115"/>
  <c r="J1045527" i="115"/>
  <c r="J1045528" i="115"/>
  <c r="J1045529" i="115"/>
  <c r="J1045530" i="115"/>
  <c r="J1045531" i="115"/>
  <c r="J1045532" i="115"/>
  <c r="J1045533" i="115"/>
  <c r="J1045534" i="115"/>
  <c r="J1045535" i="115"/>
  <c r="J1045536" i="115"/>
  <c r="J1045537" i="115"/>
  <c r="J1045538" i="115"/>
  <c r="J1045539" i="115"/>
  <c r="J1045540" i="115"/>
  <c r="J1045541" i="115"/>
  <c r="J1045542" i="115"/>
  <c r="J1045543" i="115"/>
  <c r="J1045544" i="115"/>
  <c r="J1045545" i="115"/>
  <c r="J1045546" i="115"/>
  <c r="J1045547" i="115"/>
  <c r="J1045548" i="115"/>
  <c r="J1045549" i="115"/>
  <c r="J1045550" i="115"/>
  <c r="J1045551" i="115"/>
  <c r="J1045552" i="115"/>
  <c r="J1045553" i="115"/>
  <c r="J1045554" i="115"/>
  <c r="J1045555" i="115"/>
  <c r="J1045556" i="115"/>
  <c r="J1045557" i="115"/>
  <c r="J1045558" i="115"/>
  <c r="J1045559" i="115"/>
  <c r="J1045560" i="115"/>
  <c r="J1045561" i="115"/>
  <c r="J1045562" i="115"/>
  <c r="J1045563" i="115"/>
  <c r="J1045564" i="115"/>
  <c r="J1045565" i="115"/>
  <c r="J1045566" i="115"/>
  <c r="J1045567" i="115"/>
  <c r="J1045568" i="115"/>
  <c r="J1045569" i="115"/>
  <c r="J1045570" i="115"/>
  <c r="J1045571" i="115"/>
  <c r="J1045572" i="115"/>
  <c r="J1045573" i="115"/>
  <c r="J1045574" i="115"/>
  <c r="J1045575" i="115"/>
  <c r="J1045576" i="115"/>
  <c r="J1045577" i="115"/>
  <c r="J1045578" i="115"/>
  <c r="J1045579" i="115"/>
  <c r="J1045580" i="115"/>
  <c r="J1045581" i="115"/>
  <c r="J1045582" i="115"/>
  <c r="J1045583" i="115"/>
  <c r="J1045584" i="115"/>
  <c r="J1045585" i="115"/>
  <c r="J1045586" i="115"/>
  <c r="J1045587" i="115"/>
  <c r="J1045588" i="115"/>
  <c r="J1045589" i="115"/>
  <c r="J1045590" i="115"/>
  <c r="J1045591" i="115"/>
  <c r="J1045592" i="115"/>
  <c r="J1045593" i="115"/>
  <c r="J1045594" i="115"/>
  <c r="J1045595" i="115"/>
  <c r="J1045596" i="115"/>
  <c r="J1045597" i="115"/>
  <c r="J1045598" i="115"/>
  <c r="J1045599" i="115"/>
  <c r="J1045600" i="115"/>
  <c r="J1045601" i="115"/>
  <c r="J1045602" i="115"/>
  <c r="J1045603" i="115"/>
  <c r="J1045604" i="115"/>
  <c r="J1045605" i="115"/>
  <c r="J1045606" i="115"/>
  <c r="J1045607" i="115"/>
  <c r="J1045608" i="115"/>
  <c r="J1045609" i="115"/>
  <c r="J1045610" i="115"/>
  <c r="J1045611" i="115"/>
  <c r="J1045612" i="115"/>
  <c r="J1045613" i="115"/>
  <c r="J1045614" i="115"/>
  <c r="J1045615" i="115"/>
  <c r="J1045616" i="115"/>
  <c r="J1045617" i="115"/>
  <c r="J1045618" i="115"/>
  <c r="J1045619" i="115"/>
  <c r="J1045620" i="115"/>
  <c r="J1045621" i="115"/>
  <c r="J1045622" i="115"/>
  <c r="J1045623" i="115"/>
  <c r="J1045624" i="115"/>
  <c r="J1045625" i="115"/>
  <c r="J1045626" i="115"/>
  <c r="J1045627" i="115"/>
  <c r="J1045628" i="115"/>
  <c r="J1045629" i="115"/>
  <c r="J1045630" i="115"/>
  <c r="J1045631" i="115"/>
  <c r="J1045632" i="115"/>
  <c r="J1045633" i="115"/>
  <c r="J1045634" i="115"/>
  <c r="J1045635" i="115"/>
  <c r="J1045636" i="115"/>
  <c r="J1045637" i="115"/>
  <c r="J1045638" i="115"/>
  <c r="J1045639" i="115"/>
  <c r="J1045640" i="115"/>
  <c r="J1045641" i="115"/>
  <c r="J1045642" i="115"/>
  <c r="J1045643" i="115"/>
  <c r="J1045644" i="115"/>
  <c r="J1045645" i="115"/>
  <c r="J1045646" i="115"/>
  <c r="J1045647" i="115"/>
  <c r="J1045648" i="115"/>
  <c r="J1045649" i="115"/>
  <c r="J1045650" i="115"/>
  <c r="J1045651" i="115"/>
  <c r="J1045652" i="115"/>
  <c r="J1045653" i="115"/>
  <c r="J1045654" i="115"/>
  <c r="J1045655" i="115"/>
  <c r="J1045656" i="115"/>
  <c r="J1045657" i="115"/>
  <c r="J1045658" i="115"/>
  <c r="J1045659" i="115"/>
  <c r="J1045660" i="115"/>
  <c r="J1045661" i="115"/>
  <c r="J1045662" i="115"/>
  <c r="J1045663" i="115"/>
  <c r="J1045664" i="115"/>
  <c r="J1045665" i="115"/>
  <c r="J1045666" i="115"/>
  <c r="J1045667" i="115"/>
  <c r="J1045668" i="115"/>
  <c r="J1045669" i="115"/>
  <c r="J1045670" i="115"/>
  <c r="J1045671" i="115"/>
  <c r="J1045672" i="115"/>
  <c r="J1045673" i="115"/>
  <c r="J1045674" i="115"/>
  <c r="J1045675" i="115"/>
  <c r="J1045676" i="115"/>
  <c r="J1045677" i="115"/>
  <c r="J1045678" i="115"/>
  <c r="J1045679" i="115"/>
  <c r="J1045680" i="115"/>
  <c r="J1045681" i="115"/>
  <c r="J1045682" i="115"/>
  <c r="J1045683" i="115"/>
  <c r="J1045684" i="115"/>
  <c r="J1045685" i="115"/>
  <c r="J1045686" i="115"/>
  <c r="J1045687" i="115"/>
  <c r="J1045688" i="115"/>
  <c r="J1045689" i="115"/>
  <c r="J1045690" i="115"/>
  <c r="J1045691" i="115"/>
  <c r="J1045692" i="115"/>
  <c r="J1045693" i="115"/>
  <c r="J1045694" i="115"/>
  <c r="J1045695" i="115"/>
  <c r="J1045696" i="115"/>
  <c r="J1045697" i="115"/>
  <c r="J1045698" i="115"/>
  <c r="J1045699" i="115"/>
  <c r="J1045700" i="115"/>
  <c r="J1045701" i="115"/>
  <c r="J1045702" i="115"/>
  <c r="J1045703" i="115"/>
  <c r="J1045704" i="115"/>
  <c r="J1045705" i="115"/>
  <c r="J1045706" i="115"/>
  <c r="J1045707" i="115"/>
  <c r="J1045708" i="115"/>
  <c r="J1045709" i="115"/>
  <c r="J1045710" i="115"/>
  <c r="J1045711" i="115"/>
  <c r="J1045712" i="115"/>
  <c r="J1045713" i="115"/>
  <c r="J1045714" i="115"/>
  <c r="J1045715" i="115"/>
  <c r="J1045716" i="115"/>
  <c r="J1045717" i="115"/>
  <c r="J1045718" i="115"/>
  <c r="J1045719" i="115"/>
  <c r="J1045720" i="115"/>
  <c r="J1045721" i="115"/>
  <c r="J1045722" i="115"/>
  <c r="J1045723" i="115"/>
  <c r="J1045724" i="115"/>
  <c r="J1045725" i="115"/>
  <c r="J1045726" i="115"/>
  <c r="J1045727" i="115"/>
  <c r="J1045728" i="115"/>
  <c r="J1045729" i="115"/>
  <c r="J1045730" i="115"/>
  <c r="J1045731" i="115"/>
  <c r="J1045732" i="115"/>
  <c r="J1045733" i="115"/>
  <c r="J1045734" i="115"/>
  <c r="J1045735" i="115"/>
  <c r="J1045736" i="115"/>
  <c r="J1045737" i="115"/>
  <c r="J1045738" i="115"/>
  <c r="J1045739" i="115"/>
  <c r="J1045740" i="115"/>
  <c r="J1045741" i="115"/>
  <c r="J1045742" i="115"/>
  <c r="J1045743" i="115"/>
  <c r="J1045744" i="115"/>
  <c r="J1045745" i="115"/>
  <c r="J1045746" i="115"/>
  <c r="J1045747" i="115"/>
  <c r="J1045748" i="115"/>
  <c r="J1045749" i="115"/>
  <c r="J1045750" i="115"/>
  <c r="J1045751" i="115"/>
  <c r="J1045752" i="115"/>
  <c r="J1045753" i="115"/>
  <c r="J1045754" i="115"/>
  <c r="J1045755" i="115"/>
  <c r="J1045756" i="115"/>
  <c r="J1045757" i="115"/>
  <c r="J1045758" i="115"/>
  <c r="J1045759" i="115"/>
  <c r="J1045760" i="115"/>
  <c r="J1045761" i="115"/>
  <c r="J1045762" i="115"/>
  <c r="J1045763" i="115"/>
  <c r="J1045764" i="115"/>
  <c r="J1045765" i="115"/>
  <c r="J1045766" i="115"/>
  <c r="J1045767" i="115"/>
  <c r="J1045768" i="115"/>
  <c r="J1045769" i="115"/>
  <c r="J1045770" i="115"/>
  <c r="J1045771" i="115"/>
  <c r="J1045772" i="115"/>
  <c r="J1045773" i="115"/>
  <c r="J1045774" i="115"/>
  <c r="J1045775" i="115"/>
  <c r="J1045776" i="115"/>
  <c r="J1045777" i="115"/>
  <c r="J1045778" i="115"/>
  <c r="J1045779" i="115"/>
  <c r="J1045780" i="115"/>
  <c r="J1045781" i="115"/>
  <c r="J1045782" i="115"/>
  <c r="J1045783" i="115"/>
  <c r="J1045784" i="115"/>
  <c r="J1045785" i="115"/>
  <c r="J1045786" i="115"/>
  <c r="J1045787" i="115"/>
  <c r="J1045788" i="115"/>
  <c r="J1045789" i="115"/>
  <c r="J1045790" i="115"/>
  <c r="J1045791" i="115"/>
  <c r="J1045792" i="115"/>
  <c r="J1045793" i="115"/>
  <c r="J1045794" i="115"/>
  <c r="J1045795" i="115"/>
  <c r="J1045796" i="115"/>
  <c r="J1045797" i="115"/>
  <c r="J1045798" i="115"/>
  <c r="J1045799" i="115"/>
  <c r="J1045800" i="115"/>
  <c r="J1045801" i="115"/>
  <c r="J1045802" i="115"/>
  <c r="J1045803" i="115"/>
  <c r="J1045804" i="115"/>
  <c r="J1045805" i="115"/>
  <c r="J1045806" i="115"/>
  <c r="J1045807" i="115"/>
  <c r="J1045808" i="115"/>
  <c r="J1045809" i="115"/>
  <c r="J1045810" i="115"/>
  <c r="J1045811" i="115"/>
  <c r="J1045812" i="115"/>
  <c r="J1045813" i="115"/>
  <c r="J1045814" i="115"/>
  <c r="J1045815" i="115"/>
  <c r="J1045816" i="115"/>
  <c r="J1045817" i="115"/>
  <c r="J1045818" i="115"/>
  <c r="J1045819" i="115"/>
  <c r="J1045820" i="115"/>
  <c r="J1045821" i="115"/>
  <c r="J1045822" i="115"/>
  <c r="J1045823" i="115"/>
  <c r="J1045824" i="115"/>
  <c r="J1045825" i="115"/>
  <c r="J1045826" i="115"/>
  <c r="J1045827" i="115"/>
  <c r="J1045828" i="115"/>
  <c r="J1045829" i="115"/>
  <c r="J1045830" i="115"/>
  <c r="J1045831" i="115"/>
  <c r="J1045832" i="115"/>
  <c r="J1045833" i="115"/>
  <c r="J1045834" i="115"/>
  <c r="J1045835" i="115"/>
  <c r="J1045836" i="115"/>
  <c r="J1045837" i="115"/>
  <c r="J1045838" i="115"/>
  <c r="J1045839" i="115"/>
  <c r="J1045840" i="115"/>
  <c r="J1045841" i="115"/>
  <c r="J1045842" i="115"/>
  <c r="J1045843" i="115"/>
  <c r="J1045844" i="115"/>
  <c r="J1045845" i="115"/>
  <c r="J1045846" i="115"/>
  <c r="J1045847" i="115"/>
  <c r="J1045848" i="115"/>
  <c r="J1045849" i="115"/>
  <c r="J1045850" i="115"/>
  <c r="J1045851" i="115"/>
  <c r="J1045852" i="115"/>
  <c r="J1045853" i="115"/>
  <c r="J1045854" i="115"/>
  <c r="J1045855" i="115"/>
  <c r="J1045856" i="115"/>
  <c r="J1045857" i="115"/>
  <c r="J1045858" i="115"/>
  <c r="J1045859" i="115"/>
  <c r="J1045860" i="115"/>
  <c r="J1045861" i="115"/>
  <c r="J1045862" i="115"/>
  <c r="J1045863" i="115"/>
  <c r="J1045864" i="115"/>
  <c r="J1045865" i="115"/>
  <c r="J1045866" i="115"/>
  <c r="J1045867" i="115"/>
  <c r="J1045868" i="115"/>
  <c r="J1045869" i="115"/>
  <c r="J1045870" i="115"/>
  <c r="J1045871" i="115"/>
  <c r="J1045872" i="115"/>
  <c r="J1045873" i="115"/>
  <c r="J1045874" i="115"/>
  <c r="J1045875" i="115"/>
  <c r="J1045876" i="115"/>
  <c r="J1045877" i="115"/>
  <c r="J1045878" i="115"/>
  <c r="J1045879" i="115"/>
  <c r="J1045880" i="115"/>
  <c r="J1045881" i="115"/>
  <c r="J1045882" i="115"/>
  <c r="J1045883" i="115"/>
  <c r="J1045884" i="115"/>
  <c r="J1045885" i="115"/>
  <c r="J1045886" i="115"/>
  <c r="J1045887" i="115"/>
  <c r="J1045888" i="115"/>
  <c r="J1045889" i="115"/>
  <c r="J1045890" i="115"/>
  <c r="J1045891" i="115"/>
  <c r="J1045892" i="115"/>
  <c r="J1045893" i="115"/>
  <c r="J1045894" i="115"/>
  <c r="J1045895" i="115"/>
  <c r="J1045896" i="115"/>
  <c r="J1045897" i="115"/>
  <c r="J1045898" i="115"/>
  <c r="J1045899" i="115"/>
  <c r="J1045900" i="115"/>
  <c r="J1045901" i="115"/>
  <c r="J1045902" i="115"/>
  <c r="J1045903" i="115"/>
  <c r="J1045904" i="115"/>
  <c r="J1045905" i="115"/>
  <c r="J1045906" i="115"/>
  <c r="J1045907" i="115"/>
  <c r="J1045908" i="115"/>
  <c r="J1045909" i="115"/>
  <c r="J1045910" i="115"/>
  <c r="J1045911" i="115"/>
  <c r="J1045912" i="115"/>
  <c r="J1045913" i="115"/>
  <c r="J1045914" i="115"/>
  <c r="J1045915" i="115"/>
  <c r="J1045916" i="115"/>
  <c r="J1045917" i="115"/>
  <c r="J1045918" i="115"/>
  <c r="J1045919" i="115"/>
  <c r="J1045920" i="115"/>
  <c r="J1045921" i="115"/>
  <c r="J1045922" i="115"/>
  <c r="J1045923" i="115"/>
  <c r="J1045924" i="115"/>
  <c r="J1045925" i="115"/>
  <c r="J1045926" i="115"/>
  <c r="J1045927" i="115"/>
  <c r="J1045928" i="115"/>
  <c r="J1045929" i="115"/>
  <c r="J1045930" i="115"/>
  <c r="J1045931" i="115"/>
  <c r="J1045932" i="115"/>
  <c r="J1045933" i="115"/>
  <c r="J1045934" i="115"/>
  <c r="J1045935" i="115"/>
  <c r="J1045936" i="115"/>
  <c r="J1045937" i="115"/>
  <c r="J1045938" i="115"/>
  <c r="J1045939" i="115"/>
  <c r="J1045940" i="115"/>
  <c r="J1045941" i="115"/>
  <c r="J1045942" i="115"/>
  <c r="J1045943" i="115"/>
  <c r="J1045944" i="115"/>
  <c r="J1045945" i="115"/>
  <c r="J1045946" i="115"/>
  <c r="J1045947" i="115"/>
  <c r="J1045948" i="115"/>
  <c r="J1045949" i="115"/>
  <c r="J1045950" i="115"/>
  <c r="J1045951" i="115"/>
  <c r="J1045952" i="115"/>
  <c r="J1045953" i="115"/>
  <c r="J1045954" i="115"/>
  <c r="J1045955" i="115"/>
  <c r="J1045956" i="115"/>
  <c r="J1045957" i="115"/>
  <c r="J1045958" i="115"/>
  <c r="J1045959" i="115"/>
  <c r="J1045960" i="115"/>
  <c r="J1045961" i="115"/>
  <c r="J1045962" i="115"/>
  <c r="J1045963" i="115"/>
  <c r="J1045964" i="115"/>
  <c r="J1045965" i="115"/>
  <c r="J1045966" i="115"/>
  <c r="J1045967" i="115"/>
  <c r="J1045968" i="115"/>
  <c r="J1045969" i="115"/>
  <c r="J1045970" i="115"/>
  <c r="J1045971" i="115"/>
  <c r="J1045972" i="115"/>
  <c r="J1045973" i="115"/>
  <c r="J1045974" i="115"/>
  <c r="J1045975" i="115"/>
  <c r="J1045976" i="115"/>
  <c r="J1045977" i="115"/>
  <c r="J1045978" i="115"/>
  <c r="J1045979" i="115"/>
  <c r="J1045980" i="115"/>
  <c r="J1045981" i="115"/>
  <c r="J1045982" i="115"/>
  <c r="J1045983" i="115"/>
  <c r="J1045984" i="115"/>
  <c r="J1045985" i="115"/>
  <c r="J1045986" i="115"/>
  <c r="J1045987" i="115"/>
  <c r="J1045988" i="115"/>
  <c r="J1045989" i="115"/>
  <c r="J1045990" i="115"/>
  <c r="J1045991" i="115"/>
  <c r="J1045992" i="115"/>
  <c r="J1045993" i="115"/>
  <c r="J1045994" i="115"/>
  <c r="J1045995" i="115"/>
  <c r="J1045996" i="115"/>
  <c r="J1045997" i="115"/>
  <c r="J1045998" i="115"/>
  <c r="J1045999" i="115"/>
  <c r="J1046000" i="115"/>
  <c r="J1046001" i="115"/>
  <c r="J1046002" i="115"/>
  <c r="J1046003" i="115"/>
  <c r="J1046004" i="115"/>
  <c r="J1046005" i="115"/>
  <c r="J1046006" i="115"/>
  <c r="J1046007" i="115"/>
  <c r="J1046008" i="115"/>
  <c r="J1046009" i="115"/>
  <c r="J1046010" i="115"/>
  <c r="J1046011" i="115"/>
  <c r="J1046012" i="115"/>
  <c r="J1046013" i="115"/>
  <c r="J1046014" i="115"/>
  <c r="J1046015" i="115"/>
  <c r="J1046016" i="115"/>
  <c r="J1046017" i="115"/>
  <c r="J1046018" i="115"/>
  <c r="J1046019" i="115"/>
  <c r="J1046020" i="115"/>
  <c r="J1046021" i="115"/>
  <c r="J1046022" i="115"/>
  <c r="J1046023" i="115"/>
  <c r="J1046024" i="115"/>
  <c r="J1046025" i="115"/>
  <c r="J1046026" i="115"/>
  <c r="J1046027" i="115"/>
  <c r="J1046028" i="115"/>
  <c r="J1046029" i="115"/>
  <c r="J1046030" i="115"/>
  <c r="J1046031" i="115"/>
  <c r="J1046032" i="115"/>
  <c r="J1046033" i="115"/>
  <c r="J1046034" i="115"/>
  <c r="J1046035" i="115"/>
  <c r="J1046036" i="115"/>
  <c r="J1046037" i="115"/>
  <c r="J1046038" i="115"/>
  <c r="J1046039" i="115"/>
  <c r="J1046040" i="115"/>
  <c r="J1046041" i="115"/>
  <c r="J1046042" i="115"/>
  <c r="J1046043" i="115"/>
  <c r="J1046044" i="115"/>
  <c r="J1046045" i="115"/>
  <c r="J1046046" i="115"/>
  <c r="J1046047" i="115"/>
  <c r="J1046048" i="115"/>
  <c r="J1046049" i="115"/>
  <c r="J1046050" i="115"/>
  <c r="J1046051" i="115"/>
  <c r="J1046052" i="115"/>
  <c r="J1046053" i="115"/>
  <c r="J1046054" i="115"/>
  <c r="J1046055" i="115"/>
  <c r="J1046056" i="115"/>
  <c r="J1046057" i="115"/>
  <c r="J1046058" i="115"/>
  <c r="J1046059" i="115"/>
  <c r="J1046060" i="115"/>
  <c r="J1046061" i="115"/>
  <c r="J1046062" i="115"/>
  <c r="J1046063" i="115"/>
  <c r="J1046064" i="115"/>
  <c r="J1046065" i="115"/>
  <c r="J1046066" i="115"/>
  <c r="J1046067" i="115"/>
  <c r="J1046068" i="115"/>
  <c r="J1046069" i="115"/>
  <c r="J1046070" i="115"/>
  <c r="J1046071" i="115"/>
  <c r="J1046072" i="115"/>
  <c r="J1046073" i="115"/>
  <c r="J1046074" i="115"/>
  <c r="J1046075" i="115"/>
  <c r="J1046076" i="115"/>
  <c r="J1046077" i="115"/>
  <c r="J1046078" i="115"/>
  <c r="J1046079" i="115"/>
  <c r="J1046080" i="115"/>
  <c r="J1046081" i="115"/>
  <c r="J1046082" i="115"/>
  <c r="J1046083" i="115"/>
  <c r="J1046084" i="115"/>
  <c r="J1046085" i="115"/>
  <c r="J1046086" i="115"/>
  <c r="J1046087" i="115"/>
  <c r="J1046088" i="115"/>
  <c r="J1046089" i="115"/>
  <c r="J1046090" i="115"/>
  <c r="J1046091" i="115"/>
  <c r="J1046092" i="115"/>
  <c r="J1046093" i="115"/>
  <c r="J1046094" i="115"/>
  <c r="J1046095" i="115"/>
  <c r="J1046096" i="115"/>
  <c r="J1046097" i="115"/>
  <c r="J1046098" i="115"/>
  <c r="J1046099" i="115"/>
  <c r="J1046100" i="115"/>
  <c r="J1046101" i="115"/>
  <c r="J1046102" i="115"/>
  <c r="J1046103" i="115"/>
  <c r="J1046104" i="115"/>
  <c r="J1046105" i="115"/>
  <c r="J1046106" i="115"/>
  <c r="J1046107" i="115"/>
  <c r="J1046108" i="115"/>
  <c r="J1046109" i="115"/>
  <c r="J1046110" i="115"/>
  <c r="J1046111" i="115"/>
  <c r="J1046112" i="115"/>
  <c r="J1046113" i="115"/>
  <c r="J1046114" i="115"/>
  <c r="J1046115" i="115"/>
  <c r="J1046116" i="115"/>
  <c r="J1046117" i="115"/>
  <c r="J1046118" i="115"/>
  <c r="J1046119" i="115"/>
  <c r="J1046120" i="115"/>
  <c r="J1046121" i="115"/>
  <c r="J1046122" i="115"/>
  <c r="J1046123" i="115"/>
  <c r="J1046124" i="115"/>
  <c r="J1046125" i="115"/>
  <c r="J1046126" i="115"/>
  <c r="J1046127" i="115"/>
  <c r="J1046128" i="115"/>
  <c r="J1046129" i="115"/>
  <c r="J1046130" i="115"/>
  <c r="J1046131" i="115"/>
  <c r="J1046132" i="115"/>
  <c r="J1046133" i="115"/>
  <c r="J1046134" i="115"/>
  <c r="J1046135" i="115"/>
  <c r="J1046136" i="115"/>
  <c r="J1046137" i="115"/>
  <c r="J1046138" i="115"/>
  <c r="J1046139" i="115"/>
  <c r="J1046140" i="115"/>
  <c r="J1046141" i="115"/>
  <c r="J1046142" i="115"/>
  <c r="J1046143" i="115"/>
  <c r="J1046144" i="115"/>
  <c r="J1046145" i="115"/>
  <c r="J1046146" i="115"/>
  <c r="J1046147" i="115"/>
  <c r="J1046148" i="115"/>
  <c r="J1046149" i="115"/>
  <c r="J1046150" i="115"/>
  <c r="J1046151" i="115"/>
  <c r="J1046152" i="115"/>
  <c r="J1046153" i="115"/>
  <c r="J1046154" i="115"/>
  <c r="J1046155" i="115"/>
  <c r="J1046156" i="115"/>
  <c r="J1046157" i="115"/>
  <c r="J1046158" i="115"/>
  <c r="J1046159" i="115"/>
  <c r="J1046160" i="115"/>
  <c r="J1046161" i="115"/>
  <c r="J1046162" i="115"/>
  <c r="J1046163" i="115"/>
  <c r="J1046164" i="115"/>
  <c r="J1046165" i="115"/>
  <c r="J1046166" i="115"/>
  <c r="J1046167" i="115"/>
  <c r="J1046168" i="115"/>
  <c r="J1046169" i="115"/>
  <c r="J1046170" i="115"/>
  <c r="J1046171" i="115"/>
  <c r="J1046172" i="115"/>
  <c r="J1046173" i="115"/>
  <c r="J1046174" i="115"/>
  <c r="J1046175" i="115"/>
  <c r="J1046176" i="115"/>
  <c r="J1046177" i="115"/>
  <c r="J1046178" i="115"/>
  <c r="J1046179" i="115"/>
  <c r="J1046180" i="115"/>
  <c r="J1046181" i="115"/>
  <c r="J1046182" i="115"/>
  <c r="J1046183" i="115"/>
  <c r="J1046184" i="115"/>
  <c r="J1046185" i="115"/>
  <c r="J1046186" i="115"/>
  <c r="J1046187" i="115"/>
  <c r="J1046188" i="115"/>
  <c r="J1046189" i="115"/>
  <c r="J1046190" i="115"/>
  <c r="J1046191" i="115"/>
  <c r="J1046192" i="115"/>
  <c r="J1046193" i="115"/>
  <c r="J1046194" i="115"/>
  <c r="J1046195" i="115"/>
  <c r="J1046196" i="115"/>
  <c r="J1046197" i="115"/>
  <c r="J1046198" i="115"/>
  <c r="J1046199" i="115"/>
  <c r="J1046200" i="115"/>
  <c r="J1046201" i="115"/>
  <c r="J1046202" i="115"/>
  <c r="J1046203" i="115"/>
  <c r="J1046204" i="115"/>
  <c r="J1046205" i="115"/>
  <c r="J1046206" i="115"/>
  <c r="J1046207" i="115"/>
  <c r="J1046208" i="115"/>
  <c r="J1046209" i="115"/>
  <c r="J1046210" i="115"/>
  <c r="J1046211" i="115"/>
  <c r="J1046212" i="115"/>
  <c r="J1046213" i="115"/>
  <c r="J1046214" i="115"/>
  <c r="J1046215" i="115"/>
  <c r="J1046216" i="115"/>
  <c r="J1046217" i="115"/>
  <c r="J1046218" i="115"/>
  <c r="J1046219" i="115"/>
  <c r="J1046220" i="115"/>
  <c r="J1046221" i="115"/>
  <c r="J1046222" i="115"/>
  <c r="J1046223" i="115"/>
  <c r="J1046224" i="115"/>
  <c r="J1046225" i="115"/>
  <c r="J1046226" i="115"/>
  <c r="J1046227" i="115"/>
  <c r="J1046228" i="115"/>
  <c r="J1046229" i="115"/>
  <c r="J1046230" i="115"/>
  <c r="J1046231" i="115"/>
  <c r="J1046232" i="115"/>
  <c r="J1046233" i="115"/>
  <c r="J1046234" i="115"/>
  <c r="J1046235" i="115"/>
  <c r="J1046236" i="115"/>
  <c r="J1046237" i="115"/>
  <c r="J1046238" i="115"/>
  <c r="J1046239" i="115"/>
  <c r="J1046240" i="115"/>
  <c r="J1046241" i="115"/>
  <c r="J1046242" i="115"/>
  <c r="J1046243" i="115"/>
  <c r="J1046244" i="115"/>
  <c r="J1046245" i="115"/>
  <c r="J1046246" i="115"/>
  <c r="J1046247" i="115"/>
  <c r="J1046248" i="115"/>
  <c r="J1046249" i="115"/>
  <c r="J1046250" i="115"/>
  <c r="J1046251" i="115"/>
  <c r="J1046252" i="115"/>
  <c r="J1046253" i="115"/>
  <c r="J1046254" i="115"/>
  <c r="J1046255" i="115"/>
  <c r="J1046256" i="115"/>
  <c r="J1046257" i="115"/>
  <c r="J1046258" i="115"/>
  <c r="J1046259" i="115"/>
  <c r="J1046260" i="115"/>
  <c r="J1046261" i="115"/>
  <c r="J1046262" i="115"/>
  <c r="J1046263" i="115"/>
  <c r="J1046264" i="115"/>
  <c r="J1046265" i="115"/>
  <c r="J1046266" i="115"/>
  <c r="J1046267" i="115"/>
  <c r="J1046268" i="115"/>
  <c r="J1046269" i="115"/>
  <c r="J1046270" i="115"/>
  <c r="J1046271" i="115"/>
  <c r="J1046272" i="115"/>
  <c r="J1046273" i="115"/>
  <c r="J1046274" i="115"/>
  <c r="J1046275" i="115"/>
  <c r="J1046276" i="115"/>
  <c r="J1046277" i="115"/>
  <c r="J1046278" i="115"/>
  <c r="J1046279" i="115"/>
  <c r="J1046280" i="115"/>
  <c r="J1046281" i="115"/>
  <c r="J1046282" i="115"/>
  <c r="J1046283" i="115"/>
  <c r="J1046284" i="115"/>
  <c r="J1046285" i="115"/>
  <c r="J1046286" i="115"/>
  <c r="J1046287" i="115"/>
  <c r="J1046288" i="115"/>
  <c r="J1046289" i="115"/>
  <c r="J1046290" i="115"/>
  <c r="J1046291" i="115"/>
  <c r="J1046292" i="115"/>
  <c r="J1046293" i="115"/>
  <c r="J1046294" i="115"/>
  <c r="J1046295" i="115"/>
  <c r="J1046296" i="115"/>
  <c r="J1046297" i="115"/>
  <c r="J1046298" i="115"/>
  <c r="J1046299" i="115"/>
  <c r="J1046300" i="115"/>
  <c r="J1046301" i="115"/>
  <c r="J1046302" i="115"/>
  <c r="J1046303" i="115"/>
  <c r="J1046304" i="115"/>
  <c r="J1046305" i="115"/>
  <c r="J1046306" i="115"/>
  <c r="J1046307" i="115"/>
  <c r="J1046308" i="115"/>
  <c r="J1046309" i="115"/>
  <c r="J1046310" i="115"/>
  <c r="J1046311" i="115"/>
  <c r="J1046312" i="115"/>
  <c r="J1046313" i="115"/>
  <c r="J1046314" i="115"/>
  <c r="J1046315" i="115"/>
  <c r="J1046316" i="115"/>
  <c r="J1046317" i="115"/>
  <c r="J1046318" i="115"/>
  <c r="J1046319" i="115"/>
  <c r="J1046320" i="115"/>
  <c r="J1046321" i="115"/>
  <c r="J1046322" i="115"/>
  <c r="J1046323" i="115"/>
  <c r="J1046324" i="115"/>
  <c r="J1046325" i="115"/>
  <c r="J1046326" i="115"/>
  <c r="J1046327" i="115"/>
  <c r="J1046328" i="115"/>
  <c r="J1046329" i="115"/>
  <c r="J1046330" i="115"/>
  <c r="J1046331" i="115"/>
  <c r="J1046332" i="115"/>
  <c r="J1046333" i="115"/>
  <c r="J1046334" i="115"/>
  <c r="J1046335" i="115"/>
  <c r="J1046336" i="115"/>
  <c r="J1046337" i="115"/>
  <c r="J1046338" i="115"/>
  <c r="J1046339" i="115"/>
  <c r="J1046340" i="115"/>
  <c r="J1046341" i="115"/>
  <c r="J1046342" i="115"/>
  <c r="J1046343" i="115"/>
  <c r="J1046344" i="115"/>
  <c r="J1046345" i="115"/>
  <c r="J1046346" i="115"/>
  <c r="J1046347" i="115"/>
  <c r="J1046348" i="115"/>
  <c r="J1046349" i="115"/>
  <c r="J1046350" i="115"/>
  <c r="J1046351" i="115"/>
  <c r="J1046352" i="115"/>
  <c r="J1046353" i="115"/>
  <c r="J1046354" i="115"/>
  <c r="J1046355" i="115"/>
  <c r="J1046356" i="115"/>
  <c r="J1046357" i="115"/>
  <c r="J1046358" i="115"/>
  <c r="J1046359" i="115"/>
  <c r="J1046360" i="115"/>
  <c r="J1046361" i="115"/>
  <c r="J1046362" i="115"/>
  <c r="J1046363" i="115"/>
  <c r="J1046364" i="115"/>
  <c r="J1046365" i="115"/>
  <c r="J1046366" i="115"/>
  <c r="J1046367" i="115"/>
  <c r="J1046368" i="115"/>
  <c r="J1046369" i="115"/>
  <c r="J1046370" i="115"/>
  <c r="J1046371" i="115"/>
  <c r="J1046372" i="115"/>
  <c r="J1046373" i="115"/>
  <c r="J1046374" i="115"/>
  <c r="J1046375" i="115"/>
  <c r="J1046376" i="115"/>
  <c r="J1046377" i="115"/>
  <c r="J1046378" i="115"/>
  <c r="J1046379" i="115"/>
  <c r="J1046380" i="115"/>
  <c r="J1046381" i="115"/>
  <c r="J1046382" i="115"/>
  <c r="J1046383" i="115"/>
  <c r="J1046384" i="115"/>
  <c r="J1046385" i="115"/>
  <c r="J1046386" i="115"/>
  <c r="J1046387" i="115"/>
  <c r="J1046388" i="115"/>
  <c r="J1046389" i="115"/>
  <c r="J1046390" i="115"/>
  <c r="J1046391" i="115"/>
  <c r="J1046392" i="115"/>
  <c r="J1046393" i="115"/>
  <c r="J1046394" i="115"/>
  <c r="J1046395" i="115"/>
  <c r="J1046396" i="115"/>
  <c r="J1046397" i="115"/>
  <c r="J1046398" i="115"/>
  <c r="J1046399" i="115"/>
  <c r="J1046400" i="115"/>
  <c r="J1046401" i="115"/>
  <c r="J1046402" i="115"/>
  <c r="J1046403" i="115"/>
  <c r="J1046404" i="115"/>
  <c r="J1046405" i="115"/>
  <c r="J1046406" i="115"/>
  <c r="J1046407" i="115"/>
  <c r="J1046408" i="115"/>
  <c r="J1046409" i="115"/>
  <c r="J1046410" i="115"/>
  <c r="J1046411" i="115"/>
  <c r="J1046412" i="115"/>
  <c r="J1046413" i="115"/>
  <c r="J1046414" i="115"/>
  <c r="J1046415" i="115"/>
  <c r="J1046416" i="115"/>
  <c r="J1046417" i="115"/>
  <c r="J1046418" i="115"/>
  <c r="J1046419" i="115"/>
  <c r="J1046420" i="115"/>
  <c r="J1046421" i="115"/>
  <c r="J1046422" i="115"/>
  <c r="J1046423" i="115"/>
  <c r="J1046424" i="115"/>
  <c r="J1046425" i="115"/>
  <c r="J1046426" i="115"/>
  <c r="J1046427" i="115"/>
  <c r="J1046428" i="115"/>
  <c r="J1046429" i="115"/>
  <c r="J1046430" i="115"/>
  <c r="J1046431" i="115"/>
  <c r="J1046432" i="115"/>
  <c r="J1046433" i="115"/>
  <c r="J1046434" i="115"/>
  <c r="J1046435" i="115"/>
  <c r="J1046436" i="115"/>
  <c r="J1046437" i="115"/>
  <c r="J1046438" i="115"/>
  <c r="J1046439" i="115"/>
  <c r="J1046440" i="115"/>
  <c r="J1046441" i="115"/>
  <c r="J1046442" i="115"/>
  <c r="J1046443" i="115"/>
  <c r="J1046444" i="115"/>
  <c r="J1046445" i="115"/>
  <c r="J1046446" i="115"/>
  <c r="J1046447" i="115"/>
  <c r="J1046448" i="115"/>
  <c r="J1046449" i="115"/>
  <c r="J1046450" i="115"/>
  <c r="J1046451" i="115"/>
  <c r="J1046452" i="115"/>
  <c r="J1046453" i="115"/>
  <c r="J1046454" i="115"/>
  <c r="J1046455" i="115"/>
  <c r="J1046456" i="115"/>
  <c r="J1046457" i="115"/>
  <c r="J1046458" i="115"/>
  <c r="J1046459" i="115"/>
  <c r="J1046460" i="115"/>
  <c r="J1046461" i="115"/>
  <c r="J1046462" i="115"/>
  <c r="J1046463" i="115"/>
  <c r="J1046464" i="115"/>
  <c r="J1046465" i="115"/>
  <c r="J1046466" i="115"/>
  <c r="J1046467" i="115"/>
  <c r="J1046468" i="115"/>
  <c r="J1046469" i="115"/>
  <c r="J1046470" i="115"/>
  <c r="J1046471" i="115"/>
  <c r="J1046472" i="115"/>
  <c r="J1046473" i="115"/>
  <c r="J1046474" i="115"/>
  <c r="J1046475" i="115"/>
  <c r="J1046476" i="115"/>
  <c r="J1046477" i="115"/>
  <c r="J1046478" i="115"/>
  <c r="J1046479" i="115"/>
  <c r="J1046480" i="115"/>
  <c r="J1046481" i="115"/>
  <c r="J1046482" i="115"/>
  <c r="J1046483" i="115"/>
  <c r="J1046484" i="115"/>
  <c r="J1046485" i="115"/>
  <c r="J1046486" i="115"/>
  <c r="J1046487" i="115"/>
  <c r="J1046488" i="115"/>
  <c r="J1046489" i="115"/>
  <c r="J1046490" i="115"/>
  <c r="J1046491" i="115"/>
  <c r="J1046492" i="115"/>
  <c r="J1046493" i="115"/>
  <c r="J1046494" i="115"/>
  <c r="J1046495" i="115"/>
  <c r="J1046496" i="115"/>
  <c r="J1046497" i="115"/>
  <c r="J1046498" i="115"/>
  <c r="J1046499" i="115"/>
  <c r="J1046500" i="115"/>
  <c r="J1046501" i="115"/>
  <c r="J1046502" i="115"/>
  <c r="J1046503" i="115"/>
  <c r="J1046504" i="115"/>
  <c r="J1046505" i="115"/>
  <c r="J1046506" i="115"/>
  <c r="J1046507" i="115"/>
  <c r="J1046508" i="115"/>
  <c r="J1046509" i="115"/>
  <c r="J1046510" i="115"/>
  <c r="J1046511" i="115"/>
  <c r="J1046512" i="115"/>
  <c r="J1046513" i="115"/>
  <c r="J1046514" i="115"/>
  <c r="J1046515" i="115"/>
  <c r="J1046516" i="115"/>
  <c r="J1046517" i="115"/>
  <c r="J1046518" i="115"/>
  <c r="J1046519" i="115"/>
  <c r="J1046520" i="115"/>
  <c r="J1046521" i="115"/>
  <c r="J1046522" i="115"/>
  <c r="J1046523" i="115"/>
  <c r="J1046524" i="115"/>
  <c r="J1046525" i="115"/>
  <c r="J1046526" i="115"/>
  <c r="J1046527" i="115"/>
  <c r="J1046528" i="115"/>
  <c r="J1046529" i="115"/>
  <c r="J1046530" i="115"/>
  <c r="J1046531" i="115"/>
  <c r="J1046532" i="115"/>
  <c r="J1046533" i="115"/>
  <c r="J1046534" i="115"/>
  <c r="J1046535" i="115"/>
  <c r="J1046536" i="115"/>
  <c r="J1046537" i="115"/>
  <c r="J1046538" i="115"/>
  <c r="J1046539" i="115"/>
  <c r="J1046540" i="115"/>
  <c r="J1046541" i="115"/>
  <c r="J1046542" i="115"/>
  <c r="J1046543" i="115"/>
  <c r="J1046544" i="115"/>
  <c r="J1046545" i="115"/>
  <c r="J1046546" i="115"/>
  <c r="J1046547" i="115"/>
  <c r="J1046548" i="115"/>
  <c r="J1046549" i="115"/>
  <c r="J1046550" i="115"/>
  <c r="J1046551" i="115"/>
  <c r="J1046552" i="115"/>
  <c r="J1046553" i="115"/>
  <c r="J1046554" i="115"/>
  <c r="J1046555" i="115"/>
  <c r="J1046556" i="115"/>
  <c r="J1046557" i="115"/>
  <c r="J1046558" i="115"/>
  <c r="J1046559" i="115"/>
  <c r="J1046560" i="115"/>
  <c r="J1046561" i="115"/>
  <c r="J1046562" i="115"/>
  <c r="J1046563" i="115"/>
  <c r="J1046564" i="115"/>
  <c r="J1046565" i="115"/>
  <c r="J1046566" i="115"/>
  <c r="J1046567" i="115"/>
  <c r="J1046568" i="115"/>
  <c r="J1046569" i="115"/>
  <c r="J1046570" i="115"/>
  <c r="J1046571" i="115"/>
  <c r="J1046572" i="115"/>
  <c r="J1046573" i="115"/>
  <c r="J1046574" i="115"/>
  <c r="J1046575" i="115"/>
  <c r="J1046576" i="115"/>
  <c r="J1046577" i="115"/>
  <c r="J1046578" i="115"/>
  <c r="J1046579" i="115"/>
  <c r="J1046580" i="115"/>
  <c r="J1046581" i="115"/>
  <c r="J1046582" i="115"/>
  <c r="J1046583" i="115"/>
  <c r="J1046584" i="115"/>
  <c r="J1046585" i="115"/>
  <c r="J1046586" i="115"/>
  <c r="J1046587" i="115"/>
  <c r="J1046588" i="115"/>
  <c r="J1046589" i="115"/>
  <c r="J1046590" i="115"/>
  <c r="J1046591" i="115"/>
  <c r="J1046592" i="115"/>
  <c r="J1046593" i="115"/>
  <c r="J1046594" i="115"/>
  <c r="J1046595" i="115"/>
  <c r="J1046596" i="115"/>
  <c r="J1046597" i="115"/>
  <c r="J1046598" i="115"/>
  <c r="J1046599" i="115"/>
  <c r="J1046600" i="115"/>
  <c r="J1046601" i="115"/>
  <c r="J1046602" i="115"/>
  <c r="J1046603" i="115"/>
  <c r="J1046604" i="115"/>
  <c r="J1046605" i="115"/>
  <c r="J1046606" i="115"/>
  <c r="J1046607" i="115"/>
  <c r="J1046608" i="115"/>
  <c r="J1046609" i="115"/>
  <c r="J1046610" i="115"/>
  <c r="J1046611" i="115"/>
  <c r="J1046612" i="115"/>
  <c r="J1046613" i="115"/>
  <c r="J1046614" i="115"/>
  <c r="J1046615" i="115"/>
  <c r="J1046616" i="115"/>
  <c r="J1046617" i="115"/>
  <c r="J1046618" i="115"/>
  <c r="J1046619" i="115"/>
  <c r="J1046620" i="115"/>
  <c r="J1046621" i="115"/>
  <c r="J1046622" i="115"/>
  <c r="J1046623" i="115"/>
  <c r="J1046624" i="115"/>
  <c r="J1046625" i="115"/>
  <c r="J1046626" i="115"/>
  <c r="J1046627" i="115"/>
  <c r="J1046628" i="115"/>
  <c r="J1046629" i="115"/>
  <c r="J1046630" i="115"/>
  <c r="J1046631" i="115"/>
  <c r="J1046632" i="115"/>
  <c r="J1046633" i="115"/>
  <c r="J1046634" i="115"/>
  <c r="J1046635" i="115"/>
  <c r="J1046636" i="115"/>
  <c r="J1046637" i="115"/>
  <c r="J1046638" i="115"/>
  <c r="J1046639" i="115"/>
  <c r="J1046640" i="115"/>
  <c r="J1046641" i="115"/>
  <c r="J1046642" i="115"/>
  <c r="J1046643" i="115"/>
  <c r="J1046644" i="115"/>
  <c r="J1046645" i="115"/>
  <c r="J1046646" i="115"/>
  <c r="J1046647" i="115"/>
  <c r="J1046648" i="115"/>
  <c r="J1046649" i="115"/>
  <c r="J1046650" i="115"/>
  <c r="J1046651" i="115"/>
  <c r="J1046652" i="115"/>
  <c r="J1046653" i="115"/>
  <c r="J1046654" i="115"/>
  <c r="J1046655" i="115"/>
  <c r="J1046656" i="115"/>
  <c r="J1046657" i="115"/>
  <c r="J1046658" i="115"/>
  <c r="J1046659" i="115"/>
  <c r="J1046660" i="115"/>
  <c r="J1046661" i="115"/>
  <c r="J1046662" i="115"/>
  <c r="J1046663" i="115"/>
  <c r="J1046664" i="115"/>
  <c r="J1046665" i="115"/>
  <c r="J1046666" i="115"/>
  <c r="J1046667" i="115"/>
  <c r="J1046668" i="115"/>
  <c r="J1046669" i="115"/>
  <c r="J1046670" i="115"/>
  <c r="J1046671" i="115"/>
  <c r="J1046672" i="115"/>
  <c r="J1046673" i="115"/>
  <c r="J1046674" i="115"/>
  <c r="J1046675" i="115"/>
  <c r="J1046676" i="115"/>
  <c r="J1046677" i="115"/>
  <c r="J1046678" i="115"/>
  <c r="J1046679" i="115"/>
  <c r="J1046680" i="115"/>
  <c r="J1046681" i="115"/>
  <c r="J1046682" i="115"/>
  <c r="J1046683" i="115"/>
  <c r="J1046684" i="115"/>
  <c r="J1046685" i="115"/>
  <c r="J1046686" i="115"/>
  <c r="J1046687" i="115"/>
  <c r="J1046688" i="115"/>
  <c r="J1046689" i="115"/>
  <c r="J1046690" i="115"/>
  <c r="J1046691" i="115"/>
  <c r="J1046692" i="115"/>
  <c r="J1046693" i="115"/>
  <c r="J1046694" i="115"/>
  <c r="J1046695" i="115"/>
  <c r="J1046696" i="115"/>
  <c r="J1046697" i="115"/>
  <c r="J1046698" i="115"/>
  <c r="J1046699" i="115"/>
  <c r="J1046700" i="115"/>
  <c r="J1046701" i="115"/>
  <c r="J1046702" i="115"/>
  <c r="J1046703" i="115"/>
  <c r="J1046704" i="115"/>
  <c r="J1046705" i="115"/>
  <c r="J1046706" i="115"/>
  <c r="J1046707" i="115"/>
  <c r="J1046708" i="115"/>
  <c r="J1046709" i="115"/>
  <c r="J1046710" i="115"/>
  <c r="J1046711" i="115"/>
  <c r="J1046712" i="115"/>
  <c r="J1046713" i="115"/>
  <c r="J1046714" i="115"/>
  <c r="J1046715" i="115"/>
  <c r="J1046716" i="115"/>
  <c r="J1046717" i="115"/>
  <c r="J1046718" i="115"/>
  <c r="J1046719" i="115"/>
  <c r="J1046720" i="115"/>
  <c r="J1046721" i="115"/>
  <c r="J1046722" i="115"/>
  <c r="J1046723" i="115"/>
  <c r="J1046724" i="115"/>
  <c r="J1046725" i="115"/>
  <c r="J1046726" i="115"/>
  <c r="J1046727" i="115"/>
  <c r="J1046728" i="115"/>
  <c r="J1046729" i="115"/>
  <c r="J1046730" i="115"/>
  <c r="J1046731" i="115"/>
  <c r="J1046732" i="115"/>
  <c r="J1046733" i="115"/>
  <c r="J1046734" i="115"/>
  <c r="J1046735" i="115"/>
  <c r="J1046736" i="115"/>
  <c r="J1046737" i="115"/>
  <c r="J1046738" i="115"/>
  <c r="J1046739" i="115"/>
  <c r="J1046740" i="115"/>
  <c r="J1046741" i="115"/>
  <c r="J1046742" i="115"/>
  <c r="J1046743" i="115"/>
  <c r="J1046744" i="115"/>
  <c r="J1046745" i="115"/>
  <c r="J1046746" i="115"/>
  <c r="J1046747" i="115"/>
  <c r="J1046748" i="115"/>
  <c r="J1046749" i="115"/>
  <c r="J1046750" i="115"/>
  <c r="J1046751" i="115"/>
  <c r="J1046752" i="115"/>
  <c r="J1046753" i="115"/>
  <c r="J1046754" i="115"/>
  <c r="J1046755" i="115"/>
  <c r="J1046756" i="115"/>
  <c r="J1046757" i="115"/>
  <c r="J1046758" i="115"/>
  <c r="J1046759" i="115"/>
  <c r="J1046760" i="115"/>
  <c r="J1046761" i="115"/>
  <c r="J1046762" i="115"/>
  <c r="J1046763" i="115"/>
  <c r="J1046764" i="115"/>
  <c r="J1046765" i="115"/>
  <c r="J1046766" i="115"/>
  <c r="J1046767" i="115"/>
  <c r="J1046768" i="115"/>
  <c r="J1046769" i="115"/>
  <c r="J1046770" i="115"/>
  <c r="J1046771" i="115"/>
  <c r="J1046772" i="115"/>
  <c r="J1046773" i="115"/>
  <c r="J1046774" i="115"/>
  <c r="J1046775" i="115"/>
  <c r="J1046776" i="115"/>
  <c r="J1046777" i="115"/>
  <c r="J1046778" i="115"/>
  <c r="J1046779" i="115"/>
  <c r="J1046780" i="115"/>
  <c r="J1046781" i="115"/>
  <c r="J1046782" i="115"/>
  <c r="J1046783" i="115"/>
  <c r="J1046784" i="115"/>
  <c r="J1046785" i="115"/>
  <c r="J1046786" i="115"/>
  <c r="J1046787" i="115"/>
  <c r="J1046788" i="115"/>
  <c r="J1046789" i="115"/>
  <c r="J1046790" i="115"/>
  <c r="J1046791" i="115"/>
  <c r="J1046792" i="115"/>
  <c r="J1046793" i="115"/>
  <c r="J1046794" i="115"/>
  <c r="J1046795" i="115"/>
  <c r="J1046796" i="115"/>
  <c r="J1046797" i="115"/>
  <c r="J1046798" i="115"/>
  <c r="J1046799" i="115"/>
  <c r="J1046800" i="115"/>
  <c r="J1046801" i="115"/>
  <c r="J1046802" i="115"/>
  <c r="J1046803" i="115"/>
  <c r="J1046804" i="115"/>
  <c r="J1046805" i="115"/>
  <c r="J1046806" i="115"/>
  <c r="J1046807" i="115"/>
  <c r="J1046808" i="115"/>
  <c r="J1046809" i="115"/>
  <c r="J1046810" i="115"/>
  <c r="J1046811" i="115"/>
  <c r="J1046812" i="115"/>
  <c r="J1046813" i="115"/>
  <c r="J1046814" i="115"/>
  <c r="J1046815" i="115"/>
  <c r="J1046816" i="115"/>
  <c r="J1046817" i="115"/>
  <c r="J1046818" i="115"/>
  <c r="J1046819" i="115"/>
  <c r="J1046820" i="115"/>
  <c r="J1046821" i="115"/>
  <c r="J1046822" i="115"/>
  <c r="J1046823" i="115"/>
  <c r="J1046824" i="115"/>
  <c r="J1046825" i="115"/>
  <c r="J1046826" i="115"/>
  <c r="J1046827" i="115"/>
  <c r="J1046828" i="115"/>
  <c r="J1046829" i="115"/>
  <c r="J1046830" i="115"/>
  <c r="J1046831" i="115"/>
  <c r="J1046832" i="115"/>
  <c r="J1046833" i="115"/>
  <c r="J1046834" i="115"/>
  <c r="J1046835" i="115"/>
  <c r="J1046836" i="115"/>
  <c r="J1046837" i="115"/>
  <c r="J1046838" i="115"/>
  <c r="J1046839" i="115"/>
  <c r="J1046840" i="115"/>
  <c r="J1046841" i="115"/>
  <c r="J1046842" i="115"/>
  <c r="J1046843" i="115"/>
  <c r="J1046844" i="115"/>
  <c r="J1046845" i="115"/>
  <c r="J1046846" i="115"/>
  <c r="J1046847" i="115"/>
  <c r="J1046848" i="115"/>
  <c r="J1046849" i="115"/>
  <c r="J1046850" i="115"/>
  <c r="J1046851" i="115"/>
  <c r="J1046852" i="115"/>
  <c r="J1046853" i="115"/>
  <c r="J1046854" i="115"/>
  <c r="J1046855" i="115"/>
  <c r="J1046856" i="115"/>
  <c r="J1046857" i="115"/>
  <c r="J1046858" i="115"/>
  <c r="J1046859" i="115"/>
  <c r="J1046860" i="115"/>
  <c r="J1046861" i="115"/>
  <c r="J1046862" i="115"/>
  <c r="J1046863" i="115"/>
  <c r="J1046864" i="115"/>
  <c r="J1046865" i="115"/>
  <c r="J1046866" i="115"/>
  <c r="J1046867" i="115"/>
  <c r="J1046868" i="115"/>
  <c r="J1046869" i="115"/>
  <c r="J1046870" i="115"/>
  <c r="J1046871" i="115"/>
  <c r="J1046872" i="115"/>
  <c r="J1046873" i="115"/>
  <c r="J1046874" i="115"/>
  <c r="J1046875" i="115"/>
  <c r="J1046876" i="115"/>
  <c r="J1046877" i="115"/>
  <c r="J1046878" i="115"/>
  <c r="J1046879" i="115"/>
  <c r="J1046880" i="115"/>
  <c r="J1046881" i="115"/>
  <c r="J1046882" i="115"/>
  <c r="J1046883" i="115"/>
  <c r="J1046884" i="115"/>
  <c r="J1046885" i="115"/>
  <c r="J1046886" i="115"/>
  <c r="J1046887" i="115"/>
  <c r="J1046888" i="115"/>
  <c r="J1046889" i="115"/>
  <c r="J1046890" i="115"/>
  <c r="J1046891" i="115"/>
  <c r="J1046892" i="115"/>
  <c r="J1046893" i="115"/>
  <c r="J1046894" i="115"/>
  <c r="J1046895" i="115"/>
  <c r="J1046896" i="115"/>
  <c r="J1046897" i="115"/>
  <c r="J1046898" i="115"/>
  <c r="J1046899" i="115"/>
  <c r="J1046900" i="115"/>
  <c r="J1046901" i="115"/>
  <c r="J1046902" i="115"/>
  <c r="J1046903" i="115"/>
  <c r="J1046904" i="115"/>
  <c r="J1046905" i="115"/>
  <c r="J1046906" i="115"/>
  <c r="J1046907" i="115"/>
  <c r="J1046908" i="115"/>
  <c r="J1046909" i="115"/>
  <c r="J1046910" i="115"/>
  <c r="J1046911" i="115"/>
  <c r="J1046912" i="115"/>
  <c r="J1046913" i="115"/>
  <c r="J1046914" i="115"/>
  <c r="J1046915" i="115"/>
  <c r="J1046916" i="115"/>
  <c r="J1046917" i="115"/>
  <c r="J1046918" i="115"/>
  <c r="J1046919" i="115"/>
  <c r="J1046920" i="115"/>
  <c r="J1046921" i="115"/>
  <c r="J1046922" i="115"/>
  <c r="J1046923" i="115"/>
  <c r="J1046924" i="115"/>
  <c r="J1046925" i="115"/>
  <c r="J1046926" i="115"/>
  <c r="J1046927" i="115"/>
  <c r="J1046928" i="115"/>
  <c r="J1046929" i="115"/>
  <c r="J1046930" i="115"/>
  <c r="J1046931" i="115"/>
  <c r="J1046932" i="115"/>
  <c r="J1046933" i="115"/>
  <c r="J1046934" i="115"/>
  <c r="J1046935" i="115"/>
  <c r="J1046936" i="115"/>
  <c r="J1046937" i="115"/>
  <c r="J1046938" i="115"/>
  <c r="J1046939" i="115"/>
  <c r="J1046940" i="115"/>
  <c r="J1046941" i="115"/>
  <c r="J1046942" i="115"/>
  <c r="J1046943" i="115"/>
  <c r="J1046944" i="115"/>
  <c r="J1046945" i="115"/>
  <c r="J1046946" i="115"/>
  <c r="J1046947" i="115"/>
  <c r="J1046948" i="115"/>
  <c r="J1046949" i="115"/>
  <c r="J1046950" i="115"/>
  <c r="J1046951" i="115"/>
  <c r="J1046952" i="115"/>
  <c r="J1046953" i="115"/>
  <c r="J1046954" i="115"/>
  <c r="J1046955" i="115"/>
  <c r="J1046956" i="115"/>
  <c r="J1046957" i="115"/>
  <c r="J1046958" i="115"/>
  <c r="J1046959" i="115"/>
  <c r="J1046960" i="115"/>
  <c r="J1046961" i="115"/>
  <c r="J1046962" i="115"/>
  <c r="J1046963" i="115"/>
  <c r="J1046964" i="115"/>
  <c r="J1046965" i="115"/>
  <c r="J1046966" i="115"/>
  <c r="J1046967" i="115"/>
  <c r="J1046968" i="115"/>
  <c r="J1046969" i="115"/>
  <c r="J1046970" i="115"/>
  <c r="J1046971" i="115"/>
  <c r="J1046972" i="115"/>
  <c r="J1046973" i="115"/>
  <c r="J1046974" i="115"/>
  <c r="J1046975" i="115"/>
  <c r="J1046976" i="115"/>
  <c r="J1046977" i="115"/>
  <c r="J1046978" i="115"/>
  <c r="J1046979" i="115"/>
  <c r="J1046980" i="115"/>
  <c r="J1046981" i="115"/>
  <c r="J1046982" i="115"/>
  <c r="J1046983" i="115"/>
  <c r="J1046984" i="115"/>
  <c r="J1046985" i="115"/>
  <c r="J1046986" i="115"/>
  <c r="J1046987" i="115"/>
  <c r="J1046988" i="115"/>
  <c r="J1046989" i="115"/>
  <c r="J1046990" i="115"/>
  <c r="J1046991" i="115"/>
  <c r="J1046992" i="115"/>
  <c r="J1046993" i="115"/>
  <c r="J1046994" i="115"/>
  <c r="J1046995" i="115"/>
  <c r="J1046996" i="115"/>
  <c r="J1046997" i="115"/>
  <c r="J1046998" i="115"/>
  <c r="J1046999" i="115"/>
  <c r="J1047000" i="115"/>
  <c r="J1047001" i="115"/>
  <c r="J1047002" i="115"/>
  <c r="J1047003" i="115"/>
  <c r="J1047004" i="115"/>
  <c r="J1047005" i="115"/>
  <c r="J1047006" i="115"/>
  <c r="J1047007" i="115"/>
  <c r="J1047008" i="115"/>
  <c r="J1047009" i="115"/>
  <c r="J1047010" i="115"/>
  <c r="J1047011" i="115"/>
  <c r="J1047012" i="115"/>
  <c r="J1047013" i="115"/>
  <c r="J1047014" i="115"/>
  <c r="J1047015" i="115"/>
  <c r="J1047016" i="115"/>
  <c r="J1047017" i="115"/>
  <c r="J1047018" i="115"/>
  <c r="J1047019" i="115"/>
  <c r="J1047020" i="115"/>
  <c r="J1047021" i="115"/>
  <c r="J1047022" i="115"/>
  <c r="J1047023" i="115"/>
  <c r="J1047024" i="115"/>
  <c r="J1047025" i="115"/>
  <c r="J1047026" i="115"/>
  <c r="J1047027" i="115"/>
  <c r="J1047028" i="115"/>
  <c r="J1047029" i="115"/>
  <c r="J1047030" i="115"/>
  <c r="J1047031" i="115"/>
  <c r="J1047032" i="115"/>
  <c r="J1047033" i="115"/>
  <c r="J1047034" i="115"/>
  <c r="J1047035" i="115"/>
  <c r="J1047036" i="115"/>
  <c r="J1047037" i="115"/>
  <c r="J1047038" i="115"/>
  <c r="J1047039" i="115"/>
  <c r="J1047040" i="115"/>
  <c r="J1047041" i="115"/>
  <c r="J1047042" i="115"/>
  <c r="J1047043" i="115"/>
  <c r="J1047044" i="115"/>
  <c r="J1047045" i="115"/>
  <c r="J1047046" i="115"/>
  <c r="J1047047" i="115"/>
  <c r="J1047048" i="115"/>
  <c r="J1047049" i="115"/>
  <c r="J1047050" i="115"/>
  <c r="J1047051" i="115"/>
  <c r="J1047052" i="115"/>
  <c r="J1047053" i="115"/>
  <c r="J1047054" i="115"/>
  <c r="J1047055" i="115"/>
  <c r="J1047056" i="115"/>
  <c r="J1047057" i="115"/>
  <c r="J1047058" i="115"/>
  <c r="J1047059" i="115"/>
  <c r="J1047060" i="115"/>
  <c r="J1047061" i="115"/>
  <c r="J1047062" i="115"/>
  <c r="J1047063" i="115"/>
  <c r="J1047064" i="115"/>
  <c r="J1047065" i="115"/>
  <c r="J1047066" i="115"/>
  <c r="J1047067" i="115"/>
  <c r="J1047068" i="115"/>
  <c r="J1047069" i="115"/>
  <c r="J1047070" i="115"/>
  <c r="J1047071" i="115"/>
  <c r="J1047072" i="115"/>
  <c r="J1047073" i="115"/>
  <c r="J1047074" i="115"/>
  <c r="J1047075" i="115"/>
  <c r="J1047076" i="115"/>
  <c r="J1047077" i="115"/>
  <c r="J1047078" i="115"/>
  <c r="J1047079" i="115"/>
  <c r="J1047080" i="115"/>
  <c r="J1047081" i="115"/>
  <c r="J1047082" i="115"/>
  <c r="J1047083" i="115"/>
  <c r="J1047084" i="115"/>
  <c r="J1047085" i="115"/>
  <c r="J1047086" i="115"/>
  <c r="J1047087" i="115"/>
  <c r="J1047088" i="115"/>
  <c r="J1047089" i="115"/>
  <c r="J1047090" i="115"/>
  <c r="J1047091" i="115"/>
  <c r="J1047092" i="115"/>
  <c r="J1047093" i="115"/>
  <c r="J1047094" i="115"/>
  <c r="J1047095" i="115"/>
  <c r="J1047096" i="115"/>
  <c r="J1047097" i="115"/>
  <c r="J1047098" i="115"/>
  <c r="J1047099" i="115"/>
  <c r="J1047100" i="115"/>
  <c r="J1047101" i="115"/>
  <c r="J1047102" i="115"/>
  <c r="J1047103" i="115"/>
  <c r="J1047104" i="115"/>
  <c r="J1047105" i="115"/>
  <c r="J1047106" i="115"/>
  <c r="J1047107" i="115"/>
  <c r="J1047108" i="115"/>
  <c r="J1047109" i="115"/>
  <c r="J1047110" i="115"/>
  <c r="J1047111" i="115"/>
  <c r="J1047112" i="115"/>
  <c r="J1047113" i="115"/>
  <c r="J1047114" i="115"/>
  <c r="J1047115" i="115"/>
  <c r="J1047116" i="115"/>
  <c r="J1047117" i="115"/>
  <c r="J1047118" i="115"/>
  <c r="J1047119" i="115"/>
  <c r="J1047120" i="115"/>
  <c r="J1047121" i="115"/>
  <c r="J1047122" i="115"/>
  <c r="J1047123" i="115"/>
  <c r="J1047124" i="115"/>
  <c r="J1047125" i="115"/>
  <c r="J1047126" i="115"/>
  <c r="J1047127" i="115"/>
  <c r="J1047128" i="115"/>
  <c r="J1047129" i="115"/>
  <c r="J1047130" i="115"/>
  <c r="J1047131" i="115"/>
  <c r="J1047132" i="115"/>
  <c r="J1047133" i="115"/>
  <c r="J1047134" i="115"/>
  <c r="J1047135" i="115"/>
  <c r="J1047136" i="115"/>
  <c r="J1047137" i="115"/>
  <c r="J1047138" i="115"/>
  <c r="J1047139" i="115"/>
  <c r="J1047140" i="115"/>
  <c r="J1047141" i="115"/>
  <c r="J1047142" i="115"/>
  <c r="J1047143" i="115"/>
  <c r="J1047144" i="115"/>
  <c r="J1047145" i="115"/>
  <c r="J1047146" i="115"/>
  <c r="J1047147" i="115"/>
  <c r="J1047148" i="115"/>
  <c r="J1047149" i="115"/>
  <c r="J1047150" i="115"/>
  <c r="J1047151" i="115"/>
  <c r="J1047152" i="115"/>
  <c r="J1047153" i="115"/>
  <c r="J1047154" i="115"/>
  <c r="J1047155" i="115"/>
  <c r="J1047156" i="115"/>
  <c r="J1047157" i="115"/>
  <c r="J1047158" i="115"/>
  <c r="J1047159" i="115"/>
  <c r="J1047160" i="115"/>
  <c r="J1047161" i="115"/>
  <c r="J1047162" i="115"/>
  <c r="J1047163" i="115"/>
  <c r="J1047164" i="115"/>
  <c r="J1047165" i="115"/>
  <c r="J1047166" i="115"/>
  <c r="J1047167" i="115"/>
  <c r="J1047168" i="115"/>
  <c r="J1047169" i="115"/>
  <c r="J1047170" i="115"/>
  <c r="J1047171" i="115"/>
  <c r="J1047172" i="115"/>
  <c r="J1047173" i="115"/>
  <c r="J1047174" i="115"/>
  <c r="J1047175" i="115"/>
  <c r="J1047176" i="115"/>
  <c r="J1047177" i="115"/>
  <c r="J1047178" i="115"/>
  <c r="J1047179" i="115"/>
  <c r="J1047180" i="115"/>
  <c r="J1047181" i="115"/>
  <c r="J1047182" i="115"/>
  <c r="J1047183" i="115"/>
  <c r="J1047184" i="115"/>
  <c r="J1047185" i="115"/>
  <c r="J1047186" i="115"/>
  <c r="J1047187" i="115"/>
  <c r="J1047188" i="115"/>
  <c r="J1047189" i="115"/>
  <c r="J1047190" i="115"/>
  <c r="J1047191" i="115"/>
  <c r="J1047192" i="115"/>
  <c r="J1047193" i="115"/>
  <c r="J1047194" i="115"/>
  <c r="J1047195" i="115"/>
  <c r="J1047196" i="115"/>
  <c r="J1047197" i="115"/>
  <c r="J1047198" i="115"/>
  <c r="J1047199" i="115"/>
  <c r="J1047200" i="115"/>
  <c r="J1047201" i="115"/>
  <c r="J1047202" i="115"/>
  <c r="J1047203" i="115"/>
  <c r="J1047204" i="115"/>
  <c r="J1047205" i="115"/>
  <c r="J1047206" i="115"/>
  <c r="J1047207" i="115"/>
  <c r="J1047208" i="115"/>
  <c r="J1047209" i="115"/>
  <c r="J1047210" i="115"/>
  <c r="J1047211" i="115"/>
  <c r="J1047212" i="115"/>
  <c r="J1047213" i="115"/>
  <c r="J1047214" i="115"/>
  <c r="J1047215" i="115"/>
  <c r="J1047216" i="115"/>
  <c r="J1047217" i="115"/>
  <c r="J1047218" i="115"/>
  <c r="J1047219" i="115"/>
  <c r="J1047220" i="115"/>
  <c r="J1047221" i="115"/>
  <c r="J1047222" i="115"/>
  <c r="J1047223" i="115"/>
  <c r="J1047224" i="115"/>
  <c r="J1047225" i="115"/>
  <c r="J1047226" i="115"/>
  <c r="J1047227" i="115"/>
  <c r="J1047228" i="115"/>
  <c r="J1047229" i="115"/>
  <c r="J1047230" i="115"/>
  <c r="J1047231" i="115"/>
  <c r="J1047232" i="115"/>
  <c r="J1047233" i="115"/>
  <c r="J1047234" i="115"/>
  <c r="J1047235" i="115"/>
  <c r="J1047236" i="115"/>
  <c r="J1047237" i="115"/>
  <c r="J1047238" i="115"/>
  <c r="J1047239" i="115"/>
  <c r="J1047240" i="115"/>
  <c r="J1047241" i="115"/>
  <c r="J1047242" i="115"/>
  <c r="J1047243" i="115"/>
  <c r="J1047244" i="115"/>
  <c r="J1047245" i="115"/>
  <c r="J1047246" i="115"/>
  <c r="J1047247" i="115"/>
  <c r="J1047248" i="115"/>
  <c r="J1047249" i="115"/>
  <c r="J1047250" i="115"/>
  <c r="J1047251" i="115"/>
  <c r="J1047252" i="115"/>
  <c r="J1047253" i="115"/>
  <c r="J1047254" i="115"/>
  <c r="J1047255" i="115"/>
  <c r="J1047256" i="115"/>
  <c r="J1047257" i="115"/>
  <c r="J1047258" i="115"/>
  <c r="J1047259" i="115"/>
  <c r="J1047260" i="115"/>
  <c r="J1047261" i="115"/>
  <c r="J1047262" i="115"/>
  <c r="J1047263" i="115"/>
  <c r="J1047264" i="115"/>
  <c r="J1047265" i="115"/>
  <c r="J1047266" i="115"/>
  <c r="J1047267" i="115"/>
  <c r="J1047268" i="115"/>
  <c r="J1047269" i="115"/>
  <c r="J1047270" i="115"/>
  <c r="J1047271" i="115"/>
  <c r="J1047272" i="115"/>
  <c r="J1047273" i="115"/>
  <c r="J1047274" i="115"/>
  <c r="J1047275" i="115"/>
  <c r="J1047276" i="115"/>
  <c r="J1047277" i="115"/>
  <c r="J1047278" i="115"/>
  <c r="J1047279" i="115"/>
  <c r="J1047280" i="115"/>
  <c r="J1047281" i="115"/>
  <c r="J1047282" i="115"/>
  <c r="J1047283" i="115"/>
  <c r="J1047284" i="115"/>
  <c r="J1047285" i="115"/>
  <c r="J1047286" i="115"/>
  <c r="J1047287" i="115"/>
  <c r="J1047288" i="115"/>
  <c r="J1047289" i="115"/>
  <c r="J1047290" i="115"/>
  <c r="J1047291" i="115"/>
  <c r="J1047292" i="115"/>
  <c r="J1047293" i="115"/>
  <c r="J1047294" i="115"/>
  <c r="J1047295" i="115"/>
  <c r="J1047296" i="115"/>
  <c r="J1047297" i="115"/>
  <c r="J1047298" i="115"/>
  <c r="J1047299" i="115"/>
  <c r="J1047300" i="115"/>
  <c r="J1047301" i="115"/>
  <c r="J1047302" i="115"/>
  <c r="J1047303" i="115"/>
  <c r="J1047304" i="115"/>
  <c r="J1047305" i="115"/>
  <c r="J1047306" i="115"/>
  <c r="J1047307" i="115"/>
  <c r="J1047308" i="115"/>
  <c r="J1047309" i="115"/>
  <c r="J1047310" i="115"/>
  <c r="J1047311" i="115"/>
  <c r="J1047312" i="115"/>
  <c r="J1047313" i="115"/>
  <c r="J1047314" i="115"/>
  <c r="J1047315" i="115"/>
  <c r="J1047316" i="115"/>
  <c r="J1047317" i="115"/>
  <c r="J1047318" i="115"/>
  <c r="J1047319" i="115"/>
  <c r="J1047320" i="115"/>
  <c r="J1047321" i="115"/>
  <c r="J1047322" i="115"/>
  <c r="J1047323" i="115"/>
  <c r="J1047324" i="115"/>
  <c r="J1047325" i="115"/>
  <c r="J1047326" i="115"/>
  <c r="J1047327" i="115"/>
  <c r="J1047328" i="115"/>
  <c r="J1047329" i="115"/>
  <c r="J1047330" i="115"/>
  <c r="J1047331" i="115"/>
  <c r="J1047332" i="115"/>
  <c r="J1047333" i="115"/>
  <c r="J1047334" i="115"/>
  <c r="J1047335" i="115"/>
  <c r="J1047336" i="115"/>
  <c r="J1047337" i="115"/>
  <c r="J1047338" i="115"/>
  <c r="J1047339" i="115"/>
  <c r="J1047340" i="115"/>
  <c r="J1047341" i="115"/>
  <c r="J1047342" i="115"/>
  <c r="J1047343" i="115"/>
  <c r="J1047344" i="115"/>
  <c r="J1047345" i="115"/>
  <c r="J1047346" i="115"/>
  <c r="J1047347" i="115"/>
  <c r="J1047348" i="115"/>
  <c r="J1047349" i="115"/>
  <c r="J1047350" i="115"/>
  <c r="J1047351" i="115"/>
  <c r="J1047352" i="115"/>
  <c r="J1047353" i="115"/>
  <c r="J1047354" i="115"/>
  <c r="J1047355" i="115"/>
  <c r="J1047356" i="115"/>
  <c r="J1047357" i="115"/>
  <c r="J1047358" i="115"/>
  <c r="J1047359" i="115"/>
  <c r="J1047360" i="115"/>
  <c r="J1047361" i="115"/>
  <c r="J1047362" i="115"/>
  <c r="J1047363" i="115"/>
  <c r="J1047364" i="115"/>
  <c r="J1047365" i="115"/>
  <c r="J1047366" i="115"/>
  <c r="J1047367" i="115"/>
  <c r="J1047368" i="115"/>
  <c r="J1047369" i="115"/>
  <c r="J1047370" i="115"/>
  <c r="J1047371" i="115"/>
  <c r="J1047372" i="115"/>
  <c r="J1047373" i="115"/>
  <c r="J1047374" i="115"/>
  <c r="J1047375" i="115"/>
  <c r="J1047376" i="115"/>
  <c r="J1047377" i="115"/>
  <c r="J1047378" i="115"/>
  <c r="J1047379" i="115"/>
  <c r="J1047380" i="115"/>
  <c r="J1047381" i="115"/>
  <c r="J1047382" i="115"/>
  <c r="J1047383" i="115"/>
  <c r="J1047384" i="115"/>
  <c r="J1047385" i="115"/>
  <c r="J1047386" i="115"/>
  <c r="J1047387" i="115"/>
  <c r="J1047388" i="115"/>
  <c r="J1047389" i="115"/>
  <c r="J1047390" i="115"/>
  <c r="J1047391" i="115"/>
  <c r="J1047392" i="115"/>
  <c r="J1047393" i="115"/>
  <c r="J1047394" i="115"/>
  <c r="J1047395" i="115"/>
  <c r="J1047396" i="115"/>
  <c r="J1047397" i="115"/>
  <c r="J1047398" i="115"/>
  <c r="J1047399" i="115"/>
  <c r="J1047400" i="115"/>
  <c r="J1047401" i="115"/>
  <c r="J1047402" i="115"/>
  <c r="J1047403" i="115"/>
  <c r="J1047404" i="115"/>
  <c r="J1047405" i="115"/>
  <c r="J1047406" i="115"/>
  <c r="J1047407" i="115"/>
  <c r="J1047408" i="115"/>
  <c r="J1047409" i="115"/>
  <c r="J1047410" i="115"/>
  <c r="J1047411" i="115"/>
  <c r="J1047412" i="115"/>
  <c r="J1047413" i="115"/>
  <c r="J1047414" i="115"/>
  <c r="J1047415" i="115"/>
  <c r="J1047416" i="115"/>
  <c r="J1047417" i="115"/>
  <c r="J1047418" i="115"/>
  <c r="J1047419" i="115"/>
  <c r="J1047420" i="115"/>
  <c r="J1047421" i="115"/>
  <c r="J1047422" i="115"/>
  <c r="J1047423" i="115"/>
  <c r="J1047424" i="115"/>
  <c r="J1047425" i="115"/>
  <c r="J1047426" i="115"/>
  <c r="J1047427" i="115"/>
  <c r="J1047428" i="115"/>
  <c r="J1047429" i="115"/>
  <c r="J1047430" i="115"/>
  <c r="J1047431" i="115"/>
  <c r="J1047432" i="115"/>
  <c r="J1047433" i="115"/>
  <c r="J1047434" i="115"/>
  <c r="J1047435" i="115"/>
  <c r="J1047436" i="115"/>
  <c r="J1047437" i="115"/>
  <c r="J1047438" i="115"/>
  <c r="J1047439" i="115"/>
  <c r="J1047440" i="115"/>
  <c r="J1047441" i="115"/>
  <c r="J1047442" i="115"/>
  <c r="J1047443" i="115"/>
  <c r="J1047444" i="115"/>
  <c r="J1047445" i="115"/>
  <c r="J1047446" i="115"/>
  <c r="J1047447" i="115"/>
  <c r="J1047448" i="115"/>
  <c r="J1047449" i="115"/>
  <c r="J1047450" i="115"/>
  <c r="J1047451" i="115"/>
  <c r="J1047452" i="115"/>
  <c r="J1047453" i="115"/>
  <c r="J1047454" i="115"/>
  <c r="J1047455" i="115"/>
  <c r="J1047456" i="115"/>
  <c r="J1047457" i="115"/>
  <c r="J1047458" i="115"/>
  <c r="J1047459" i="115"/>
  <c r="J1047460" i="115"/>
  <c r="J1047461" i="115"/>
  <c r="J1047462" i="115"/>
  <c r="J1047463" i="115"/>
  <c r="J1047464" i="115"/>
  <c r="J1047465" i="115"/>
  <c r="J1047466" i="115"/>
  <c r="J1047467" i="115"/>
  <c r="J1047468" i="115"/>
  <c r="J1047469" i="115"/>
  <c r="J1047470" i="115"/>
  <c r="J1047471" i="115"/>
  <c r="J1047472" i="115"/>
  <c r="J1047473" i="115"/>
  <c r="J1047474" i="115"/>
  <c r="J1047475" i="115"/>
  <c r="J1047476" i="115"/>
  <c r="J1047477" i="115"/>
  <c r="J1047478" i="115"/>
  <c r="J1047479" i="115"/>
  <c r="J1047480" i="115"/>
  <c r="J1047481" i="115"/>
  <c r="J1047482" i="115"/>
  <c r="J1047483" i="115"/>
  <c r="J1047484" i="115"/>
  <c r="J1047485" i="115"/>
  <c r="J1047486" i="115"/>
  <c r="J1047487" i="115"/>
  <c r="J1047488" i="115"/>
  <c r="J1047489" i="115"/>
  <c r="J1047490" i="115"/>
  <c r="J1047491" i="115"/>
  <c r="J1047492" i="115"/>
  <c r="J1047493" i="115"/>
  <c r="J1047494" i="115"/>
  <c r="J1047495" i="115"/>
  <c r="J1047496" i="115"/>
  <c r="J1047497" i="115"/>
  <c r="J1047498" i="115"/>
  <c r="J1047499" i="115"/>
  <c r="J1047500" i="115"/>
  <c r="J1047501" i="115"/>
  <c r="J1047502" i="115"/>
  <c r="J1047503" i="115"/>
  <c r="J1047504" i="115"/>
  <c r="J1047505" i="115"/>
  <c r="J1047506" i="115"/>
  <c r="J1047507" i="115"/>
  <c r="J1047508" i="115"/>
  <c r="J1047509" i="115"/>
  <c r="J1047510" i="115"/>
  <c r="J1047511" i="115"/>
  <c r="J1047512" i="115"/>
  <c r="J1047513" i="115"/>
  <c r="J1047514" i="115"/>
  <c r="J1047515" i="115"/>
  <c r="J1047516" i="115"/>
  <c r="J1047517" i="115"/>
  <c r="J1047518" i="115"/>
  <c r="J1047519" i="115"/>
  <c r="J1047520" i="115"/>
  <c r="J1047521" i="115"/>
  <c r="J1047522" i="115"/>
  <c r="J1047523" i="115"/>
  <c r="J1047524" i="115"/>
  <c r="J1047525" i="115"/>
  <c r="J1047526" i="115"/>
  <c r="J1047527" i="115"/>
  <c r="J1047528" i="115"/>
  <c r="J1047529" i="115"/>
  <c r="J1047530" i="115"/>
  <c r="J1047531" i="115"/>
  <c r="J1047532" i="115"/>
  <c r="J1047533" i="115"/>
  <c r="J1047534" i="115"/>
  <c r="J1047535" i="115"/>
  <c r="J1047536" i="115"/>
  <c r="J1047537" i="115"/>
  <c r="J1047538" i="115"/>
  <c r="J1047539" i="115"/>
  <c r="J1047540" i="115"/>
  <c r="J1047541" i="115"/>
  <c r="J1047542" i="115"/>
  <c r="J1047543" i="115"/>
  <c r="J1047544" i="115"/>
  <c r="J1047545" i="115"/>
  <c r="J1047546" i="115"/>
  <c r="J1047547" i="115"/>
  <c r="J1047548" i="115"/>
  <c r="J1047549" i="115"/>
  <c r="J1047550" i="115"/>
  <c r="J1047551" i="115"/>
  <c r="J1047552" i="115"/>
  <c r="J1047553" i="115"/>
  <c r="J1047554" i="115"/>
  <c r="J1047555" i="115"/>
  <c r="J1047556" i="115"/>
  <c r="J1047557" i="115"/>
  <c r="J1047558" i="115"/>
  <c r="J1047559" i="115"/>
  <c r="J1047560" i="115"/>
  <c r="J1047561" i="115"/>
  <c r="J1047562" i="115"/>
  <c r="J1047563" i="115"/>
  <c r="J1047564" i="115"/>
  <c r="J1047565" i="115"/>
  <c r="J1047566" i="115"/>
  <c r="J1047567" i="115"/>
  <c r="J1047568" i="115"/>
  <c r="J1047569" i="115"/>
  <c r="J1047570" i="115"/>
  <c r="J1047571" i="115"/>
  <c r="J1047572" i="115"/>
  <c r="J1047573" i="115"/>
  <c r="J1047574" i="115"/>
  <c r="J1047575" i="115"/>
  <c r="J1047576" i="115"/>
  <c r="J1047577" i="115"/>
  <c r="J1047578" i="115"/>
  <c r="J1047579" i="115"/>
  <c r="J1047580" i="115"/>
  <c r="J1047581" i="115"/>
  <c r="J1047582" i="115"/>
  <c r="J1047583" i="115"/>
  <c r="J1047584" i="115"/>
  <c r="J1047585" i="115"/>
  <c r="J1047586" i="115"/>
  <c r="J1047587" i="115"/>
  <c r="J1047588" i="115"/>
  <c r="J1047589" i="115"/>
  <c r="J1047590" i="115"/>
  <c r="J1047591" i="115"/>
  <c r="J1047592" i="115"/>
  <c r="J1047593" i="115"/>
  <c r="J1047594" i="115"/>
  <c r="J1047595" i="115"/>
  <c r="J1047596" i="115"/>
  <c r="J1047597" i="115"/>
  <c r="J1047598" i="115"/>
  <c r="J1047599" i="115"/>
  <c r="J1047600" i="115"/>
  <c r="J1047601" i="115"/>
  <c r="J1047602" i="115"/>
  <c r="J1047603" i="115"/>
  <c r="J1047604" i="115"/>
  <c r="J1047605" i="115"/>
  <c r="J1047606" i="115"/>
  <c r="J1047607" i="115"/>
  <c r="J1047608" i="115"/>
  <c r="J1047609" i="115"/>
  <c r="J1047610" i="115"/>
  <c r="J1047611" i="115"/>
  <c r="J1047612" i="115"/>
  <c r="J1047613" i="115"/>
  <c r="J1047614" i="115"/>
  <c r="J1047615" i="115"/>
  <c r="J1047616" i="115"/>
  <c r="J1047617" i="115"/>
  <c r="J1047618" i="115"/>
  <c r="J1047619" i="115"/>
  <c r="J1047620" i="115"/>
  <c r="J1047621" i="115"/>
  <c r="J1047622" i="115"/>
  <c r="J1047623" i="115"/>
  <c r="J1047624" i="115"/>
  <c r="J1047625" i="115"/>
  <c r="J1047626" i="115"/>
  <c r="J1047627" i="115"/>
  <c r="J1047628" i="115"/>
  <c r="J1047629" i="115"/>
  <c r="J1047630" i="115"/>
  <c r="J1047631" i="115"/>
  <c r="J1047632" i="115"/>
  <c r="J1047633" i="115"/>
  <c r="J1047634" i="115"/>
  <c r="J1047635" i="115"/>
  <c r="J1047636" i="115"/>
  <c r="J1047637" i="115"/>
  <c r="J1047638" i="115"/>
  <c r="J1047639" i="115"/>
  <c r="J1047640" i="115"/>
  <c r="J1047641" i="115"/>
  <c r="J1047642" i="115"/>
  <c r="J1047643" i="115"/>
  <c r="J1047644" i="115"/>
  <c r="J1047645" i="115"/>
  <c r="J1047646" i="115"/>
  <c r="J1047647" i="115"/>
  <c r="J1047648" i="115"/>
  <c r="J1047649" i="115"/>
  <c r="J1047650" i="115"/>
  <c r="J1047651" i="115"/>
  <c r="J1047652" i="115"/>
  <c r="J1047653" i="115"/>
  <c r="J1047654" i="115"/>
  <c r="J1047655" i="115"/>
  <c r="J1047656" i="115"/>
  <c r="J1047657" i="115"/>
  <c r="J1047658" i="115"/>
  <c r="J1047659" i="115"/>
  <c r="J1047660" i="115"/>
  <c r="J1047661" i="115"/>
  <c r="J1047662" i="115"/>
  <c r="J1047663" i="115"/>
  <c r="J1047664" i="115"/>
  <c r="J1047665" i="115"/>
  <c r="J1047666" i="115"/>
  <c r="J1047667" i="115"/>
  <c r="J1047668" i="115"/>
  <c r="J1047669" i="115"/>
  <c r="J1047670" i="115"/>
  <c r="J1047671" i="115"/>
  <c r="J1047672" i="115"/>
  <c r="J1047673" i="115"/>
  <c r="J1047674" i="115"/>
  <c r="J1047675" i="115"/>
  <c r="J1047676" i="115"/>
  <c r="J1047677" i="115"/>
  <c r="J1047678" i="115"/>
  <c r="J1047679" i="115"/>
  <c r="J1047680" i="115"/>
  <c r="J1047681" i="115"/>
  <c r="J1047682" i="115"/>
  <c r="J1047683" i="115"/>
  <c r="J1047684" i="115"/>
  <c r="J1047685" i="115"/>
  <c r="J1047686" i="115"/>
  <c r="J1047687" i="115"/>
  <c r="J1047688" i="115"/>
  <c r="J1047689" i="115"/>
  <c r="J1047690" i="115"/>
  <c r="J1047691" i="115"/>
  <c r="J1047692" i="115"/>
  <c r="J1047693" i="115"/>
  <c r="J1047694" i="115"/>
  <c r="J1047695" i="115"/>
  <c r="J1047696" i="115"/>
  <c r="J1047697" i="115"/>
  <c r="J1047698" i="115"/>
  <c r="J1047699" i="115"/>
  <c r="J1047700" i="115"/>
  <c r="J1047701" i="115"/>
  <c r="J1047702" i="115"/>
  <c r="J1047703" i="115"/>
  <c r="J1047704" i="115"/>
  <c r="J1047705" i="115"/>
  <c r="J1047706" i="115"/>
  <c r="J1047707" i="115"/>
  <c r="J1047708" i="115"/>
  <c r="J1047709" i="115"/>
  <c r="J1047710" i="115"/>
  <c r="J1047711" i="115"/>
  <c r="J1047712" i="115"/>
  <c r="J1047713" i="115"/>
  <c r="J1047714" i="115"/>
  <c r="J1047715" i="115"/>
  <c r="J1047716" i="115"/>
  <c r="J1047717" i="115"/>
  <c r="J1047718" i="115"/>
  <c r="J1047719" i="115"/>
  <c r="J1047720" i="115"/>
  <c r="J1047721" i="115"/>
  <c r="J1047722" i="115"/>
  <c r="J1047723" i="115"/>
  <c r="J1047724" i="115"/>
  <c r="J1047725" i="115"/>
  <c r="J1047726" i="115"/>
  <c r="J1047727" i="115"/>
  <c r="J1047728" i="115"/>
  <c r="J1047729" i="115"/>
  <c r="J1047730" i="115"/>
  <c r="J1047731" i="115"/>
  <c r="J1047732" i="115"/>
  <c r="J1047733" i="115"/>
  <c r="J1047734" i="115"/>
  <c r="J1047735" i="115"/>
  <c r="J1047736" i="115"/>
  <c r="J1047737" i="115"/>
  <c r="J1047738" i="115"/>
  <c r="J1047739" i="115"/>
  <c r="J1047740" i="115"/>
  <c r="J1047741" i="115"/>
  <c r="J1047742" i="115"/>
  <c r="J1047743" i="115"/>
  <c r="J1047744" i="115"/>
  <c r="J1047745" i="115"/>
  <c r="J1047746" i="115"/>
  <c r="J1047747" i="115"/>
  <c r="J1047748" i="115"/>
  <c r="J1047749" i="115"/>
  <c r="J1047750" i="115"/>
  <c r="J1047751" i="115"/>
  <c r="J1047752" i="115"/>
  <c r="J1047753" i="115"/>
  <c r="J1047754" i="115"/>
  <c r="J1047755" i="115"/>
  <c r="J1047756" i="115"/>
  <c r="J1047757" i="115"/>
  <c r="J1047758" i="115"/>
  <c r="J1047759" i="115"/>
  <c r="J1047760" i="115"/>
  <c r="J1047761" i="115"/>
  <c r="J1047762" i="115"/>
  <c r="J1047763" i="115"/>
  <c r="J1047764" i="115"/>
  <c r="J1047765" i="115"/>
  <c r="J1047766" i="115"/>
  <c r="J1047767" i="115"/>
  <c r="J1047768" i="115"/>
  <c r="J1047769" i="115"/>
  <c r="J1047770" i="115"/>
  <c r="J1047771" i="115"/>
  <c r="J1047772" i="115"/>
  <c r="J1047773" i="115"/>
  <c r="J1047774" i="115"/>
  <c r="J1047775" i="115"/>
  <c r="J1047776" i="115"/>
  <c r="J1047777" i="115"/>
  <c r="J1047778" i="115"/>
  <c r="J1047779" i="115"/>
  <c r="J1047780" i="115"/>
  <c r="J1047781" i="115"/>
  <c r="J1047782" i="115"/>
  <c r="J1047783" i="115"/>
  <c r="J1047784" i="115"/>
  <c r="J1047785" i="115"/>
  <c r="J1047786" i="115"/>
  <c r="J1047787" i="115"/>
  <c r="J1047788" i="115"/>
  <c r="J1047789" i="115"/>
  <c r="J1047790" i="115"/>
  <c r="J1047791" i="115"/>
  <c r="J1047792" i="115"/>
  <c r="J1047793" i="115"/>
  <c r="J1047794" i="115"/>
  <c r="J1047795" i="115"/>
  <c r="J1047796" i="115"/>
  <c r="J1047797" i="115"/>
  <c r="J1047798" i="115"/>
  <c r="J1047799" i="115"/>
  <c r="J1047800" i="115"/>
  <c r="J1047801" i="115"/>
  <c r="J1047802" i="115"/>
  <c r="J1047803" i="115"/>
  <c r="J1047804" i="115"/>
  <c r="J1047805" i="115"/>
  <c r="J1047806" i="115"/>
  <c r="J1047807" i="115"/>
  <c r="J1047808" i="115"/>
  <c r="J1047809" i="115"/>
  <c r="J1047810" i="115"/>
  <c r="J1047811" i="115"/>
  <c r="J1047812" i="115"/>
  <c r="J1047813" i="115"/>
  <c r="J1047814" i="115"/>
  <c r="J1047815" i="115"/>
  <c r="J1047816" i="115"/>
  <c r="J1047817" i="115"/>
  <c r="J1047818" i="115"/>
  <c r="J1047819" i="115"/>
  <c r="J1047820" i="115"/>
  <c r="J1047821" i="115"/>
  <c r="J1047822" i="115"/>
  <c r="J1047823" i="115"/>
  <c r="J1047824" i="115"/>
  <c r="J1047825" i="115"/>
  <c r="J1047826" i="115"/>
  <c r="J1047827" i="115"/>
  <c r="J1047828" i="115"/>
  <c r="J1047829" i="115"/>
  <c r="J1047830" i="115"/>
  <c r="J1047831" i="115"/>
  <c r="J1047832" i="115"/>
  <c r="J1047833" i="115"/>
  <c r="J1047834" i="115"/>
  <c r="J1047835" i="115"/>
  <c r="J1047836" i="115"/>
  <c r="J1047837" i="115"/>
  <c r="J1047838" i="115"/>
  <c r="J1047839" i="115"/>
  <c r="J1047840" i="115"/>
  <c r="J1047841" i="115"/>
  <c r="J1047842" i="115"/>
  <c r="J1047843" i="115"/>
  <c r="J1047844" i="115"/>
  <c r="J1047845" i="115"/>
  <c r="J1047846" i="115"/>
  <c r="J1047847" i="115"/>
  <c r="J1047848" i="115"/>
  <c r="J1047849" i="115"/>
  <c r="J1047850" i="115"/>
  <c r="J1047851" i="115"/>
  <c r="J1047852" i="115"/>
  <c r="J1047853" i="115"/>
  <c r="J1047854" i="115"/>
  <c r="J1047855" i="115"/>
  <c r="J1047856" i="115"/>
  <c r="J1047857" i="115"/>
  <c r="J1047858" i="115"/>
  <c r="J1047859" i="115"/>
  <c r="J1047860" i="115"/>
  <c r="J1047861" i="115"/>
  <c r="J1047862" i="115"/>
  <c r="J1047863" i="115"/>
  <c r="J1047864" i="115"/>
  <c r="J1047865" i="115"/>
  <c r="J1047866" i="115"/>
  <c r="J1047867" i="115"/>
  <c r="J1047868" i="115"/>
  <c r="J1047869" i="115"/>
  <c r="J1047870" i="115"/>
  <c r="J1047871" i="115"/>
  <c r="J1047872" i="115"/>
  <c r="J1047873" i="115"/>
  <c r="J1047874" i="115"/>
  <c r="J1047875" i="115"/>
  <c r="J1047876" i="115"/>
  <c r="J1047877" i="115"/>
  <c r="J1047878" i="115"/>
  <c r="J1047879" i="115"/>
  <c r="J1047880" i="115"/>
  <c r="J1047881" i="115"/>
  <c r="J1047882" i="115"/>
  <c r="J1047883" i="115"/>
  <c r="J1047884" i="115"/>
  <c r="J1047885" i="115"/>
  <c r="J1047886" i="115"/>
  <c r="J1047887" i="115"/>
  <c r="J1047888" i="115"/>
  <c r="J1047889" i="115"/>
  <c r="J1047890" i="115"/>
  <c r="J1047891" i="115"/>
  <c r="J1047892" i="115"/>
  <c r="J1047893" i="115"/>
  <c r="J1047894" i="115"/>
  <c r="J1047895" i="115"/>
  <c r="J1047896" i="115"/>
  <c r="J1047897" i="115"/>
  <c r="J1047898" i="115"/>
  <c r="J1047899" i="115"/>
  <c r="J1047900" i="115"/>
  <c r="J1047901" i="115"/>
  <c r="J1047902" i="115"/>
  <c r="J1047903" i="115"/>
  <c r="J1047904" i="115"/>
  <c r="J1047905" i="115"/>
  <c r="J1047906" i="115"/>
  <c r="J1047907" i="115"/>
  <c r="J1047908" i="115"/>
  <c r="J1047909" i="115"/>
  <c r="J1047910" i="115"/>
  <c r="J1047911" i="115"/>
  <c r="J1047912" i="115"/>
  <c r="J1047913" i="115"/>
  <c r="J1047914" i="115"/>
  <c r="J1047915" i="115"/>
  <c r="J1047916" i="115"/>
  <c r="J1047917" i="115"/>
  <c r="J1047918" i="115"/>
  <c r="J1047919" i="115"/>
  <c r="J1047920" i="115"/>
  <c r="J1047921" i="115"/>
  <c r="J1047922" i="115"/>
  <c r="J1047923" i="115"/>
  <c r="J1047924" i="115"/>
  <c r="J1047925" i="115"/>
  <c r="J1047926" i="115"/>
  <c r="J1047927" i="115"/>
  <c r="J1047928" i="115"/>
  <c r="J1047929" i="115"/>
  <c r="J1047930" i="115"/>
  <c r="J1047931" i="115"/>
  <c r="J1047932" i="115"/>
  <c r="J1047933" i="115"/>
  <c r="J1047934" i="115"/>
  <c r="J1047935" i="115"/>
  <c r="J1047936" i="115"/>
  <c r="J1047937" i="115"/>
  <c r="J1047938" i="115"/>
  <c r="J1047939" i="115"/>
  <c r="J1047940" i="115"/>
  <c r="J1047941" i="115"/>
  <c r="J1047942" i="115"/>
  <c r="J1047943" i="115"/>
  <c r="J1047944" i="115"/>
  <c r="J1047945" i="115"/>
  <c r="J1047946" i="115"/>
  <c r="J1047947" i="115"/>
  <c r="J1047948" i="115"/>
  <c r="J1047949" i="115"/>
  <c r="J1047950" i="115"/>
  <c r="J1047951" i="115"/>
  <c r="J1047952" i="115"/>
  <c r="J1047953" i="115"/>
  <c r="J1047954" i="115"/>
  <c r="J1047955" i="115"/>
  <c r="J1047956" i="115"/>
  <c r="J1047957" i="115"/>
  <c r="J1047958" i="115"/>
  <c r="J1047959" i="115"/>
  <c r="J1047960" i="115"/>
  <c r="J1047961" i="115"/>
  <c r="J1047962" i="115"/>
  <c r="J1047963" i="115"/>
  <c r="J1047964" i="115"/>
  <c r="J1047965" i="115"/>
  <c r="J1047966" i="115"/>
  <c r="J1047967" i="115"/>
  <c r="J1047968" i="115"/>
  <c r="J1047969" i="115"/>
  <c r="J1047970" i="115"/>
  <c r="J1047971" i="115"/>
  <c r="J1047972" i="115"/>
  <c r="J1047973" i="115"/>
  <c r="J1047974" i="115"/>
  <c r="J1047975" i="115"/>
  <c r="J1047976" i="115"/>
  <c r="J1047977" i="115"/>
  <c r="J1047978" i="115"/>
  <c r="J1047979" i="115"/>
  <c r="J1047980" i="115"/>
  <c r="J1047981" i="115"/>
  <c r="J1047982" i="115"/>
  <c r="J1047983" i="115"/>
  <c r="J1047984" i="115"/>
  <c r="J1047985" i="115"/>
  <c r="J1047986" i="115"/>
  <c r="J1047987" i="115"/>
  <c r="J1047988" i="115"/>
  <c r="J1047989" i="115"/>
  <c r="J1047990" i="115"/>
  <c r="J1047991" i="115"/>
  <c r="J1047992" i="115"/>
  <c r="J1047993" i="115"/>
  <c r="J1047994" i="115"/>
  <c r="J1047995" i="115"/>
  <c r="J1047996" i="115"/>
  <c r="J1047997" i="115"/>
  <c r="J1047998" i="115"/>
  <c r="J1047999" i="115"/>
  <c r="J1048000" i="115"/>
  <c r="J1048001" i="115"/>
  <c r="J1048002" i="115"/>
  <c r="J1048003" i="115"/>
  <c r="J1048004" i="115"/>
  <c r="J1048005" i="115"/>
  <c r="J1048006" i="115"/>
  <c r="J1048007" i="115"/>
  <c r="J1048008" i="115"/>
  <c r="J1048009" i="115"/>
  <c r="J1048010" i="115"/>
  <c r="J1048011" i="115"/>
  <c r="J1048012" i="115"/>
  <c r="J1048013" i="115"/>
  <c r="J1048014" i="115"/>
  <c r="J1048015" i="115"/>
  <c r="J1048016" i="115"/>
  <c r="J1048017" i="115"/>
  <c r="J1048018" i="115"/>
  <c r="J1048019" i="115"/>
  <c r="J1048020" i="115"/>
  <c r="J1048021" i="115"/>
  <c r="J1048022" i="115"/>
  <c r="J1048023" i="115"/>
  <c r="J1048024" i="115"/>
  <c r="J1048025" i="115"/>
  <c r="J1048026" i="115"/>
  <c r="J1048027" i="115"/>
  <c r="J1048028" i="115"/>
  <c r="J1048029" i="115"/>
  <c r="J1048030" i="115"/>
  <c r="J1048031" i="115"/>
  <c r="J1048032" i="115"/>
  <c r="J1048033" i="115"/>
  <c r="J1048034" i="115"/>
  <c r="J1048035" i="115"/>
  <c r="J1048036" i="115"/>
  <c r="J1048037" i="115"/>
  <c r="J1048038" i="115"/>
  <c r="J1048039" i="115"/>
  <c r="J1048040" i="115"/>
  <c r="J1048041" i="115"/>
  <c r="J1048042" i="115"/>
  <c r="J1048043" i="115"/>
  <c r="J1048044" i="115"/>
  <c r="J1048045" i="115"/>
  <c r="J1048046" i="115"/>
  <c r="J1048047" i="115"/>
  <c r="J1048048" i="115"/>
  <c r="J1048049" i="115"/>
  <c r="J1048050" i="115"/>
  <c r="J1048051" i="115"/>
  <c r="J1048052" i="115"/>
  <c r="J1048053" i="115"/>
  <c r="J1048054" i="115"/>
  <c r="J1048055" i="115"/>
  <c r="J1048056" i="115"/>
  <c r="J1048057" i="115"/>
  <c r="J1048058" i="115"/>
  <c r="J1048059" i="115"/>
  <c r="J1048060" i="115"/>
  <c r="J1048061" i="115"/>
  <c r="J1048062" i="115"/>
  <c r="J1048063" i="115"/>
  <c r="J1048064" i="115"/>
  <c r="J1048065" i="115"/>
  <c r="J1048066" i="115"/>
  <c r="J1048067" i="115"/>
  <c r="J1048068" i="115"/>
  <c r="J1048069" i="115"/>
  <c r="J1048070" i="115"/>
  <c r="J1048071" i="115"/>
  <c r="J1048072" i="115"/>
  <c r="J1048073" i="115"/>
  <c r="J1048074" i="115"/>
  <c r="J1048075" i="115"/>
  <c r="J1048076" i="115"/>
  <c r="J1048077" i="115"/>
  <c r="J1048078" i="115"/>
  <c r="J1048079" i="115"/>
  <c r="J1048080" i="115"/>
  <c r="J1048081" i="115"/>
  <c r="J1048082" i="115"/>
  <c r="J1048083" i="115"/>
  <c r="J1048084" i="115"/>
  <c r="J1048085" i="115"/>
  <c r="J1048086" i="115"/>
  <c r="J1048087" i="115"/>
  <c r="J1048088" i="115"/>
  <c r="J1048089" i="115"/>
  <c r="J1048090" i="115"/>
  <c r="J1048091" i="115"/>
  <c r="J1048092" i="115"/>
  <c r="J1048093" i="115"/>
  <c r="J1048094" i="115"/>
  <c r="J1048095" i="115"/>
  <c r="J1048096" i="115"/>
  <c r="J1048097" i="115"/>
  <c r="J1048098" i="115"/>
  <c r="J1048099" i="115"/>
  <c r="J1048100" i="115"/>
  <c r="J1048101" i="115"/>
  <c r="J1048102" i="115"/>
  <c r="J1048103" i="115"/>
  <c r="J1048104" i="115"/>
  <c r="J1048105" i="115"/>
  <c r="J1048106" i="115"/>
  <c r="J1048107" i="115"/>
  <c r="J1048108" i="115"/>
  <c r="J1048109" i="115"/>
  <c r="J1048110" i="115"/>
  <c r="J1048111" i="115"/>
  <c r="J1048112" i="115"/>
  <c r="J1048113" i="115"/>
  <c r="J1048114" i="115"/>
  <c r="J1048115" i="115"/>
  <c r="J1048116" i="115"/>
  <c r="J1048117" i="115"/>
  <c r="J1048118" i="115"/>
  <c r="J1048119" i="115"/>
  <c r="J1048120" i="115"/>
  <c r="J1048121" i="115"/>
  <c r="J1048122" i="115"/>
  <c r="J1048123" i="115"/>
  <c r="J1048124" i="115"/>
  <c r="J1048125" i="115"/>
  <c r="J1048126" i="115"/>
  <c r="J1048127" i="115"/>
  <c r="J1048128" i="115"/>
  <c r="J1048129" i="115"/>
  <c r="J1048130" i="115"/>
  <c r="J1048131" i="115"/>
  <c r="J1048132" i="115"/>
  <c r="J1048133" i="115"/>
  <c r="J1048134" i="115"/>
  <c r="J1048135" i="115"/>
  <c r="J1048136" i="115"/>
  <c r="J1048137" i="115"/>
  <c r="J1048138" i="115"/>
  <c r="J1048139" i="115"/>
  <c r="J1048140" i="115"/>
  <c r="J1048141" i="115"/>
  <c r="J1048142" i="115"/>
  <c r="J1048143" i="115"/>
  <c r="J1048144" i="115"/>
  <c r="J1048145" i="115"/>
  <c r="J1048146" i="115"/>
  <c r="J1048147" i="115"/>
  <c r="J1048148" i="115"/>
  <c r="J1048149" i="115"/>
  <c r="J1048150" i="115"/>
  <c r="J1048151" i="115"/>
  <c r="J1048152" i="115"/>
  <c r="J1048153" i="115"/>
  <c r="J1048154" i="115"/>
  <c r="J1048155" i="115"/>
  <c r="J1048156" i="115"/>
  <c r="J1048157" i="115"/>
  <c r="J1048158" i="115"/>
  <c r="J1048159" i="115"/>
  <c r="J1048160" i="115"/>
  <c r="J1048161" i="115"/>
  <c r="J1048162" i="115"/>
  <c r="J1048163" i="115"/>
  <c r="J1048164" i="115"/>
  <c r="J1048165" i="115"/>
  <c r="J1048166" i="115"/>
  <c r="J1048167" i="115"/>
  <c r="J1048168" i="115"/>
  <c r="J1048169" i="115"/>
  <c r="J1048170" i="115"/>
  <c r="J1048171" i="115"/>
  <c r="J1048172" i="115"/>
  <c r="J1048173" i="115"/>
  <c r="J1048174" i="115"/>
  <c r="J1048175" i="115"/>
  <c r="J1048176" i="115"/>
  <c r="J1048177" i="115"/>
  <c r="J1048178" i="115"/>
  <c r="J1048179" i="115"/>
  <c r="J1048180" i="115"/>
  <c r="J1048181" i="115"/>
  <c r="J1048182" i="115"/>
  <c r="J1048183" i="115"/>
  <c r="J1048184" i="115"/>
  <c r="J1048185" i="115"/>
  <c r="J1048186" i="115"/>
  <c r="J1048187" i="115"/>
  <c r="J1048188" i="115"/>
  <c r="J1048189" i="115"/>
  <c r="J1048190" i="115"/>
  <c r="J1048191" i="115"/>
  <c r="J1048192" i="115"/>
  <c r="J1048193" i="115"/>
  <c r="J1048194" i="115"/>
  <c r="J1048195" i="115"/>
  <c r="J1048196" i="115"/>
  <c r="J1048197" i="115"/>
  <c r="J1048198" i="115"/>
  <c r="J1048199" i="115"/>
  <c r="J1048200" i="115"/>
  <c r="J1048201" i="115"/>
  <c r="J1048202" i="115"/>
  <c r="J1048203" i="115"/>
  <c r="J1048204" i="115"/>
  <c r="J1048205" i="115"/>
  <c r="J1048206" i="115"/>
  <c r="J1048207" i="115"/>
  <c r="J1048208" i="115"/>
  <c r="J1048209" i="115"/>
  <c r="J1048210" i="115"/>
  <c r="J1048211" i="115"/>
  <c r="J1048212" i="115"/>
  <c r="J1048213" i="115"/>
  <c r="J1048214" i="115"/>
  <c r="J1048215" i="115"/>
  <c r="J1048216" i="115"/>
  <c r="J1048217" i="115"/>
  <c r="J1048218" i="115"/>
  <c r="J1048219" i="115"/>
  <c r="J1048220" i="115"/>
  <c r="J1048221" i="115"/>
  <c r="J1048222" i="115"/>
  <c r="J1048223" i="115"/>
  <c r="J1048224" i="115"/>
  <c r="J1048225" i="115"/>
  <c r="J1048226" i="115"/>
  <c r="J1048227" i="115"/>
  <c r="J1048228" i="115"/>
  <c r="J1048229" i="115"/>
  <c r="J1048230" i="115"/>
  <c r="J1048231" i="115"/>
  <c r="J1048232" i="115"/>
  <c r="J1048233" i="115"/>
  <c r="J1048234" i="115"/>
  <c r="J1048235" i="115"/>
  <c r="J1048236" i="115"/>
  <c r="J1048237" i="115"/>
  <c r="J1048238" i="115"/>
  <c r="J1048239" i="115"/>
  <c r="J1048240" i="115"/>
  <c r="J1048241" i="115"/>
  <c r="J1048242" i="115"/>
  <c r="J1048243" i="115"/>
  <c r="J1048244" i="115"/>
  <c r="J1048245" i="115"/>
  <c r="J1048246" i="115"/>
  <c r="J1048247" i="115"/>
  <c r="J1048248" i="115"/>
  <c r="J1048249" i="115"/>
  <c r="J1048250" i="115"/>
  <c r="J1048251" i="115"/>
  <c r="J1048252" i="115"/>
  <c r="J1048253" i="115"/>
  <c r="J1048254" i="115"/>
  <c r="J1048255" i="115"/>
  <c r="J1048256" i="115"/>
  <c r="J1048257" i="115"/>
  <c r="J1048258" i="115"/>
  <c r="J1048259" i="115"/>
  <c r="J1048260" i="115"/>
  <c r="J1048261" i="115"/>
  <c r="J1048262" i="115"/>
  <c r="J1048263" i="115"/>
  <c r="J1048264" i="115"/>
  <c r="J1048265" i="115"/>
  <c r="J1048266" i="115"/>
  <c r="J1048267" i="115"/>
  <c r="J1048268" i="115"/>
  <c r="J1048269" i="115"/>
  <c r="J1048270" i="115"/>
  <c r="J1048271" i="115"/>
  <c r="J1048272" i="115"/>
  <c r="J1048273" i="115"/>
  <c r="J1048274" i="115"/>
  <c r="J1048275" i="115"/>
  <c r="J1048276" i="115"/>
  <c r="J1048277" i="115"/>
  <c r="J1048278" i="115"/>
  <c r="J1048279" i="115"/>
  <c r="J1048280" i="115"/>
  <c r="J1048281" i="115"/>
  <c r="J1048282" i="115"/>
  <c r="J1048283" i="115"/>
  <c r="J1048284" i="115"/>
  <c r="J1048285" i="115"/>
  <c r="J1048286" i="115"/>
  <c r="J1048287" i="115"/>
  <c r="J1048288" i="115"/>
  <c r="J1048289" i="115"/>
  <c r="J1048290" i="115"/>
  <c r="J1048291" i="115"/>
  <c r="J1048292" i="115"/>
  <c r="J1048293" i="115"/>
  <c r="J1048294" i="115"/>
  <c r="J1048295" i="115"/>
  <c r="J1048296" i="115"/>
  <c r="J1048297" i="115"/>
  <c r="J1048298" i="115"/>
  <c r="J1048299" i="115"/>
  <c r="J1048300" i="115"/>
  <c r="J1048301" i="115"/>
  <c r="J1048302" i="115"/>
  <c r="J1048303" i="115"/>
  <c r="J1048304" i="115"/>
  <c r="J1048305" i="115"/>
  <c r="J1048306" i="115"/>
  <c r="J1048307" i="115"/>
  <c r="J1048308" i="115"/>
  <c r="J1048309" i="115"/>
  <c r="J1048310" i="115"/>
  <c r="J1048311" i="115"/>
  <c r="J1048312" i="115"/>
  <c r="J1048313" i="115"/>
  <c r="J1048314" i="115"/>
  <c r="J1048315" i="115"/>
  <c r="J1048316" i="115"/>
  <c r="J1048317" i="115"/>
  <c r="J1048318" i="115"/>
  <c r="J1048319" i="115"/>
  <c r="J1048320" i="115"/>
  <c r="J1048321" i="115"/>
  <c r="J1048322" i="115"/>
  <c r="J1048323" i="115"/>
  <c r="J1048324" i="115"/>
  <c r="J1048325" i="115"/>
  <c r="J1048326" i="115"/>
  <c r="J1048327" i="115"/>
  <c r="J1048328" i="115"/>
  <c r="J1048329" i="115"/>
  <c r="J1048330" i="115"/>
  <c r="J1048331" i="115"/>
  <c r="J1048332" i="115"/>
  <c r="J1048333" i="115"/>
  <c r="J1048334" i="115"/>
  <c r="J1048335" i="115"/>
  <c r="J1048336" i="115"/>
  <c r="J1048337" i="115"/>
  <c r="J1048338" i="115"/>
  <c r="J1048339" i="115"/>
  <c r="J1048340" i="115"/>
  <c r="J1048341" i="115"/>
  <c r="J1048342" i="115"/>
  <c r="J1048343" i="115"/>
  <c r="J1048344" i="115"/>
  <c r="J1048345" i="115"/>
  <c r="J1048346" i="115"/>
  <c r="J1048347" i="115"/>
  <c r="J1048348" i="115"/>
  <c r="J1048349" i="115"/>
  <c r="J1048350" i="115"/>
  <c r="J1048351" i="115"/>
  <c r="J1048352" i="115"/>
  <c r="J1048353" i="115"/>
  <c r="J1048354" i="115"/>
  <c r="J1048355" i="115"/>
  <c r="J1048356" i="115"/>
  <c r="J1048357" i="115"/>
  <c r="J1048358" i="115"/>
  <c r="J1048359" i="115"/>
  <c r="J1048360" i="115"/>
  <c r="J1048361" i="115"/>
  <c r="J1048362" i="115"/>
  <c r="J1048363" i="115"/>
  <c r="J1048364" i="115"/>
  <c r="J1048365" i="115"/>
  <c r="J1048366" i="115"/>
  <c r="J1048367" i="115"/>
  <c r="J1048368" i="115"/>
  <c r="J1048369" i="115"/>
  <c r="J1048370" i="115"/>
  <c r="J1048371" i="115"/>
  <c r="J1048372" i="115"/>
  <c r="J1048373" i="115"/>
  <c r="J1048374" i="115"/>
  <c r="J1048375" i="115"/>
  <c r="J1048376" i="115"/>
  <c r="J1048377" i="115"/>
  <c r="J1048378" i="115"/>
  <c r="J1048379" i="115"/>
  <c r="J1048380" i="115"/>
  <c r="J1048381" i="115"/>
  <c r="J1048382" i="115"/>
  <c r="J1048383" i="115"/>
  <c r="J1048384" i="115"/>
  <c r="J1048385" i="115"/>
  <c r="J1048386" i="115"/>
  <c r="J1048387" i="115"/>
  <c r="J1048388" i="115"/>
  <c r="J1048389" i="115"/>
  <c r="J1048390" i="115"/>
  <c r="J1048391" i="115"/>
  <c r="J1048392" i="115"/>
  <c r="J1048393" i="115"/>
  <c r="J1048394" i="115"/>
  <c r="J1048395" i="115"/>
  <c r="J1048396" i="115"/>
  <c r="J1048397" i="115"/>
  <c r="J1048398" i="115"/>
  <c r="J1048399" i="115"/>
  <c r="J1048400" i="115"/>
  <c r="J1048401" i="115"/>
  <c r="J1048402" i="115"/>
  <c r="J1048403" i="115"/>
  <c r="J1048404" i="115"/>
  <c r="J1048405" i="115"/>
  <c r="J1048406" i="115"/>
  <c r="J1048407" i="115"/>
  <c r="J1048408" i="115"/>
  <c r="J1048409" i="115"/>
  <c r="J1048410" i="115"/>
  <c r="J1048411" i="115"/>
  <c r="J1048412" i="115"/>
  <c r="J1048413" i="115"/>
  <c r="J1048414" i="115"/>
  <c r="J1048415" i="115"/>
  <c r="J1048416" i="115"/>
  <c r="J1048417" i="115"/>
  <c r="J1048418" i="115"/>
  <c r="J1048419" i="115"/>
  <c r="J1048420" i="115"/>
  <c r="J1048421" i="115"/>
  <c r="J1048422" i="115"/>
  <c r="J1048423" i="115"/>
  <c r="J1048424" i="115"/>
  <c r="J1048425" i="115"/>
  <c r="J1048426" i="115"/>
  <c r="J1048427" i="115"/>
  <c r="J1048428" i="115"/>
  <c r="J1048429" i="115"/>
  <c r="J1048430" i="115"/>
  <c r="J1048431" i="115"/>
  <c r="J1048432" i="115"/>
  <c r="J1048433" i="115"/>
  <c r="J1048434" i="115"/>
  <c r="J1048435" i="115"/>
  <c r="J1048436" i="115"/>
  <c r="J1048437" i="115"/>
  <c r="J1048438" i="115"/>
  <c r="J1048439" i="115"/>
  <c r="J1048440" i="115"/>
  <c r="J1048441" i="115"/>
  <c r="J1048442" i="115"/>
  <c r="J1048443" i="115"/>
  <c r="J1048444" i="115"/>
  <c r="J1048445" i="115"/>
  <c r="J1048446" i="115"/>
  <c r="J1048447" i="115"/>
  <c r="J1048448" i="115"/>
  <c r="J1048449" i="115"/>
  <c r="J1048450" i="115"/>
  <c r="J1048451" i="115"/>
  <c r="J1048452" i="115"/>
  <c r="J1048453" i="115"/>
  <c r="J1048454" i="115"/>
  <c r="J1048455" i="115"/>
  <c r="J1048456" i="115"/>
  <c r="J1048457" i="115"/>
  <c r="J1048458" i="115"/>
  <c r="J1048459" i="115"/>
  <c r="J1048460" i="115"/>
  <c r="J1048461" i="115"/>
  <c r="J1048462" i="115"/>
  <c r="J1048463" i="115"/>
  <c r="J1048464" i="115"/>
  <c r="J1048465" i="115"/>
  <c r="J1048466" i="115"/>
  <c r="J1048467" i="115"/>
  <c r="J1048468" i="115"/>
  <c r="J1048469" i="115"/>
  <c r="J1048470" i="115"/>
  <c r="J1048471" i="115"/>
  <c r="J1048472" i="115"/>
  <c r="J1048473" i="115"/>
  <c r="J1048474" i="115"/>
  <c r="J1048475" i="115"/>
  <c r="J1048476" i="115"/>
  <c r="J1048477" i="115"/>
  <c r="J1048478" i="115"/>
  <c r="J1048479" i="115"/>
  <c r="J1048480" i="115"/>
  <c r="J1048481" i="115"/>
  <c r="J1048482" i="115"/>
  <c r="J1048483" i="115"/>
  <c r="J1048484" i="115"/>
  <c r="J1048485" i="115"/>
  <c r="J1048486" i="115"/>
  <c r="J1048487" i="115"/>
  <c r="J1048488" i="115"/>
  <c r="J1048489" i="115"/>
  <c r="J1048490" i="115"/>
  <c r="J1048491" i="115"/>
  <c r="J1048492" i="115"/>
  <c r="J1048493" i="115"/>
  <c r="J1048494" i="115"/>
  <c r="J1048495" i="115"/>
  <c r="J1048496" i="115"/>
  <c r="J1048497" i="115"/>
  <c r="J1048498" i="115"/>
  <c r="J1048499" i="115"/>
  <c r="J1048500" i="115"/>
  <c r="J1048501" i="115"/>
  <c r="J1048502" i="115"/>
  <c r="J1048503" i="115"/>
  <c r="J1048504" i="115"/>
  <c r="J1048505" i="115"/>
  <c r="J1048506" i="115"/>
  <c r="J1048507" i="115"/>
  <c r="J1048508" i="115"/>
  <c r="J1048509" i="115"/>
  <c r="J1048510" i="115"/>
  <c r="J1048511" i="115"/>
  <c r="J1048512" i="115"/>
  <c r="J1048513" i="115"/>
  <c r="J1048514" i="115"/>
  <c r="J1048515" i="115"/>
  <c r="J1048516" i="115"/>
  <c r="J1048517" i="115"/>
  <c r="J1048518" i="115"/>
  <c r="J1048519" i="115"/>
  <c r="J1048520" i="115"/>
  <c r="J1048521" i="115"/>
  <c r="J1048522" i="115"/>
  <c r="J1048523" i="115"/>
  <c r="J1048524" i="115"/>
  <c r="J1048525" i="115"/>
  <c r="J1048526" i="115"/>
  <c r="J1048527" i="115"/>
  <c r="J1048528" i="115"/>
  <c r="J1048529" i="115"/>
  <c r="J1048530" i="115"/>
  <c r="J1048531" i="115"/>
  <c r="J1048532" i="115"/>
  <c r="J1048533" i="115"/>
  <c r="J1048534" i="115"/>
  <c r="J1048535" i="115"/>
  <c r="J1048536" i="115"/>
  <c r="J1048537" i="115"/>
  <c r="J1048538" i="115"/>
  <c r="J1048539" i="115"/>
  <c r="J1048540" i="115"/>
  <c r="J1048541" i="115"/>
  <c r="J1048542" i="115"/>
  <c r="J1048543" i="115"/>
  <c r="J1048544" i="115"/>
  <c r="J1048545" i="115"/>
  <c r="J1048546" i="115"/>
  <c r="J1048547" i="115"/>
  <c r="J1048548" i="115"/>
  <c r="J1048549" i="115"/>
  <c r="J1048550" i="115"/>
  <c r="J1048551" i="115"/>
  <c r="J1048552" i="115"/>
  <c r="J1048553" i="115"/>
  <c r="J1048554" i="115"/>
  <c r="J1048555" i="115"/>
  <c r="J1048556" i="115"/>
  <c r="J1048557" i="115"/>
  <c r="J1048558" i="115"/>
  <c r="J1048559" i="115"/>
  <c r="J1048560" i="115"/>
  <c r="J1048561" i="115"/>
  <c r="J1048562" i="115"/>
  <c r="J1048563" i="115"/>
  <c r="J1048564" i="115"/>
  <c r="J1048565" i="115"/>
  <c r="J1048566" i="115"/>
  <c r="J1048567" i="115"/>
  <c r="J1048568" i="115"/>
  <c r="J1048569" i="115"/>
  <c r="J1048570" i="115"/>
  <c r="J1048571" i="115"/>
  <c r="J1048572" i="115"/>
  <c r="J1048573" i="115"/>
  <c r="J1048574" i="115"/>
  <c r="J1048575" i="115"/>
  <c r="J1048576" i="115"/>
  <c r="B15" i="116"/>
  <c r="D5" i="116" s="1"/>
  <c r="P44" i="94" l="1"/>
  <c r="C83" i="102" l="1"/>
  <c r="C84" i="102"/>
  <c r="C85" i="102"/>
  <c r="C86" i="102"/>
  <c r="C87" i="102"/>
  <c r="C88" i="102"/>
  <c r="C89" i="102"/>
  <c r="C90" i="102"/>
  <c r="C91" i="102"/>
  <c r="C92" i="102"/>
  <c r="C93" i="102"/>
  <c r="C94" i="102"/>
  <c r="C95" i="102"/>
  <c r="C96" i="102"/>
  <c r="C97" i="102"/>
  <c r="C98" i="102"/>
  <c r="C99" i="102"/>
  <c r="C100" i="102"/>
  <c r="C101" i="102"/>
  <c r="C102" i="102"/>
  <c r="C103" i="102"/>
  <c r="C104" i="102"/>
  <c r="C105" i="102"/>
  <c r="C106" i="102"/>
  <c r="C107" i="102"/>
  <c r="C108" i="102"/>
  <c r="C109" i="102"/>
  <c r="C110" i="102"/>
  <c r="C111" i="102"/>
  <c r="C112" i="102"/>
  <c r="C113" i="102"/>
  <c r="C114" i="102"/>
  <c r="C115" i="102"/>
  <c r="C116" i="102"/>
  <c r="C117" i="102"/>
  <c r="C118" i="102"/>
  <c r="C119" i="102"/>
  <c r="C120" i="102"/>
  <c r="C121" i="102"/>
  <c r="C122" i="102"/>
  <c r="C123" i="102"/>
  <c r="C124" i="102"/>
  <c r="C125" i="102"/>
  <c r="C126" i="102"/>
  <c r="C127" i="102"/>
  <c r="C128" i="102"/>
  <c r="C129" i="102"/>
  <c r="C130" i="102"/>
  <c r="C131" i="102"/>
  <c r="C132" i="102"/>
  <c r="C133" i="102"/>
  <c r="C134" i="102"/>
  <c r="C135" i="102"/>
  <c r="C136" i="102"/>
  <c r="C137" i="102"/>
  <c r="C138" i="102"/>
  <c r="C139" i="102"/>
  <c r="C140" i="102"/>
  <c r="C141" i="102"/>
  <c r="C142" i="102"/>
  <c r="C143" i="102"/>
  <c r="C144" i="102"/>
  <c r="C145" i="102"/>
  <c r="C146" i="102"/>
  <c r="C147" i="102"/>
  <c r="C148" i="102"/>
  <c r="C149" i="102"/>
  <c r="C150" i="102"/>
  <c r="C151" i="102"/>
  <c r="C152" i="102"/>
  <c r="C153" i="102"/>
  <c r="C154" i="102"/>
  <c r="C155" i="102"/>
  <c r="C156" i="102"/>
  <c r="C157" i="102"/>
  <c r="C158" i="102"/>
  <c r="C159" i="102"/>
  <c r="C160" i="102"/>
  <c r="C161" i="102"/>
  <c r="C162" i="102"/>
  <c r="C163" i="102"/>
  <c r="C164" i="102"/>
  <c r="C165" i="102"/>
  <c r="C166" i="102"/>
  <c r="C167" i="102"/>
  <c r="C168" i="102"/>
  <c r="C169" i="102"/>
  <c r="C170" i="102"/>
  <c r="C171" i="102"/>
  <c r="C172" i="102"/>
  <c r="C173" i="102"/>
  <c r="C174" i="102"/>
  <c r="C175" i="102"/>
  <c r="C176" i="102"/>
  <c r="C177" i="102"/>
  <c r="C178" i="102"/>
  <c r="C179" i="102"/>
  <c r="C180" i="102"/>
  <c r="C181" i="102"/>
  <c r="C182" i="102"/>
  <c r="C183" i="102"/>
  <c r="C184" i="102"/>
  <c r="C185" i="102"/>
  <c r="C186" i="102"/>
  <c r="C187" i="102"/>
  <c r="C188" i="102"/>
  <c r="C189" i="102"/>
  <c r="C190" i="102"/>
  <c r="C191" i="102"/>
  <c r="C192" i="102"/>
  <c r="C193" i="102"/>
  <c r="C194" i="102"/>
  <c r="C195" i="102"/>
  <c r="C196" i="102"/>
  <c r="C197" i="102"/>
  <c r="C198" i="102"/>
  <c r="C199" i="102"/>
  <c r="C200" i="102"/>
  <c r="C201" i="102"/>
  <c r="C202" i="102"/>
  <c r="C203" i="102"/>
  <c r="C204" i="102"/>
  <c r="C205" i="102"/>
  <c r="C206" i="102"/>
  <c r="C207" i="102"/>
  <c r="C208" i="102"/>
  <c r="C209" i="102"/>
  <c r="C210" i="102"/>
  <c r="C211" i="102"/>
  <c r="C212" i="102"/>
  <c r="C213" i="102"/>
  <c r="C214" i="102"/>
  <c r="C215" i="102"/>
  <c r="C216" i="102"/>
  <c r="C217" i="102"/>
  <c r="C218" i="102"/>
  <c r="C219" i="102"/>
  <c r="C220" i="102"/>
  <c r="C221" i="102"/>
  <c r="C222" i="102"/>
  <c r="C223" i="102"/>
  <c r="C224" i="102"/>
  <c r="C225" i="102"/>
  <c r="C226" i="102"/>
  <c r="C227" i="102"/>
  <c r="C228" i="102"/>
  <c r="C229" i="102"/>
  <c r="C230" i="102"/>
  <c r="C231" i="102"/>
  <c r="C232" i="102"/>
  <c r="C233" i="102"/>
  <c r="C234" i="102"/>
  <c r="C82" i="102"/>
  <c r="M18" i="110" l="1"/>
  <c r="I18" i="110"/>
  <c r="I13" i="110"/>
  <c r="E114" i="103" l="1"/>
  <c r="E116" i="103"/>
  <c r="E118" i="103"/>
  <c r="E120" i="103"/>
  <c r="E122" i="103"/>
  <c r="E124" i="103"/>
  <c r="E126" i="103"/>
  <c r="E127" i="103"/>
  <c r="E128" i="103"/>
  <c r="E129" i="103"/>
  <c r="E130" i="103"/>
  <c r="E131" i="103"/>
  <c r="E132" i="103"/>
  <c r="E133" i="103"/>
  <c r="E134" i="103"/>
  <c r="E135" i="103"/>
  <c r="E136" i="103"/>
  <c r="E137" i="103"/>
  <c r="E138" i="103"/>
  <c r="E139" i="103"/>
  <c r="E140" i="103"/>
  <c r="E141" i="103"/>
  <c r="E142" i="103"/>
  <c r="E143" i="103"/>
  <c r="E144" i="103"/>
  <c r="E145" i="103"/>
  <c r="E146" i="103"/>
  <c r="E147" i="103"/>
  <c r="E148" i="103"/>
  <c r="E149" i="103"/>
  <c r="E150" i="103"/>
  <c r="E151" i="103"/>
  <c r="E152" i="103"/>
  <c r="E153" i="103"/>
  <c r="E154" i="103"/>
  <c r="E155" i="103"/>
  <c r="E156" i="103"/>
  <c r="E157" i="103"/>
  <c r="E158" i="103"/>
  <c r="E159" i="103"/>
  <c r="E160" i="103"/>
  <c r="E161" i="103"/>
  <c r="E162" i="103"/>
  <c r="E163" i="103"/>
  <c r="E164" i="103"/>
  <c r="E165" i="103"/>
  <c r="E166" i="103"/>
  <c r="E167" i="103"/>
  <c r="E168" i="103"/>
  <c r="E169" i="103"/>
  <c r="E170" i="103"/>
  <c r="E13" i="96"/>
  <c r="E11" i="96"/>
  <c r="P105" i="103"/>
  <c r="P106" i="103"/>
  <c r="P107" i="103"/>
  <c r="P108" i="103"/>
  <c r="P109" i="103"/>
  <c r="J107" i="115" s="1"/>
  <c r="P110" i="103"/>
  <c r="J108" i="115" s="1"/>
  <c r="P111" i="103"/>
  <c r="J109" i="115" s="1"/>
  <c r="P112" i="103"/>
  <c r="J106" i="115" s="1"/>
  <c r="P113" i="103"/>
  <c r="J110" i="115" s="1"/>
  <c r="P114" i="103"/>
  <c r="P115" i="103"/>
  <c r="P116" i="103"/>
  <c r="P117" i="103"/>
  <c r="P118" i="103"/>
  <c r="P119" i="103"/>
  <c r="P120" i="103"/>
  <c r="P121" i="103"/>
  <c r="P122" i="103"/>
  <c r="P123" i="103"/>
  <c r="P124" i="103"/>
  <c r="P125" i="103"/>
  <c r="P126" i="103"/>
  <c r="P127" i="103"/>
  <c r="P128" i="103"/>
  <c r="P129" i="103"/>
  <c r="P130" i="103"/>
  <c r="P131" i="103"/>
  <c r="P132" i="103"/>
  <c r="P133" i="103"/>
  <c r="P134" i="103"/>
  <c r="P135" i="103"/>
  <c r="P136" i="103"/>
  <c r="P137" i="103"/>
  <c r="P138" i="103"/>
  <c r="P139" i="103"/>
  <c r="P140" i="103"/>
  <c r="P141" i="103"/>
  <c r="P142" i="103"/>
  <c r="P143" i="103"/>
  <c r="P144" i="103"/>
  <c r="P145" i="103"/>
  <c r="P146" i="103"/>
  <c r="P147" i="103"/>
  <c r="P148" i="103"/>
  <c r="P149" i="103"/>
  <c r="P150" i="103"/>
  <c r="P151" i="103"/>
  <c r="P152" i="103"/>
  <c r="P153" i="103"/>
  <c r="P154" i="103"/>
  <c r="P155" i="103"/>
  <c r="P156" i="103"/>
  <c r="P157" i="103"/>
  <c r="P158" i="103"/>
  <c r="P159" i="103"/>
  <c r="P160" i="103"/>
  <c r="P161" i="103"/>
  <c r="P162" i="103"/>
  <c r="P163" i="103"/>
  <c r="P164" i="103"/>
  <c r="P165" i="103"/>
  <c r="P166" i="103"/>
  <c r="P167" i="103"/>
  <c r="P168" i="103"/>
  <c r="P169" i="103"/>
  <c r="P170" i="103"/>
  <c r="P104" i="103"/>
  <c r="J105" i="115" s="1"/>
  <c r="E11" i="114" l="1"/>
  <c r="H11" i="114"/>
  <c r="E215" i="102" l="1"/>
  <c r="E216" i="102"/>
  <c r="E217" i="102"/>
  <c r="E218" i="102"/>
  <c r="E219" i="102"/>
  <c r="E220" i="102"/>
  <c r="E221" i="102"/>
  <c r="E222" i="102"/>
  <c r="E223" i="102"/>
  <c r="E224" i="102"/>
  <c r="E225" i="102"/>
  <c r="E226" i="102"/>
  <c r="E227" i="102"/>
  <c r="E228" i="102"/>
  <c r="E229" i="102"/>
  <c r="E230" i="102"/>
  <c r="E231" i="102"/>
  <c r="E232" i="102"/>
  <c r="E233" i="102"/>
  <c r="E234" i="102"/>
  <c r="E84" i="102"/>
  <c r="E85" i="102"/>
  <c r="E86" i="102"/>
  <c r="E87" i="102"/>
  <c r="E88" i="102"/>
  <c r="E89" i="102"/>
  <c r="E90" i="102"/>
  <c r="E91" i="102"/>
  <c r="E92" i="102"/>
  <c r="E93" i="102"/>
  <c r="E94" i="102"/>
  <c r="E95" i="102"/>
  <c r="E96" i="102"/>
  <c r="E97" i="102"/>
  <c r="E98" i="102"/>
  <c r="E99" i="102"/>
  <c r="E100" i="102"/>
  <c r="E101" i="102"/>
  <c r="E102" i="102"/>
  <c r="E103" i="102"/>
  <c r="E104" i="102"/>
  <c r="E105" i="102"/>
  <c r="E106" i="102"/>
  <c r="E107" i="102"/>
  <c r="E108" i="102"/>
  <c r="E109" i="102"/>
  <c r="E110" i="102"/>
  <c r="E111" i="102"/>
  <c r="E112" i="102"/>
  <c r="E113" i="102"/>
  <c r="E114" i="102"/>
  <c r="E115" i="102"/>
  <c r="E116" i="102"/>
  <c r="E117" i="102"/>
  <c r="E118" i="102"/>
  <c r="E119" i="102"/>
  <c r="E120" i="102"/>
  <c r="E121" i="102"/>
  <c r="E122" i="102"/>
  <c r="E123" i="102"/>
  <c r="E124" i="102"/>
  <c r="E125" i="102"/>
  <c r="E126" i="102"/>
  <c r="E127" i="102"/>
  <c r="E128" i="102"/>
  <c r="E129" i="102"/>
  <c r="E130" i="102"/>
  <c r="E131" i="102"/>
  <c r="E132" i="102"/>
  <c r="E133" i="102"/>
  <c r="E134" i="102"/>
  <c r="E135" i="102"/>
  <c r="E136" i="102"/>
  <c r="E137" i="102"/>
  <c r="E138" i="102"/>
  <c r="E139" i="102"/>
  <c r="E140" i="102"/>
  <c r="E141" i="102"/>
  <c r="E142" i="102"/>
  <c r="E143" i="102"/>
  <c r="E144" i="102"/>
  <c r="E145" i="102"/>
  <c r="E146" i="102"/>
  <c r="E147" i="102"/>
  <c r="E148" i="102"/>
  <c r="E149" i="102"/>
  <c r="E150" i="102"/>
  <c r="E151" i="102"/>
  <c r="E152" i="102"/>
  <c r="E153" i="102"/>
  <c r="E154" i="102"/>
  <c r="E155" i="102"/>
  <c r="E156" i="102"/>
  <c r="E157" i="102"/>
  <c r="E158" i="102"/>
  <c r="E159" i="102"/>
  <c r="E160" i="102"/>
  <c r="E161" i="102"/>
  <c r="E162" i="102"/>
  <c r="E163" i="102"/>
  <c r="E164" i="102"/>
  <c r="E165" i="102"/>
  <c r="E166" i="102"/>
  <c r="E167" i="102"/>
  <c r="E168" i="102"/>
  <c r="E169" i="102"/>
  <c r="E170" i="102"/>
  <c r="E171" i="102"/>
  <c r="E172" i="102"/>
  <c r="E173" i="102"/>
  <c r="E174" i="102"/>
  <c r="E175" i="102"/>
  <c r="E176" i="102"/>
  <c r="E177" i="102"/>
  <c r="E178" i="102"/>
  <c r="E179" i="102"/>
  <c r="E180" i="102"/>
  <c r="E181" i="102"/>
  <c r="E182" i="102"/>
  <c r="E183" i="102"/>
  <c r="E184" i="102"/>
  <c r="E185" i="102"/>
  <c r="E186" i="102"/>
  <c r="E187" i="102"/>
  <c r="E188" i="102"/>
  <c r="E189" i="102"/>
  <c r="E190" i="102"/>
  <c r="E191" i="102"/>
  <c r="E192" i="102"/>
  <c r="E193" i="102"/>
  <c r="E194" i="102"/>
  <c r="E195" i="102"/>
  <c r="E196" i="102"/>
  <c r="E197" i="102"/>
  <c r="E198" i="102"/>
  <c r="E199" i="102"/>
  <c r="E200" i="102"/>
  <c r="E201" i="102"/>
  <c r="E202" i="102"/>
  <c r="E203" i="102"/>
  <c r="E204" i="102"/>
  <c r="E205" i="102"/>
  <c r="E206" i="102"/>
  <c r="E207" i="102"/>
  <c r="E208" i="102"/>
  <c r="E209" i="102"/>
  <c r="E210" i="102"/>
  <c r="E211" i="102"/>
  <c r="E212" i="102"/>
  <c r="E213" i="102"/>
  <c r="E214" i="102"/>
  <c r="E83" i="102"/>
  <c r="P73" i="103"/>
  <c r="J74" i="115" s="1"/>
  <c r="P72" i="103"/>
  <c r="J73" i="115" s="1"/>
  <c r="E82" i="102" l="1"/>
  <c r="H5" i="115" l="1"/>
  <c r="H17" i="115"/>
  <c r="H21" i="115"/>
  <c r="H69" i="115"/>
  <c r="H81" i="115"/>
  <c r="H85" i="115"/>
  <c r="H97" i="115"/>
  <c r="H99" i="115"/>
  <c r="H101" i="115"/>
  <c r="H103" i="115"/>
  <c r="H20" i="115"/>
  <c r="H24" i="115"/>
  <c r="H36" i="115"/>
  <c r="H84" i="115"/>
  <c r="H10" i="115"/>
  <c r="H12" i="115"/>
  <c r="H14" i="115"/>
  <c r="H16" i="115"/>
  <c r="H43" i="115"/>
  <c r="H47" i="115"/>
  <c r="H59" i="115"/>
  <c r="H33" i="115"/>
  <c r="H88" i="115"/>
  <c r="H100" i="115"/>
  <c r="H63" i="115"/>
  <c r="H42" i="115"/>
  <c r="H44" i="115"/>
  <c r="H46" i="115"/>
  <c r="H48" i="115"/>
  <c r="H52" i="115"/>
  <c r="H58" i="115"/>
  <c r="H60" i="115"/>
  <c r="H62" i="115"/>
  <c r="H64" i="115"/>
  <c r="H68" i="115"/>
  <c r="H74" i="115"/>
  <c r="H76" i="115"/>
  <c r="H78" i="115"/>
  <c r="H11" i="115"/>
  <c r="H40" i="115"/>
  <c r="H79" i="115"/>
  <c r="H27" i="115"/>
  <c r="H31" i="115"/>
  <c r="H37" i="115"/>
  <c r="H49" i="115"/>
  <c r="H56" i="115"/>
  <c r="H80" i="115"/>
  <c r="H91" i="115"/>
  <c r="H95" i="115"/>
  <c r="H15" i="115"/>
  <c r="H75" i="115"/>
  <c r="H104" i="115"/>
  <c r="H8" i="115"/>
  <c r="H26" i="115"/>
  <c r="H28" i="115"/>
  <c r="H30" i="115"/>
  <c r="H32" i="115"/>
  <c r="H53" i="115"/>
  <c r="H65" i="115"/>
  <c r="H72" i="115"/>
  <c r="H90" i="115"/>
  <c r="H92" i="115"/>
  <c r="H94" i="115"/>
  <c r="H96" i="115"/>
  <c r="H19" i="115"/>
  <c r="H67" i="115"/>
  <c r="H83" i="115"/>
  <c r="H7" i="115"/>
  <c r="H9" i="115"/>
  <c r="H18" i="115"/>
  <c r="H23" i="115"/>
  <c r="H25" i="115"/>
  <c r="H34" i="115"/>
  <c r="H39" i="115"/>
  <c r="H41" i="115"/>
  <c r="H50" i="115"/>
  <c r="H55" i="115"/>
  <c r="H57" i="115"/>
  <c r="H66" i="115"/>
  <c r="H71" i="115"/>
  <c r="H73" i="115"/>
  <c r="H82" i="115"/>
  <c r="H87" i="115"/>
  <c r="H89" i="115"/>
  <c r="H98" i="115"/>
  <c r="H35" i="115"/>
  <c r="H51" i="115"/>
  <c r="H6" i="115"/>
  <c r="H13" i="115"/>
  <c r="H22" i="115"/>
  <c r="H29" i="115"/>
  <c r="H38" i="115"/>
  <c r="H45" i="115"/>
  <c r="H54" i="115"/>
  <c r="H61" i="115"/>
  <c r="H70" i="115"/>
  <c r="H77" i="115"/>
  <c r="H86" i="115"/>
  <c r="H93" i="115"/>
  <c r="H102" i="115"/>
  <c r="B7" i="116" l="1"/>
  <c r="D83" i="120"/>
  <c r="G84" i="120" s="1"/>
  <c r="E70" i="120" l="1"/>
  <c r="E71" i="120"/>
  <c r="E72" i="120"/>
  <c r="E73" i="120"/>
  <c r="E69" i="120"/>
  <c r="E54" i="120"/>
  <c r="E55" i="120"/>
  <c r="E56" i="120"/>
  <c r="E57" i="120"/>
  <c r="E53" i="120"/>
  <c r="E38" i="120"/>
  <c r="E39" i="120"/>
  <c r="E40" i="120"/>
  <c r="E41" i="120"/>
  <c r="E37" i="120"/>
  <c r="E22" i="120"/>
  <c r="E23" i="120"/>
  <c r="E24" i="120"/>
  <c r="E25" i="120"/>
  <c r="E21" i="120"/>
  <c r="E5" i="120"/>
  <c r="E6" i="120"/>
  <c r="E7" i="120"/>
  <c r="E8" i="120"/>
  <c r="E4" i="120"/>
  <c r="E31" i="96" l="1"/>
  <c r="I29" i="96"/>
  <c r="E29" i="96"/>
  <c r="E27" i="96"/>
  <c r="I25" i="96"/>
  <c r="E25" i="96"/>
  <c r="E23" i="96"/>
  <c r="E21" i="96"/>
  <c r="E15" i="96"/>
  <c r="I17" i="96" l="1"/>
  <c r="E19" i="96" l="1"/>
  <c r="V9" i="96" l="1"/>
  <c r="V10" i="96"/>
  <c r="V11" i="96"/>
  <c r="V12" i="96"/>
  <c r="V13" i="96"/>
  <c r="V14" i="96"/>
  <c r="V15" i="96"/>
  <c r="V16" i="96"/>
  <c r="V17" i="96"/>
  <c r="V18" i="96"/>
  <c r="V19" i="96"/>
  <c r="V20" i="96"/>
  <c r="V21" i="96"/>
  <c r="V22" i="96"/>
  <c r="V23" i="96"/>
  <c r="V24" i="96"/>
  <c r="V25" i="96"/>
  <c r="V26" i="96"/>
  <c r="V27" i="96"/>
  <c r="V28" i="96"/>
  <c r="V29" i="96"/>
  <c r="V30" i="96"/>
  <c r="V31" i="96"/>
  <c r="V32" i="96"/>
  <c r="V8" i="96"/>
  <c r="V7" i="96"/>
  <c r="T8" i="96"/>
  <c r="T9" i="96"/>
  <c r="T10" i="96"/>
  <c r="T11" i="96"/>
  <c r="T12" i="96"/>
  <c r="T13" i="96"/>
  <c r="T14" i="96"/>
  <c r="T15" i="96"/>
  <c r="T16" i="96"/>
  <c r="T17" i="96"/>
  <c r="T18" i="96"/>
  <c r="T19" i="96"/>
  <c r="T20" i="96"/>
  <c r="T21" i="96"/>
  <c r="T22" i="96"/>
  <c r="T23" i="96"/>
  <c r="T24" i="96"/>
  <c r="T25" i="96"/>
  <c r="T26" i="96"/>
  <c r="T27" i="96"/>
  <c r="T28" i="96"/>
  <c r="T29" i="96"/>
  <c r="T30" i="96"/>
  <c r="T31" i="96"/>
  <c r="T32" i="96"/>
  <c r="T7" i="96"/>
  <c r="R8" i="96"/>
  <c r="R9" i="96"/>
  <c r="R10" i="96"/>
  <c r="R11" i="96"/>
  <c r="R12" i="96"/>
  <c r="R13" i="96"/>
  <c r="R14" i="96"/>
  <c r="R15" i="96"/>
  <c r="R16" i="96"/>
  <c r="R17" i="96"/>
  <c r="R18" i="96"/>
  <c r="R19" i="96"/>
  <c r="R20" i="96"/>
  <c r="R21" i="96"/>
  <c r="R22" i="96"/>
  <c r="R23" i="96"/>
  <c r="R24" i="96"/>
  <c r="R25" i="96"/>
  <c r="R26" i="96"/>
  <c r="R27" i="96"/>
  <c r="R28" i="96"/>
  <c r="R29" i="96"/>
  <c r="R30" i="96"/>
  <c r="R31" i="96"/>
  <c r="R32" i="96"/>
  <c r="R7" i="96"/>
  <c r="P7" i="96"/>
  <c r="P8" i="96"/>
  <c r="P9" i="96"/>
  <c r="P10" i="96"/>
  <c r="P11" i="96"/>
  <c r="P12" i="96"/>
  <c r="P13" i="96"/>
  <c r="P14" i="96"/>
  <c r="P15" i="96"/>
  <c r="P16" i="96"/>
  <c r="P17" i="96"/>
  <c r="P18" i="96"/>
  <c r="P19" i="96"/>
  <c r="P20" i="96"/>
  <c r="P21" i="96"/>
  <c r="P22" i="96"/>
  <c r="P23" i="96"/>
  <c r="P24" i="96"/>
  <c r="P25" i="96"/>
  <c r="P26" i="96"/>
  <c r="P27" i="96"/>
  <c r="P28" i="96"/>
  <c r="P29" i="96"/>
  <c r="P30" i="96"/>
  <c r="P31" i="96"/>
  <c r="P32" i="96"/>
  <c r="M32" i="96"/>
  <c r="M19" i="96"/>
  <c r="M20" i="96"/>
  <c r="M21" i="96"/>
  <c r="M22" i="96"/>
  <c r="M23" i="96"/>
  <c r="M24" i="96"/>
  <c r="M25" i="96"/>
  <c r="M26" i="96"/>
  <c r="M27" i="96"/>
  <c r="M28" i="96"/>
  <c r="M29" i="96"/>
  <c r="M30" i="96"/>
  <c r="M31" i="96"/>
  <c r="M7" i="96"/>
  <c r="M8" i="96" s="1"/>
  <c r="M9" i="96" s="1"/>
  <c r="M10" i="96" s="1"/>
  <c r="M11" i="96" s="1"/>
  <c r="M12" i="96" s="1"/>
  <c r="M13" i="96" s="1"/>
  <c r="M14" i="96" s="1"/>
  <c r="M15" i="96" s="1"/>
  <c r="M16" i="96" s="1"/>
  <c r="M17" i="96" s="1"/>
  <c r="M18" i="96" s="1"/>
  <c r="E81" i="102" l="1"/>
  <c r="E80" i="102"/>
  <c r="E79" i="102"/>
  <c r="E78" i="102"/>
  <c r="E77" i="102"/>
  <c r="E76" i="102"/>
  <c r="E75" i="102"/>
  <c r="E74" i="102"/>
  <c r="E73" i="102"/>
  <c r="E72" i="102"/>
  <c r="E71" i="102"/>
  <c r="E70" i="102"/>
  <c r="E69" i="102"/>
  <c r="D8" i="116" l="1"/>
  <c r="D24" i="116" s="1"/>
  <c r="B26" i="116"/>
  <c r="B5" i="116"/>
  <c r="B10" i="116"/>
  <c r="B23" i="116"/>
  <c r="A16" i="116"/>
  <c r="D21" i="116"/>
  <c r="B8" i="116"/>
  <c r="B24" i="116"/>
  <c r="B21" i="116"/>
  <c r="P5" i="103"/>
  <c r="P6" i="103"/>
  <c r="P7" i="103"/>
  <c r="P8" i="103"/>
  <c r="P9" i="103"/>
  <c r="P10" i="103"/>
  <c r="P11" i="103"/>
  <c r="J12" i="115" s="1"/>
  <c r="P12" i="103"/>
  <c r="J13" i="115" s="1"/>
  <c r="P13" i="103"/>
  <c r="J14" i="115" s="1"/>
  <c r="P14" i="103"/>
  <c r="J15" i="115" s="1"/>
  <c r="P15" i="103"/>
  <c r="J16" i="115" s="1"/>
  <c r="P16" i="103"/>
  <c r="J17" i="115" s="1"/>
  <c r="P17" i="103"/>
  <c r="J18" i="115" s="1"/>
  <c r="P18" i="103"/>
  <c r="J19" i="115" s="1"/>
  <c r="P19" i="103"/>
  <c r="J20" i="115" s="1"/>
  <c r="P20" i="103"/>
  <c r="J21" i="115" s="1"/>
  <c r="P21" i="103"/>
  <c r="J22" i="115" s="1"/>
  <c r="P22" i="103"/>
  <c r="J23" i="115" s="1"/>
  <c r="P23" i="103"/>
  <c r="J24" i="115" s="1"/>
  <c r="P24" i="103"/>
  <c r="J25" i="115" s="1"/>
  <c r="P25" i="103"/>
  <c r="J26" i="115" s="1"/>
  <c r="P26" i="103"/>
  <c r="J27" i="115" s="1"/>
  <c r="P27" i="103"/>
  <c r="J28" i="115" s="1"/>
  <c r="P28" i="103"/>
  <c r="J29" i="115" s="1"/>
  <c r="P29" i="103"/>
  <c r="J30" i="115" s="1"/>
  <c r="P30" i="103"/>
  <c r="J31" i="115" s="1"/>
  <c r="P31" i="103"/>
  <c r="J32" i="115" s="1"/>
  <c r="P32" i="103"/>
  <c r="J33" i="115" s="1"/>
  <c r="P33" i="103"/>
  <c r="J34" i="115" s="1"/>
  <c r="P34" i="103"/>
  <c r="J35" i="115" s="1"/>
  <c r="P35" i="103"/>
  <c r="J36" i="115" s="1"/>
  <c r="P36" i="103"/>
  <c r="J37" i="115" s="1"/>
  <c r="P37" i="103"/>
  <c r="J38" i="115" s="1"/>
  <c r="P38" i="103"/>
  <c r="J39" i="115" s="1"/>
  <c r="P39" i="103"/>
  <c r="J40" i="115" s="1"/>
  <c r="P40" i="103"/>
  <c r="J41" i="115" s="1"/>
  <c r="P41" i="103"/>
  <c r="J42" i="115" s="1"/>
  <c r="P42" i="103"/>
  <c r="J43" i="115" s="1"/>
  <c r="P43" i="103"/>
  <c r="J44" i="115" s="1"/>
  <c r="P44" i="103"/>
  <c r="J45" i="115" s="1"/>
  <c r="P45" i="103"/>
  <c r="J46" i="115" s="1"/>
  <c r="P46" i="103"/>
  <c r="J47" i="115" s="1"/>
  <c r="P47" i="103"/>
  <c r="J48" i="115" s="1"/>
  <c r="P48" i="103"/>
  <c r="J49" i="115" s="1"/>
  <c r="P49" i="103"/>
  <c r="J50" i="115" s="1"/>
  <c r="P50" i="103"/>
  <c r="J51" i="115" s="1"/>
  <c r="P51" i="103"/>
  <c r="J52" i="115" s="1"/>
  <c r="P52" i="103"/>
  <c r="J53" i="115" s="1"/>
  <c r="P53" i="103"/>
  <c r="J54" i="115" s="1"/>
  <c r="P54" i="103"/>
  <c r="J55" i="115" s="1"/>
  <c r="P55" i="103"/>
  <c r="J56" i="115" s="1"/>
  <c r="P56" i="103"/>
  <c r="J57" i="115" s="1"/>
  <c r="P57" i="103"/>
  <c r="J58" i="115" s="1"/>
  <c r="P58" i="103"/>
  <c r="J59" i="115" s="1"/>
  <c r="P59" i="103"/>
  <c r="J60" i="115" s="1"/>
  <c r="P60" i="103"/>
  <c r="J61" i="115" s="1"/>
  <c r="P61" i="103"/>
  <c r="J62" i="115" s="1"/>
  <c r="P62" i="103"/>
  <c r="J63" i="115" s="1"/>
  <c r="P63" i="103"/>
  <c r="J64" i="115" s="1"/>
  <c r="P64" i="103"/>
  <c r="J65" i="115" s="1"/>
  <c r="P65" i="103"/>
  <c r="J66" i="115" s="1"/>
  <c r="P66" i="103"/>
  <c r="J67" i="115" s="1"/>
  <c r="P67" i="103"/>
  <c r="J68" i="115" s="1"/>
  <c r="P68" i="103"/>
  <c r="J69" i="115" s="1"/>
  <c r="P69" i="103"/>
  <c r="J70" i="115" s="1"/>
  <c r="P70" i="103"/>
  <c r="J71" i="115" s="1"/>
  <c r="P71" i="103"/>
  <c r="J72" i="115" s="1"/>
  <c r="P74" i="103"/>
  <c r="J75" i="115" s="1"/>
  <c r="P75" i="103"/>
  <c r="J76" i="115" s="1"/>
  <c r="P76" i="103"/>
  <c r="J77" i="115" s="1"/>
  <c r="P77" i="103"/>
  <c r="J78" i="115" s="1"/>
  <c r="P78" i="103"/>
  <c r="J79" i="115" s="1"/>
  <c r="P79" i="103"/>
  <c r="J80" i="115" s="1"/>
  <c r="P80" i="103"/>
  <c r="J81" i="115" s="1"/>
  <c r="P81" i="103"/>
  <c r="J82" i="115" s="1"/>
  <c r="P82" i="103"/>
  <c r="J83" i="115" s="1"/>
  <c r="P83" i="103"/>
  <c r="J84" i="115" s="1"/>
  <c r="P84" i="103"/>
  <c r="J85" i="115" s="1"/>
  <c r="P85" i="103"/>
  <c r="J86" i="115" s="1"/>
  <c r="P86" i="103"/>
  <c r="J87" i="115" s="1"/>
  <c r="P87" i="103"/>
  <c r="J88" i="115" s="1"/>
  <c r="P88" i="103"/>
  <c r="J89" i="115" s="1"/>
  <c r="P89" i="103"/>
  <c r="J90" i="115" s="1"/>
  <c r="P90" i="103"/>
  <c r="J91" i="115" s="1"/>
  <c r="P91" i="103"/>
  <c r="J92" i="115" s="1"/>
  <c r="P92" i="103"/>
  <c r="J93" i="115" s="1"/>
  <c r="P93" i="103"/>
  <c r="J94" i="115" s="1"/>
  <c r="P94" i="103"/>
  <c r="J95" i="115" s="1"/>
  <c r="P95" i="103"/>
  <c r="J96" i="115" s="1"/>
  <c r="P96" i="103"/>
  <c r="J97" i="115" s="1"/>
  <c r="P97" i="103"/>
  <c r="J98" i="115" s="1"/>
  <c r="P98" i="103"/>
  <c r="J99" i="115" s="1"/>
  <c r="P99" i="103"/>
  <c r="J100" i="115" s="1"/>
  <c r="P100" i="103"/>
  <c r="J101" i="115" s="1"/>
  <c r="P101" i="103"/>
  <c r="J102" i="115" s="1"/>
  <c r="P102" i="103"/>
  <c r="J103" i="115" s="1"/>
  <c r="P103" i="103"/>
  <c r="J104" i="115" s="1"/>
  <c r="P4" i="103"/>
  <c r="H15" i="117" l="1"/>
  <c r="J11" i="115"/>
  <c r="J7" i="115"/>
  <c r="J8" i="115"/>
  <c r="J5" i="115"/>
  <c r="H14" i="117"/>
  <c r="J10" i="115"/>
  <c r="J6" i="115"/>
  <c r="I21" i="96"/>
  <c r="H13" i="117"/>
  <c r="J9" i="115"/>
  <c r="D127" i="103"/>
  <c r="D128" i="103"/>
  <c r="D129" i="103"/>
  <c r="D130" i="103"/>
  <c r="D131" i="103"/>
  <c r="D132" i="103"/>
  <c r="D133" i="103"/>
  <c r="D134" i="103"/>
  <c r="D135" i="103"/>
  <c r="D136" i="103"/>
  <c r="D137" i="103"/>
  <c r="D138" i="103"/>
  <c r="D139" i="103"/>
  <c r="D140" i="103"/>
  <c r="D141" i="103"/>
  <c r="D142" i="103"/>
  <c r="D143" i="103"/>
  <c r="D144" i="103"/>
  <c r="D145" i="103"/>
  <c r="D146" i="103"/>
  <c r="D147" i="103"/>
  <c r="D148" i="103"/>
  <c r="D149" i="103"/>
  <c r="D150" i="103"/>
  <c r="D151" i="103"/>
  <c r="D152" i="103"/>
  <c r="D153" i="103"/>
  <c r="D154" i="103"/>
  <c r="D155" i="103"/>
  <c r="D156" i="103"/>
  <c r="D157" i="103"/>
  <c r="D158" i="103"/>
  <c r="D159" i="103"/>
  <c r="D160" i="103"/>
  <c r="D161" i="103"/>
  <c r="D162" i="103"/>
  <c r="D163" i="103"/>
  <c r="D164" i="103"/>
  <c r="D165" i="103"/>
  <c r="D166" i="103"/>
  <c r="D167" i="103"/>
  <c r="D168" i="103"/>
  <c r="D169" i="103"/>
  <c r="D170" i="103"/>
  <c r="E29" i="102" l="1"/>
  <c r="E30" i="102"/>
  <c r="E31" i="102"/>
  <c r="E32" i="102"/>
  <c r="E33" i="102"/>
  <c r="E34" i="102"/>
  <c r="E35" i="102"/>
  <c r="E36" i="102"/>
  <c r="E37" i="102"/>
  <c r="E38" i="102"/>
  <c r="E39" i="102"/>
  <c r="E40" i="102"/>
  <c r="E41" i="102"/>
  <c r="E42" i="102"/>
  <c r="E43" i="102"/>
  <c r="E44" i="102"/>
  <c r="E45" i="102"/>
  <c r="E46" i="102"/>
  <c r="E47" i="102"/>
  <c r="E48" i="102"/>
  <c r="E49" i="102"/>
  <c r="E50" i="102"/>
  <c r="E51" i="102"/>
  <c r="E52" i="102"/>
  <c r="E53" i="102"/>
  <c r="E54" i="102"/>
  <c r="E55" i="102"/>
  <c r="E56" i="102"/>
  <c r="E57" i="102"/>
  <c r="E58" i="102"/>
  <c r="E59" i="102"/>
  <c r="E60" i="102"/>
  <c r="E61" i="102"/>
  <c r="E62" i="102"/>
  <c r="E63" i="102"/>
  <c r="E64" i="102"/>
  <c r="E65" i="102"/>
  <c r="E66" i="102"/>
  <c r="E67" i="102"/>
  <c r="E68" i="102"/>
  <c r="M13" i="110" l="1"/>
  <c r="E13" i="110"/>
  <c r="M8" i="110"/>
  <c r="I8" i="110"/>
  <c r="E8" i="110"/>
  <c r="E25" i="114" l="1"/>
  <c r="E23" i="114"/>
  <c r="E21" i="114"/>
  <c r="E19" i="114"/>
  <c r="E17" i="114"/>
  <c r="E15" i="114"/>
  <c r="E13" i="114"/>
  <c r="I8" i="98" l="1"/>
  <c r="E8" i="98"/>
  <c r="S1" i="97" l="1"/>
  <c r="T1" i="97"/>
  <c r="R1" i="97"/>
  <c r="E17" i="96"/>
  <c r="E6" i="92"/>
  <c r="C5" i="102"/>
  <c r="C6" i="102" s="1"/>
  <c r="C7" i="102" s="1"/>
  <c r="C8" i="102" s="1"/>
  <c r="C9" i="102" s="1"/>
  <c r="C10" i="102" s="1"/>
  <c r="C11" i="102" s="1"/>
  <c r="C12" i="102" s="1"/>
  <c r="C13" i="102" s="1"/>
  <c r="C14" i="102" s="1"/>
  <c r="C15" i="102" s="1"/>
  <c r="C16" i="102" s="1"/>
  <c r="C17" i="102" s="1"/>
  <c r="C18" i="102" s="1"/>
  <c r="C19" i="102" s="1"/>
  <c r="C20" i="102" s="1"/>
  <c r="C21" i="102" s="1"/>
  <c r="C22" i="102" s="1"/>
  <c r="C23" i="102" s="1"/>
  <c r="C24" i="102" s="1"/>
  <c r="C25" i="102" s="1"/>
  <c r="C26" i="102" s="1"/>
  <c r="C27" i="102" s="1"/>
  <c r="C28" i="102" s="1"/>
  <c r="C29" i="102" s="1"/>
  <c r="C30" i="102" s="1"/>
  <c r="C31" i="102" s="1"/>
  <c r="C32" i="102" s="1"/>
  <c r="C33" i="102" s="1"/>
  <c r="C34" i="102" s="1"/>
  <c r="C35" i="102" s="1"/>
  <c r="C36" i="102" s="1"/>
  <c r="C37" i="102" s="1"/>
  <c r="C38" i="102" s="1"/>
  <c r="C39" i="102" s="1"/>
  <c r="C40" i="102" s="1"/>
  <c r="C41" i="102" s="1"/>
  <c r="C42" i="102" s="1"/>
  <c r="C43" i="102" s="1"/>
  <c r="C44" i="102" s="1"/>
  <c r="C45" i="102" s="1"/>
  <c r="C46" i="102" s="1"/>
  <c r="C47" i="102" s="1"/>
  <c r="C48" i="102" s="1"/>
  <c r="C49" i="102" s="1"/>
  <c r="C50" i="102" s="1"/>
  <c r="C51" i="102" s="1"/>
  <c r="C52" i="102" s="1"/>
  <c r="C53" i="102" s="1"/>
  <c r="C54" i="102" s="1"/>
  <c r="C55" i="102" s="1"/>
  <c r="C56" i="102" s="1"/>
  <c r="C57" i="102" s="1"/>
  <c r="C58" i="102" s="1"/>
  <c r="C59" i="102" s="1"/>
  <c r="C60" i="102" s="1"/>
  <c r="C61" i="102" s="1"/>
  <c r="C62" i="102" s="1"/>
  <c r="C63" i="102" s="1"/>
  <c r="C64" i="102" s="1"/>
  <c r="C65" i="102" s="1"/>
  <c r="C66" i="102" s="1"/>
  <c r="C67" i="102" s="1"/>
  <c r="C68" i="102" s="1"/>
  <c r="C69" i="102" s="1"/>
  <c r="C70" i="102" s="1"/>
  <c r="C71" i="102" s="1"/>
  <c r="C72" i="102" s="1"/>
  <c r="C73" i="102" s="1"/>
  <c r="C74" i="102" s="1"/>
  <c r="C75" i="102" s="1"/>
  <c r="C76" i="102" s="1"/>
  <c r="C77" i="102" s="1"/>
  <c r="C78" i="102" s="1"/>
  <c r="C79" i="102" s="1"/>
  <c r="C80" i="102" s="1"/>
  <c r="C81" i="102" s="1"/>
  <c r="U1" i="97" l="1"/>
  <c r="E61" i="92"/>
  <c r="F61" i="92"/>
  <c r="G61" i="92"/>
  <c r="H61" i="92"/>
  <c r="I61" i="92"/>
  <c r="J61" i="92"/>
  <c r="K61" i="92"/>
  <c r="L61" i="92"/>
  <c r="M61" i="92"/>
  <c r="N61" i="92"/>
  <c r="E62" i="92"/>
  <c r="F62" i="92"/>
  <c r="G62" i="92"/>
  <c r="H62" i="92"/>
  <c r="I62" i="92"/>
  <c r="J62" i="92"/>
  <c r="K62" i="92"/>
  <c r="L62" i="92"/>
  <c r="M62" i="92"/>
  <c r="N62" i="92"/>
  <c r="E63" i="92"/>
  <c r="F63" i="92"/>
  <c r="G63" i="92"/>
  <c r="H63" i="92"/>
  <c r="I63" i="92"/>
  <c r="J63" i="92"/>
  <c r="K63" i="92"/>
  <c r="L63" i="92"/>
  <c r="M63" i="92"/>
  <c r="N63" i="92"/>
  <c r="E64" i="92"/>
  <c r="F64" i="92"/>
  <c r="G64" i="92"/>
  <c r="H64" i="92"/>
  <c r="I64" i="92"/>
  <c r="J64" i="92"/>
  <c r="K64" i="92"/>
  <c r="L64" i="92"/>
  <c r="M64" i="92"/>
  <c r="N64" i="92"/>
  <c r="E65" i="92"/>
  <c r="F65" i="92"/>
  <c r="G65" i="92"/>
  <c r="H65" i="92"/>
  <c r="I65" i="92"/>
  <c r="J65" i="92"/>
  <c r="K65" i="92"/>
  <c r="L65" i="92"/>
  <c r="M65" i="92"/>
  <c r="N65" i="92"/>
  <c r="E66" i="92"/>
  <c r="F66" i="92"/>
  <c r="G66" i="92"/>
  <c r="H66" i="92"/>
  <c r="I66" i="92"/>
  <c r="J66" i="92"/>
  <c r="K66" i="92"/>
  <c r="L66" i="92"/>
  <c r="M66" i="92"/>
  <c r="N66" i="92"/>
  <c r="E67" i="92"/>
  <c r="F67" i="92"/>
  <c r="G67" i="92"/>
  <c r="H67" i="92"/>
  <c r="I67" i="92"/>
  <c r="J67" i="92"/>
  <c r="K67" i="92"/>
  <c r="L67" i="92"/>
  <c r="M67" i="92"/>
  <c r="N67" i="92"/>
  <c r="E68" i="92"/>
  <c r="F68" i="92"/>
  <c r="G68" i="92"/>
  <c r="H68" i="92"/>
  <c r="I68" i="92"/>
  <c r="J68" i="92"/>
  <c r="K68" i="92"/>
  <c r="L68" i="92"/>
  <c r="M68" i="92"/>
  <c r="N68" i="92"/>
  <c r="E69" i="92"/>
  <c r="F69" i="92"/>
  <c r="G69" i="92"/>
  <c r="H69" i="92"/>
  <c r="I69" i="92"/>
  <c r="J69" i="92"/>
  <c r="K69" i="92"/>
  <c r="L69" i="92"/>
  <c r="M69" i="92"/>
  <c r="N69" i="92"/>
  <c r="E70" i="92"/>
  <c r="F70" i="92"/>
  <c r="G70" i="92"/>
  <c r="H70" i="92"/>
  <c r="I70" i="92"/>
  <c r="J70" i="92"/>
  <c r="K70" i="92"/>
  <c r="L70" i="92"/>
  <c r="M70" i="92"/>
  <c r="N70" i="92"/>
  <c r="E71" i="92"/>
  <c r="F71" i="92"/>
  <c r="G71" i="92"/>
  <c r="H71" i="92"/>
  <c r="I71" i="92"/>
  <c r="J71" i="92"/>
  <c r="K71" i="92"/>
  <c r="L71" i="92"/>
  <c r="M71" i="92"/>
  <c r="N71" i="92"/>
  <c r="E72" i="92"/>
  <c r="F72" i="92"/>
  <c r="G72" i="92"/>
  <c r="H72" i="92"/>
  <c r="I72" i="92"/>
  <c r="J72" i="92"/>
  <c r="K72" i="92"/>
  <c r="L72" i="92"/>
  <c r="M72" i="92"/>
  <c r="N72" i="92"/>
  <c r="E73" i="92"/>
  <c r="F73" i="92"/>
  <c r="G73" i="92"/>
  <c r="H73" i="92"/>
  <c r="I73" i="92"/>
  <c r="J73" i="92"/>
  <c r="K73" i="92"/>
  <c r="L73" i="92"/>
  <c r="M73" i="92"/>
  <c r="N73" i="92"/>
  <c r="E74" i="92"/>
  <c r="F74" i="92"/>
  <c r="G74" i="92"/>
  <c r="H74" i="92"/>
  <c r="I74" i="92"/>
  <c r="J74" i="92"/>
  <c r="K74" i="92"/>
  <c r="L74" i="92"/>
  <c r="M74" i="92"/>
  <c r="N74" i="92"/>
  <c r="E75" i="92"/>
  <c r="F75" i="92"/>
  <c r="G75" i="92"/>
  <c r="H75" i="92"/>
  <c r="I75" i="92"/>
  <c r="J75" i="92"/>
  <c r="K75" i="92"/>
  <c r="L75" i="92"/>
  <c r="M75" i="92"/>
  <c r="N75" i="92"/>
  <c r="E76" i="92"/>
  <c r="F76" i="92"/>
  <c r="G76" i="92"/>
  <c r="H76" i="92"/>
  <c r="I76" i="92"/>
  <c r="J76" i="92"/>
  <c r="K76" i="92"/>
  <c r="L76" i="92"/>
  <c r="M76" i="92"/>
  <c r="N76" i="92"/>
  <c r="E77" i="92"/>
  <c r="F77" i="92"/>
  <c r="G77" i="92"/>
  <c r="H77" i="92"/>
  <c r="I77" i="92"/>
  <c r="J77" i="92"/>
  <c r="K77" i="92"/>
  <c r="L77" i="92"/>
  <c r="M77" i="92"/>
  <c r="N77" i="92"/>
  <c r="E78" i="92"/>
  <c r="F78" i="92"/>
  <c r="G78" i="92"/>
  <c r="H78" i="92"/>
  <c r="I78" i="92"/>
  <c r="J78" i="92"/>
  <c r="K78" i="92"/>
  <c r="L78" i="92"/>
  <c r="M78" i="92"/>
  <c r="N78" i="92"/>
  <c r="E79" i="92"/>
  <c r="F79" i="92"/>
  <c r="G79" i="92"/>
  <c r="H79" i="92"/>
  <c r="I79" i="92"/>
  <c r="J79" i="92"/>
  <c r="K79" i="92"/>
  <c r="L79" i="92"/>
  <c r="M79" i="92"/>
  <c r="N79" i="92"/>
  <c r="E80" i="92"/>
  <c r="F80" i="92"/>
  <c r="G80" i="92"/>
  <c r="H80" i="92"/>
  <c r="I80" i="92"/>
  <c r="J80" i="92"/>
  <c r="K80" i="92"/>
  <c r="L80" i="92"/>
  <c r="M80" i="92"/>
  <c r="N80" i="92"/>
  <c r="E81" i="92"/>
  <c r="F81" i="92"/>
  <c r="G81" i="92"/>
  <c r="H81" i="92"/>
  <c r="I81" i="92"/>
  <c r="J81" i="92"/>
  <c r="K81" i="92"/>
  <c r="L81" i="92"/>
  <c r="M81" i="92"/>
  <c r="N81" i="92"/>
  <c r="E82" i="92"/>
  <c r="F82" i="92"/>
  <c r="G82" i="92"/>
  <c r="H82" i="92"/>
  <c r="I82" i="92"/>
  <c r="J82" i="92"/>
  <c r="K82" i="92"/>
  <c r="L82" i="92"/>
  <c r="M82" i="92"/>
  <c r="N82" i="92"/>
  <c r="E83" i="92"/>
  <c r="F83" i="92"/>
  <c r="G83" i="92"/>
  <c r="H83" i="92"/>
  <c r="I83" i="92"/>
  <c r="J83" i="92"/>
  <c r="K83" i="92"/>
  <c r="L83" i="92"/>
  <c r="M83" i="92"/>
  <c r="N83" i="92"/>
  <c r="E84" i="92"/>
  <c r="F84" i="92"/>
  <c r="G84" i="92"/>
  <c r="H84" i="92"/>
  <c r="I84" i="92"/>
  <c r="J84" i="92"/>
  <c r="K84" i="92"/>
  <c r="L84" i="92"/>
  <c r="M84" i="92"/>
  <c r="N84" i="92"/>
  <c r="E85" i="92"/>
  <c r="F85" i="92"/>
  <c r="G85" i="92"/>
  <c r="H85" i="92"/>
  <c r="I85" i="92"/>
  <c r="J85" i="92"/>
  <c r="K85" i="92"/>
  <c r="L85" i="92"/>
  <c r="M85" i="92"/>
  <c r="N85" i="92"/>
  <c r="E86" i="92"/>
  <c r="F86" i="92"/>
  <c r="G86" i="92"/>
  <c r="H86" i="92"/>
  <c r="I86" i="92"/>
  <c r="J86" i="92"/>
  <c r="K86" i="92"/>
  <c r="L86" i="92"/>
  <c r="M86" i="92"/>
  <c r="N86" i="92"/>
  <c r="E87" i="92"/>
  <c r="F87" i="92"/>
  <c r="G87" i="92"/>
  <c r="H87" i="92"/>
  <c r="I87" i="92"/>
  <c r="J87" i="92"/>
  <c r="K87" i="92"/>
  <c r="L87" i="92"/>
  <c r="M87" i="92"/>
  <c r="N87" i="92"/>
  <c r="E88" i="92"/>
  <c r="F88" i="92"/>
  <c r="G88" i="92"/>
  <c r="H88" i="92"/>
  <c r="I88" i="92"/>
  <c r="J88" i="92"/>
  <c r="K88" i="92"/>
  <c r="L88" i="92"/>
  <c r="M88" i="92"/>
  <c r="N88" i="92"/>
  <c r="E89" i="92"/>
  <c r="F89" i="92"/>
  <c r="G89" i="92"/>
  <c r="H89" i="92"/>
  <c r="I89" i="92"/>
  <c r="J89" i="92"/>
  <c r="K89" i="92"/>
  <c r="L89" i="92"/>
  <c r="M89" i="92"/>
  <c r="N89" i="92"/>
  <c r="E90" i="92"/>
  <c r="F90" i="92"/>
  <c r="G90" i="92"/>
  <c r="H90" i="92"/>
  <c r="I90" i="92"/>
  <c r="J90" i="92"/>
  <c r="K90" i="92"/>
  <c r="L90" i="92"/>
  <c r="M90" i="92"/>
  <c r="N90" i="92"/>
  <c r="E91" i="92"/>
  <c r="F91" i="92"/>
  <c r="G91" i="92"/>
  <c r="H91" i="92"/>
  <c r="I91" i="92"/>
  <c r="J91" i="92"/>
  <c r="K91" i="92"/>
  <c r="L91" i="92"/>
  <c r="M91" i="92"/>
  <c r="N91" i="92"/>
  <c r="E92" i="92"/>
  <c r="F92" i="92"/>
  <c r="G92" i="92"/>
  <c r="H92" i="92"/>
  <c r="I92" i="92"/>
  <c r="J92" i="92"/>
  <c r="K92" i="92"/>
  <c r="L92" i="92"/>
  <c r="M92" i="92"/>
  <c r="N92" i="92"/>
  <c r="E93" i="92"/>
  <c r="F93" i="92"/>
  <c r="G93" i="92"/>
  <c r="H93" i="92"/>
  <c r="I93" i="92"/>
  <c r="J93" i="92"/>
  <c r="K93" i="92"/>
  <c r="L93" i="92"/>
  <c r="M93" i="92"/>
  <c r="N93" i="92"/>
  <c r="E94" i="92"/>
  <c r="F94" i="92"/>
  <c r="G94" i="92"/>
  <c r="H94" i="92"/>
  <c r="I94" i="92"/>
  <c r="J94" i="92"/>
  <c r="K94" i="92"/>
  <c r="L94" i="92"/>
  <c r="M94" i="92"/>
  <c r="N94" i="92"/>
  <c r="E95" i="92"/>
  <c r="F95" i="92"/>
  <c r="G95" i="92"/>
  <c r="H95" i="92"/>
  <c r="I95" i="92"/>
  <c r="J95" i="92"/>
  <c r="K95" i="92"/>
  <c r="L95" i="92"/>
  <c r="M95" i="92"/>
  <c r="N95" i="92"/>
  <c r="E96" i="92"/>
  <c r="F96" i="92"/>
  <c r="G96" i="92"/>
  <c r="H96" i="92"/>
  <c r="I96" i="92"/>
  <c r="J96" i="92"/>
  <c r="K96" i="92"/>
  <c r="L96" i="92"/>
  <c r="M96" i="92"/>
  <c r="N96" i="92"/>
  <c r="E97" i="92"/>
  <c r="F97" i="92"/>
  <c r="G97" i="92"/>
  <c r="H97" i="92"/>
  <c r="I97" i="92"/>
  <c r="J97" i="92"/>
  <c r="K97" i="92"/>
  <c r="L97" i="92"/>
  <c r="M97" i="92"/>
  <c r="N97" i="92"/>
  <c r="E98" i="92"/>
  <c r="F98" i="92"/>
  <c r="G98" i="92"/>
  <c r="H98" i="92"/>
  <c r="I98" i="92"/>
  <c r="J98" i="92"/>
  <c r="K98" i="92"/>
  <c r="L98" i="92"/>
  <c r="M98" i="92"/>
  <c r="N98" i="92"/>
  <c r="E99" i="92"/>
  <c r="F99" i="92"/>
  <c r="G99" i="92"/>
  <c r="H99" i="92"/>
  <c r="I99" i="92"/>
  <c r="J99" i="92"/>
  <c r="K99" i="92"/>
  <c r="L99" i="92"/>
  <c r="M99" i="92"/>
  <c r="N99" i="92"/>
  <c r="E100" i="92"/>
  <c r="F100" i="92"/>
  <c r="G100" i="92"/>
  <c r="H100" i="92"/>
  <c r="I100" i="92"/>
  <c r="J100" i="92"/>
  <c r="K100" i="92"/>
  <c r="L100" i="92"/>
  <c r="M100" i="92"/>
  <c r="N100" i="92"/>
  <c r="E7" i="92"/>
  <c r="F7" i="92"/>
  <c r="G7" i="92"/>
  <c r="H7" i="92"/>
  <c r="I7" i="92"/>
  <c r="J7" i="92"/>
  <c r="K7" i="92"/>
  <c r="L7" i="92"/>
  <c r="M7" i="92"/>
  <c r="N7" i="92"/>
  <c r="E8" i="92"/>
  <c r="F8" i="92"/>
  <c r="G8" i="92"/>
  <c r="H8" i="92"/>
  <c r="I8" i="92"/>
  <c r="J8" i="92"/>
  <c r="K8" i="92"/>
  <c r="L8" i="92"/>
  <c r="M8" i="92"/>
  <c r="N8" i="92"/>
  <c r="E9" i="92"/>
  <c r="F9" i="92"/>
  <c r="G9" i="92"/>
  <c r="H9" i="92"/>
  <c r="I9" i="92"/>
  <c r="J9" i="92"/>
  <c r="K9" i="92"/>
  <c r="L9" i="92"/>
  <c r="M9" i="92"/>
  <c r="N9" i="92"/>
  <c r="E10" i="92"/>
  <c r="F10" i="92"/>
  <c r="G10" i="92"/>
  <c r="H10" i="92"/>
  <c r="I10" i="92"/>
  <c r="J10" i="92"/>
  <c r="K10" i="92"/>
  <c r="L10" i="92"/>
  <c r="M10" i="92"/>
  <c r="N10" i="92"/>
  <c r="E11" i="92"/>
  <c r="F11" i="92"/>
  <c r="G11" i="92"/>
  <c r="H11" i="92"/>
  <c r="I11" i="92"/>
  <c r="J11" i="92"/>
  <c r="K11" i="92"/>
  <c r="L11" i="92"/>
  <c r="M11" i="92"/>
  <c r="N11" i="92"/>
  <c r="E12" i="92"/>
  <c r="F12" i="92"/>
  <c r="G12" i="92"/>
  <c r="H12" i="92"/>
  <c r="I12" i="92"/>
  <c r="J12" i="92"/>
  <c r="K12" i="92"/>
  <c r="L12" i="92"/>
  <c r="M12" i="92"/>
  <c r="N12" i="92"/>
  <c r="E13" i="92"/>
  <c r="F13" i="92"/>
  <c r="G13" i="92"/>
  <c r="H13" i="92"/>
  <c r="I13" i="92"/>
  <c r="J13" i="92"/>
  <c r="K13" i="92"/>
  <c r="L13" i="92"/>
  <c r="M13" i="92"/>
  <c r="N13" i="92"/>
  <c r="E14" i="92"/>
  <c r="F14" i="92"/>
  <c r="G14" i="92"/>
  <c r="H14" i="92"/>
  <c r="I14" i="92"/>
  <c r="J14" i="92"/>
  <c r="K14" i="92"/>
  <c r="L14" i="92"/>
  <c r="M14" i="92"/>
  <c r="N14" i="92"/>
  <c r="E15" i="92"/>
  <c r="F15" i="92"/>
  <c r="G15" i="92"/>
  <c r="H15" i="92"/>
  <c r="I15" i="92"/>
  <c r="J15" i="92"/>
  <c r="K15" i="92"/>
  <c r="L15" i="92"/>
  <c r="M15" i="92"/>
  <c r="N15" i="92"/>
  <c r="E16" i="92"/>
  <c r="F16" i="92"/>
  <c r="G16" i="92"/>
  <c r="H16" i="92"/>
  <c r="I16" i="92"/>
  <c r="J16" i="92"/>
  <c r="K16" i="92"/>
  <c r="L16" i="92"/>
  <c r="M16" i="92"/>
  <c r="N16" i="92"/>
  <c r="E17" i="92"/>
  <c r="F17" i="92"/>
  <c r="G17" i="92"/>
  <c r="H17" i="92"/>
  <c r="I17" i="92"/>
  <c r="J17" i="92"/>
  <c r="K17" i="92"/>
  <c r="L17" i="92"/>
  <c r="M17" i="92"/>
  <c r="N17" i="92"/>
  <c r="E18" i="92"/>
  <c r="F18" i="92"/>
  <c r="G18" i="92"/>
  <c r="H18" i="92"/>
  <c r="I18" i="92"/>
  <c r="J18" i="92"/>
  <c r="K18" i="92"/>
  <c r="L18" i="92"/>
  <c r="M18" i="92"/>
  <c r="N18" i="92"/>
  <c r="E19" i="92"/>
  <c r="F19" i="92"/>
  <c r="G19" i="92"/>
  <c r="H19" i="92"/>
  <c r="I19" i="92"/>
  <c r="J19" i="92"/>
  <c r="K19" i="92"/>
  <c r="L19" i="92"/>
  <c r="M19" i="92"/>
  <c r="N19" i="92"/>
  <c r="E20" i="92"/>
  <c r="F20" i="92"/>
  <c r="G20" i="92"/>
  <c r="H20" i="92"/>
  <c r="I20" i="92"/>
  <c r="J20" i="92"/>
  <c r="K20" i="92"/>
  <c r="L20" i="92"/>
  <c r="M20" i="92"/>
  <c r="N20" i="92"/>
  <c r="E21" i="92"/>
  <c r="F21" i="92"/>
  <c r="G21" i="92"/>
  <c r="H21" i="92"/>
  <c r="I21" i="92"/>
  <c r="J21" i="92"/>
  <c r="K21" i="92"/>
  <c r="L21" i="92"/>
  <c r="M21" i="92"/>
  <c r="N21" i="92"/>
  <c r="E22" i="92"/>
  <c r="F22" i="92"/>
  <c r="G22" i="92"/>
  <c r="H22" i="92"/>
  <c r="I22" i="92"/>
  <c r="J22" i="92"/>
  <c r="K22" i="92"/>
  <c r="L22" i="92"/>
  <c r="M22" i="92"/>
  <c r="N22" i="92"/>
  <c r="E23" i="92"/>
  <c r="F23" i="92"/>
  <c r="G23" i="92"/>
  <c r="H23" i="92"/>
  <c r="I23" i="92"/>
  <c r="J23" i="92"/>
  <c r="K23" i="92"/>
  <c r="L23" i="92"/>
  <c r="M23" i="92"/>
  <c r="N23" i="92"/>
  <c r="E24" i="92"/>
  <c r="F24" i="92"/>
  <c r="G24" i="92"/>
  <c r="H24" i="92"/>
  <c r="I24" i="92"/>
  <c r="J24" i="92"/>
  <c r="K24" i="92"/>
  <c r="L24" i="92"/>
  <c r="M24" i="92"/>
  <c r="N24" i="92"/>
  <c r="E25" i="92"/>
  <c r="F25" i="92"/>
  <c r="G25" i="92"/>
  <c r="H25" i="92"/>
  <c r="I25" i="92"/>
  <c r="J25" i="92"/>
  <c r="K25" i="92"/>
  <c r="L25" i="92"/>
  <c r="M25" i="92"/>
  <c r="N25" i="92"/>
  <c r="E26" i="92"/>
  <c r="F26" i="92"/>
  <c r="G26" i="92"/>
  <c r="H26" i="92"/>
  <c r="I26" i="92"/>
  <c r="J26" i="92"/>
  <c r="K26" i="92"/>
  <c r="L26" i="92"/>
  <c r="M26" i="92"/>
  <c r="N26" i="92"/>
  <c r="E27" i="92"/>
  <c r="F27" i="92"/>
  <c r="G27" i="92"/>
  <c r="H27" i="92"/>
  <c r="I27" i="92"/>
  <c r="J27" i="92"/>
  <c r="K27" i="92"/>
  <c r="L27" i="92"/>
  <c r="M27" i="92"/>
  <c r="N27" i="92"/>
  <c r="E28" i="92"/>
  <c r="F28" i="92"/>
  <c r="G28" i="92"/>
  <c r="H28" i="92"/>
  <c r="I28" i="92"/>
  <c r="J28" i="92"/>
  <c r="K28" i="92"/>
  <c r="L28" i="92"/>
  <c r="M28" i="92"/>
  <c r="N28" i="92"/>
  <c r="E29" i="92"/>
  <c r="F29" i="92"/>
  <c r="G29" i="92"/>
  <c r="H29" i="92"/>
  <c r="I29" i="92"/>
  <c r="J29" i="92"/>
  <c r="K29" i="92"/>
  <c r="L29" i="92"/>
  <c r="M29" i="92"/>
  <c r="N29" i="92"/>
  <c r="E30" i="92"/>
  <c r="F30" i="92"/>
  <c r="G30" i="92"/>
  <c r="H30" i="92"/>
  <c r="I30" i="92"/>
  <c r="J30" i="92"/>
  <c r="K30" i="92"/>
  <c r="L30" i="92"/>
  <c r="M30" i="92"/>
  <c r="N30" i="92"/>
  <c r="E31" i="92"/>
  <c r="F31" i="92"/>
  <c r="G31" i="92"/>
  <c r="H31" i="92"/>
  <c r="I31" i="92"/>
  <c r="J31" i="92"/>
  <c r="K31" i="92"/>
  <c r="L31" i="92"/>
  <c r="M31" i="92"/>
  <c r="N31" i="92"/>
  <c r="E32" i="92"/>
  <c r="F32" i="92"/>
  <c r="G32" i="92"/>
  <c r="H32" i="92"/>
  <c r="I32" i="92"/>
  <c r="J32" i="92"/>
  <c r="K32" i="92"/>
  <c r="L32" i="92"/>
  <c r="M32" i="92"/>
  <c r="N32" i="92"/>
  <c r="E33" i="92"/>
  <c r="F33" i="92"/>
  <c r="G33" i="92"/>
  <c r="H33" i="92"/>
  <c r="I33" i="92"/>
  <c r="J33" i="92"/>
  <c r="K33" i="92"/>
  <c r="L33" i="92"/>
  <c r="M33" i="92"/>
  <c r="N33" i="92"/>
  <c r="E34" i="92"/>
  <c r="F34" i="92"/>
  <c r="G34" i="92"/>
  <c r="H34" i="92"/>
  <c r="I34" i="92"/>
  <c r="J34" i="92"/>
  <c r="K34" i="92"/>
  <c r="L34" i="92"/>
  <c r="M34" i="92"/>
  <c r="N34" i="92"/>
  <c r="E35" i="92"/>
  <c r="F35" i="92"/>
  <c r="G35" i="92"/>
  <c r="H35" i="92"/>
  <c r="I35" i="92"/>
  <c r="J35" i="92"/>
  <c r="K35" i="92"/>
  <c r="L35" i="92"/>
  <c r="M35" i="92"/>
  <c r="N35" i="92"/>
  <c r="E36" i="92"/>
  <c r="F36" i="92"/>
  <c r="G36" i="92"/>
  <c r="H36" i="92"/>
  <c r="I36" i="92"/>
  <c r="J36" i="92"/>
  <c r="K36" i="92"/>
  <c r="L36" i="92"/>
  <c r="M36" i="92"/>
  <c r="N36" i="92"/>
  <c r="E37" i="92"/>
  <c r="F37" i="92"/>
  <c r="G37" i="92"/>
  <c r="H37" i="92"/>
  <c r="I37" i="92"/>
  <c r="J37" i="92"/>
  <c r="K37" i="92"/>
  <c r="L37" i="92"/>
  <c r="M37" i="92"/>
  <c r="N37" i="92"/>
  <c r="E38" i="92"/>
  <c r="F38" i="92"/>
  <c r="G38" i="92"/>
  <c r="H38" i="92"/>
  <c r="I38" i="92"/>
  <c r="J38" i="92"/>
  <c r="K38" i="92"/>
  <c r="L38" i="92"/>
  <c r="M38" i="92"/>
  <c r="N38" i="92"/>
  <c r="E39" i="92"/>
  <c r="F39" i="92"/>
  <c r="G39" i="92"/>
  <c r="H39" i="92"/>
  <c r="I39" i="92"/>
  <c r="J39" i="92"/>
  <c r="K39" i="92"/>
  <c r="L39" i="92"/>
  <c r="M39" i="92"/>
  <c r="N39" i="92"/>
  <c r="E40" i="92"/>
  <c r="F40" i="92"/>
  <c r="G40" i="92"/>
  <c r="H40" i="92"/>
  <c r="I40" i="92"/>
  <c r="J40" i="92"/>
  <c r="K40" i="92"/>
  <c r="L40" i="92"/>
  <c r="M40" i="92"/>
  <c r="N40" i="92"/>
  <c r="E41" i="92"/>
  <c r="F41" i="92"/>
  <c r="G41" i="92"/>
  <c r="H41" i="92"/>
  <c r="I41" i="92"/>
  <c r="J41" i="92"/>
  <c r="K41" i="92"/>
  <c r="L41" i="92"/>
  <c r="M41" i="92"/>
  <c r="N41" i="92"/>
  <c r="E42" i="92"/>
  <c r="F42" i="92"/>
  <c r="G42" i="92"/>
  <c r="H42" i="92"/>
  <c r="I42" i="92"/>
  <c r="J42" i="92"/>
  <c r="K42" i="92"/>
  <c r="L42" i="92"/>
  <c r="M42" i="92"/>
  <c r="N42" i="92"/>
  <c r="E43" i="92"/>
  <c r="F43" i="92"/>
  <c r="G43" i="92"/>
  <c r="H43" i="92"/>
  <c r="I43" i="92"/>
  <c r="J43" i="92"/>
  <c r="K43" i="92"/>
  <c r="L43" i="92"/>
  <c r="M43" i="92"/>
  <c r="N43" i="92"/>
  <c r="E44" i="92"/>
  <c r="F44" i="92"/>
  <c r="G44" i="92"/>
  <c r="H44" i="92"/>
  <c r="I44" i="92"/>
  <c r="J44" i="92"/>
  <c r="K44" i="92"/>
  <c r="L44" i="92"/>
  <c r="M44" i="92"/>
  <c r="N44" i="92"/>
  <c r="E45" i="92"/>
  <c r="F45" i="92"/>
  <c r="G45" i="92"/>
  <c r="H45" i="92"/>
  <c r="I45" i="92"/>
  <c r="J45" i="92"/>
  <c r="K45" i="92"/>
  <c r="L45" i="92"/>
  <c r="M45" i="92"/>
  <c r="N45" i="92"/>
  <c r="E46" i="92"/>
  <c r="F46" i="92"/>
  <c r="G46" i="92"/>
  <c r="H46" i="92"/>
  <c r="I46" i="92"/>
  <c r="J46" i="92"/>
  <c r="K46" i="92"/>
  <c r="L46" i="92"/>
  <c r="M46" i="92"/>
  <c r="N46" i="92"/>
  <c r="E47" i="92"/>
  <c r="F47" i="92"/>
  <c r="G47" i="92"/>
  <c r="H47" i="92"/>
  <c r="I47" i="92"/>
  <c r="J47" i="92"/>
  <c r="K47" i="92"/>
  <c r="L47" i="92"/>
  <c r="M47" i="92"/>
  <c r="N47" i="92"/>
  <c r="E48" i="92"/>
  <c r="F48" i="92"/>
  <c r="G48" i="92"/>
  <c r="H48" i="92"/>
  <c r="I48" i="92"/>
  <c r="J48" i="92"/>
  <c r="K48" i="92"/>
  <c r="L48" i="92"/>
  <c r="M48" i="92"/>
  <c r="N48" i="92"/>
  <c r="E49" i="92"/>
  <c r="F49" i="92"/>
  <c r="G49" i="92"/>
  <c r="H49" i="92"/>
  <c r="I49" i="92"/>
  <c r="J49" i="92"/>
  <c r="K49" i="92"/>
  <c r="L49" i="92"/>
  <c r="M49" i="92"/>
  <c r="N49" i="92"/>
  <c r="E50" i="92"/>
  <c r="F50" i="92"/>
  <c r="G50" i="92"/>
  <c r="H50" i="92"/>
  <c r="I50" i="92"/>
  <c r="J50" i="92"/>
  <c r="K50" i="92"/>
  <c r="L50" i="92"/>
  <c r="M50" i="92"/>
  <c r="N50" i="92"/>
  <c r="E51" i="92"/>
  <c r="F51" i="92"/>
  <c r="G51" i="92"/>
  <c r="H51" i="92"/>
  <c r="I51" i="92"/>
  <c r="J51" i="92"/>
  <c r="K51" i="92"/>
  <c r="L51" i="92"/>
  <c r="M51" i="92"/>
  <c r="N51" i="92"/>
  <c r="E52" i="92"/>
  <c r="F52" i="92"/>
  <c r="G52" i="92"/>
  <c r="H52" i="92"/>
  <c r="I52" i="92"/>
  <c r="J52" i="92"/>
  <c r="K52" i="92"/>
  <c r="L52" i="92"/>
  <c r="M52" i="92"/>
  <c r="N52" i="92"/>
  <c r="E53" i="92"/>
  <c r="F53" i="92"/>
  <c r="G53" i="92"/>
  <c r="H53" i="92"/>
  <c r="I53" i="92"/>
  <c r="J53" i="92"/>
  <c r="K53" i="92"/>
  <c r="L53" i="92"/>
  <c r="M53" i="92"/>
  <c r="N53" i="92"/>
  <c r="E54" i="92"/>
  <c r="F54" i="92"/>
  <c r="G54" i="92"/>
  <c r="H54" i="92"/>
  <c r="I54" i="92"/>
  <c r="J54" i="92"/>
  <c r="K54" i="92"/>
  <c r="L54" i="92"/>
  <c r="M54" i="92"/>
  <c r="N54" i="92"/>
  <c r="E55" i="92"/>
  <c r="F55" i="92"/>
  <c r="G55" i="92"/>
  <c r="H55" i="92"/>
  <c r="I55" i="92"/>
  <c r="J55" i="92"/>
  <c r="K55" i="92"/>
  <c r="L55" i="92"/>
  <c r="M55" i="92"/>
  <c r="N55" i="92"/>
  <c r="E56" i="92"/>
  <c r="F56" i="92"/>
  <c r="G56" i="92"/>
  <c r="H56" i="92"/>
  <c r="I56" i="92"/>
  <c r="J56" i="92"/>
  <c r="K56" i="92"/>
  <c r="L56" i="92"/>
  <c r="M56" i="92"/>
  <c r="N56" i="92"/>
  <c r="E57" i="92"/>
  <c r="F57" i="92"/>
  <c r="G57" i="92"/>
  <c r="H57" i="92"/>
  <c r="I57" i="92"/>
  <c r="J57" i="92"/>
  <c r="K57" i="92"/>
  <c r="L57" i="92"/>
  <c r="M57" i="92"/>
  <c r="N57" i="92"/>
  <c r="E58" i="92"/>
  <c r="F58" i="92"/>
  <c r="G58" i="92"/>
  <c r="H58" i="92"/>
  <c r="I58" i="92"/>
  <c r="J58" i="92"/>
  <c r="K58" i="92"/>
  <c r="L58" i="92"/>
  <c r="M58" i="92"/>
  <c r="N58" i="92"/>
  <c r="E59" i="92"/>
  <c r="F59" i="92"/>
  <c r="G59" i="92"/>
  <c r="H59" i="92"/>
  <c r="I59" i="92"/>
  <c r="J59" i="92"/>
  <c r="K59" i="92"/>
  <c r="L59" i="92"/>
  <c r="M59" i="92"/>
  <c r="N59" i="92"/>
  <c r="E60" i="92"/>
  <c r="F60" i="92"/>
  <c r="G60" i="92"/>
  <c r="H60" i="92"/>
  <c r="I60" i="92"/>
  <c r="J60" i="92"/>
  <c r="K60" i="92"/>
  <c r="L60" i="92"/>
  <c r="M60" i="92"/>
  <c r="N60" i="92"/>
  <c r="N6" i="92"/>
  <c r="M6" i="92"/>
  <c r="L6" i="92"/>
  <c r="K6" i="92"/>
  <c r="J6" i="92"/>
  <c r="I6" i="92"/>
  <c r="H6" i="92"/>
  <c r="G6" i="92"/>
  <c r="F6" i="92"/>
  <c r="E6" i="90"/>
  <c r="C26" i="92"/>
  <c r="C27" i="92"/>
  <c r="C28" i="92"/>
  <c r="C29" i="92"/>
  <c r="C30" i="92"/>
  <c r="C31" i="92"/>
  <c r="C32" i="92"/>
  <c r="C33" i="92"/>
  <c r="C34" i="92"/>
  <c r="C35" i="92"/>
  <c r="C36"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C66" i="92"/>
  <c r="C67" i="92"/>
  <c r="C68" i="92"/>
  <c r="C69" i="92"/>
  <c r="C70" i="92"/>
  <c r="C71" i="92"/>
  <c r="C72" i="92"/>
  <c r="C73" i="92"/>
  <c r="C74" i="92"/>
  <c r="C75" i="92"/>
  <c r="C76" i="92"/>
  <c r="C77" i="92"/>
  <c r="C78" i="92"/>
  <c r="C79" i="92"/>
  <c r="C80" i="92"/>
  <c r="C81" i="92"/>
  <c r="C82" i="92"/>
  <c r="C83" i="92"/>
  <c r="C84" i="92"/>
  <c r="C85" i="92"/>
  <c r="C86" i="92"/>
  <c r="C87" i="92"/>
  <c r="C88" i="92"/>
  <c r="C89" i="92"/>
  <c r="C90" i="92"/>
  <c r="C91" i="92"/>
  <c r="C92" i="92"/>
  <c r="C93" i="92"/>
  <c r="C94" i="92"/>
  <c r="C95" i="92"/>
  <c r="C96" i="92"/>
  <c r="C97" i="92"/>
  <c r="C98" i="92"/>
  <c r="C99" i="92"/>
  <c r="C100" i="92"/>
  <c r="C6" i="92"/>
  <c r="C7" i="92" s="1"/>
  <c r="C8" i="92" s="1"/>
  <c r="C9" i="92" s="1"/>
  <c r="C10" i="92" s="1"/>
  <c r="C11" i="92" s="1"/>
  <c r="C12" i="92" s="1"/>
  <c r="C13" i="92" s="1"/>
  <c r="C14" i="92" s="1"/>
  <c r="C15" i="92" s="1"/>
  <c r="C16" i="92" s="1"/>
  <c r="C17" i="92" s="1"/>
  <c r="C18" i="92" s="1"/>
  <c r="C19" i="92" s="1"/>
  <c r="C20" i="92" s="1"/>
  <c r="C21" i="92" s="1"/>
  <c r="C22" i="92" s="1"/>
  <c r="C23" i="92" s="1"/>
  <c r="C24" i="92" s="1"/>
  <c r="C25" i="92" s="1"/>
  <c r="E8" i="90" l="1"/>
  <c r="F8" i="90"/>
  <c r="G8" i="90"/>
  <c r="H8" i="90"/>
  <c r="I8" i="90"/>
  <c r="J8" i="90"/>
  <c r="K8" i="90"/>
  <c r="N8" i="90" s="1"/>
  <c r="L8" i="90"/>
  <c r="M8" i="90"/>
  <c r="E9" i="90"/>
  <c r="F9" i="90"/>
  <c r="G9" i="90"/>
  <c r="H9" i="90"/>
  <c r="I9" i="90"/>
  <c r="J9" i="90"/>
  <c r="K9" i="90"/>
  <c r="N9" i="90" s="1"/>
  <c r="L9" i="90"/>
  <c r="M9" i="90"/>
  <c r="E10" i="90"/>
  <c r="F10" i="90"/>
  <c r="G10" i="90"/>
  <c r="H10" i="90"/>
  <c r="I10" i="90"/>
  <c r="J10" i="90"/>
  <c r="K10" i="90"/>
  <c r="N10" i="90" s="1"/>
  <c r="L10" i="90"/>
  <c r="M10" i="90"/>
  <c r="E11" i="90"/>
  <c r="F11" i="90"/>
  <c r="G11" i="90"/>
  <c r="H11" i="90"/>
  <c r="I11" i="90"/>
  <c r="J11" i="90"/>
  <c r="K11" i="90"/>
  <c r="N11" i="90" s="1"/>
  <c r="L11" i="90"/>
  <c r="M11" i="90"/>
  <c r="E12" i="90"/>
  <c r="F12" i="90"/>
  <c r="G12" i="90"/>
  <c r="H12" i="90"/>
  <c r="I12" i="90"/>
  <c r="J12" i="90"/>
  <c r="K12" i="90"/>
  <c r="N12" i="90" s="1"/>
  <c r="L12" i="90"/>
  <c r="M12" i="90"/>
  <c r="E13" i="90"/>
  <c r="F13" i="90"/>
  <c r="G13" i="90"/>
  <c r="H13" i="90"/>
  <c r="I13" i="90"/>
  <c r="J13" i="90"/>
  <c r="K13" i="90"/>
  <c r="N13" i="90" s="1"/>
  <c r="L13" i="90"/>
  <c r="M13" i="90"/>
  <c r="E14" i="90"/>
  <c r="F14" i="90"/>
  <c r="G14" i="90"/>
  <c r="H14" i="90"/>
  <c r="I14" i="90"/>
  <c r="J14" i="90"/>
  <c r="K14" i="90"/>
  <c r="N14" i="90" s="1"/>
  <c r="L14" i="90"/>
  <c r="M14" i="90"/>
  <c r="E15" i="90"/>
  <c r="F15" i="90"/>
  <c r="G15" i="90"/>
  <c r="H15" i="90"/>
  <c r="I15" i="90"/>
  <c r="J15" i="90"/>
  <c r="K15" i="90"/>
  <c r="N15" i="90" s="1"/>
  <c r="L15" i="90"/>
  <c r="M15" i="90"/>
  <c r="E16" i="90"/>
  <c r="F16" i="90"/>
  <c r="G16" i="90"/>
  <c r="H16" i="90"/>
  <c r="I16" i="90"/>
  <c r="J16" i="90"/>
  <c r="K16" i="90"/>
  <c r="N16" i="90" s="1"/>
  <c r="L16" i="90"/>
  <c r="M16" i="90"/>
  <c r="E17" i="90"/>
  <c r="F17" i="90"/>
  <c r="G17" i="90"/>
  <c r="H17" i="90"/>
  <c r="I17" i="90"/>
  <c r="J17" i="90"/>
  <c r="K17" i="90"/>
  <c r="N17" i="90" s="1"/>
  <c r="L17" i="90"/>
  <c r="M17" i="90"/>
  <c r="E18" i="90"/>
  <c r="F18" i="90"/>
  <c r="G18" i="90"/>
  <c r="H18" i="90"/>
  <c r="I18" i="90"/>
  <c r="J18" i="90"/>
  <c r="K18" i="90"/>
  <c r="N18" i="90" s="1"/>
  <c r="L18" i="90"/>
  <c r="M18" i="90"/>
  <c r="E19" i="90"/>
  <c r="F19" i="90"/>
  <c r="G19" i="90"/>
  <c r="H19" i="90"/>
  <c r="I19" i="90"/>
  <c r="J19" i="90"/>
  <c r="K19" i="90"/>
  <c r="N19" i="90" s="1"/>
  <c r="L19" i="90"/>
  <c r="M19" i="90"/>
  <c r="E20" i="90"/>
  <c r="F20" i="90"/>
  <c r="G20" i="90"/>
  <c r="H20" i="90"/>
  <c r="I20" i="90"/>
  <c r="J20" i="90"/>
  <c r="K20" i="90"/>
  <c r="N20" i="90" s="1"/>
  <c r="L20" i="90"/>
  <c r="M20" i="90"/>
  <c r="E21" i="90"/>
  <c r="F21" i="90"/>
  <c r="G21" i="90"/>
  <c r="H21" i="90"/>
  <c r="I21" i="90"/>
  <c r="J21" i="90"/>
  <c r="K21" i="90"/>
  <c r="N21" i="90" s="1"/>
  <c r="L21" i="90"/>
  <c r="M21" i="90"/>
  <c r="E22" i="90"/>
  <c r="F22" i="90"/>
  <c r="G22" i="90"/>
  <c r="H22" i="90"/>
  <c r="I22" i="90"/>
  <c r="J22" i="90"/>
  <c r="K22" i="90"/>
  <c r="N22" i="90" s="1"/>
  <c r="L22" i="90"/>
  <c r="M22" i="90"/>
  <c r="E23" i="90"/>
  <c r="F23" i="90"/>
  <c r="G23" i="90"/>
  <c r="H23" i="90"/>
  <c r="I23" i="90"/>
  <c r="J23" i="90"/>
  <c r="K23" i="90"/>
  <c r="N23" i="90" s="1"/>
  <c r="L23" i="90"/>
  <c r="M23" i="90"/>
  <c r="E24" i="90"/>
  <c r="F24" i="90"/>
  <c r="G24" i="90"/>
  <c r="H24" i="90"/>
  <c r="I24" i="90"/>
  <c r="J24" i="90"/>
  <c r="K24" i="90"/>
  <c r="N24" i="90" s="1"/>
  <c r="L24" i="90"/>
  <c r="M24" i="90"/>
  <c r="E25" i="90"/>
  <c r="F25" i="90"/>
  <c r="G25" i="90"/>
  <c r="H25" i="90"/>
  <c r="I25" i="90"/>
  <c r="J25" i="90"/>
  <c r="K25" i="90"/>
  <c r="N25" i="90" s="1"/>
  <c r="L25" i="90"/>
  <c r="M25" i="90"/>
  <c r="C26" i="90"/>
  <c r="E26" i="90"/>
  <c r="F26" i="90"/>
  <c r="G26" i="90"/>
  <c r="H26" i="90"/>
  <c r="I26" i="90"/>
  <c r="J26" i="90"/>
  <c r="K26" i="90"/>
  <c r="N26" i="90" s="1"/>
  <c r="L26" i="90"/>
  <c r="M26" i="90"/>
  <c r="C27" i="90"/>
  <c r="E27" i="90"/>
  <c r="F27" i="90"/>
  <c r="G27" i="90"/>
  <c r="H27" i="90"/>
  <c r="I27" i="90"/>
  <c r="J27" i="90"/>
  <c r="K27" i="90"/>
  <c r="N27" i="90" s="1"/>
  <c r="L27" i="90"/>
  <c r="M27" i="90"/>
  <c r="C28" i="90"/>
  <c r="E28" i="90"/>
  <c r="F28" i="90"/>
  <c r="G28" i="90"/>
  <c r="H28" i="90"/>
  <c r="I28" i="90"/>
  <c r="J28" i="90"/>
  <c r="K28" i="90"/>
  <c r="N28" i="90" s="1"/>
  <c r="L28" i="90"/>
  <c r="M28" i="90"/>
  <c r="C29" i="90"/>
  <c r="E29" i="90"/>
  <c r="F29" i="90"/>
  <c r="G29" i="90"/>
  <c r="H29" i="90"/>
  <c r="I29" i="90"/>
  <c r="J29" i="90"/>
  <c r="K29" i="90"/>
  <c r="N29" i="90" s="1"/>
  <c r="L29" i="90"/>
  <c r="M29" i="90"/>
  <c r="C30" i="90"/>
  <c r="E30" i="90"/>
  <c r="F30" i="90"/>
  <c r="G30" i="90"/>
  <c r="H30" i="90"/>
  <c r="I30" i="90"/>
  <c r="J30" i="90"/>
  <c r="K30" i="90"/>
  <c r="N30" i="90" s="1"/>
  <c r="L30" i="90"/>
  <c r="M30" i="90"/>
  <c r="C31" i="90"/>
  <c r="E31" i="90"/>
  <c r="F31" i="90"/>
  <c r="G31" i="90"/>
  <c r="H31" i="90"/>
  <c r="I31" i="90"/>
  <c r="J31" i="90"/>
  <c r="K31" i="90"/>
  <c r="N31" i="90" s="1"/>
  <c r="L31" i="90"/>
  <c r="M31" i="90"/>
  <c r="C32" i="90"/>
  <c r="E32" i="90"/>
  <c r="F32" i="90"/>
  <c r="G32" i="90"/>
  <c r="H32" i="90"/>
  <c r="I32" i="90"/>
  <c r="J32" i="90"/>
  <c r="K32" i="90"/>
  <c r="N32" i="90" s="1"/>
  <c r="L32" i="90"/>
  <c r="M32" i="90"/>
  <c r="C33" i="90"/>
  <c r="E33" i="90"/>
  <c r="F33" i="90"/>
  <c r="G33" i="90"/>
  <c r="H33" i="90"/>
  <c r="I33" i="90"/>
  <c r="J33" i="90"/>
  <c r="K33" i="90"/>
  <c r="N33" i="90" s="1"/>
  <c r="L33" i="90"/>
  <c r="M33" i="90"/>
  <c r="C34" i="90"/>
  <c r="E34" i="90"/>
  <c r="F34" i="90"/>
  <c r="G34" i="90"/>
  <c r="H34" i="90"/>
  <c r="I34" i="90"/>
  <c r="J34" i="90"/>
  <c r="K34" i="90"/>
  <c r="N34" i="90" s="1"/>
  <c r="L34" i="90"/>
  <c r="M34" i="90"/>
  <c r="C35" i="90"/>
  <c r="E35" i="90"/>
  <c r="F35" i="90"/>
  <c r="G35" i="90"/>
  <c r="H35" i="90"/>
  <c r="I35" i="90"/>
  <c r="J35" i="90"/>
  <c r="K35" i="90"/>
  <c r="N35" i="90" s="1"/>
  <c r="L35" i="90"/>
  <c r="M35" i="90"/>
  <c r="C36" i="90"/>
  <c r="E36" i="90"/>
  <c r="F36" i="90"/>
  <c r="G36" i="90"/>
  <c r="H36" i="90"/>
  <c r="I36" i="90"/>
  <c r="J36" i="90"/>
  <c r="K36" i="90"/>
  <c r="N36" i="90" s="1"/>
  <c r="L36" i="90"/>
  <c r="M36" i="90"/>
  <c r="C37" i="90"/>
  <c r="E37" i="90"/>
  <c r="F37" i="90"/>
  <c r="G37" i="90"/>
  <c r="H37" i="90"/>
  <c r="I37" i="90"/>
  <c r="J37" i="90"/>
  <c r="K37" i="90"/>
  <c r="N37" i="90" s="1"/>
  <c r="L37" i="90"/>
  <c r="M37" i="90"/>
  <c r="C38" i="90"/>
  <c r="E38" i="90"/>
  <c r="F38" i="90"/>
  <c r="G38" i="90"/>
  <c r="H38" i="90"/>
  <c r="I38" i="90"/>
  <c r="J38" i="90"/>
  <c r="K38" i="90"/>
  <c r="N38" i="90" s="1"/>
  <c r="L38" i="90"/>
  <c r="M38" i="90"/>
  <c r="C39" i="90"/>
  <c r="E39" i="90"/>
  <c r="F39" i="90"/>
  <c r="G39" i="90"/>
  <c r="H39" i="90"/>
  <c r="I39" i="90"/>
  <c r="J39" i="90"/>
  <c r="K39" i="90"/>
  <c r="N39" i="90" s="1"/>
  <c r="L39" i="90"/>
  <c r="M39" i="90"/>
  <c r="C40" i="90"/>
  <c r="E40" i="90"/>
  <c r="F40" i="90"/>
  <c r="G40" i="90"/>
  <c r="H40" i="90"/>
  <c r="I40" i="90"/>
  <c r="J40" i="90"/>
  <c r="K40" i="90"/>
  <c r="N40" i="90" s="1"/>
  <c r="L40" i="90"/>
  <c r="M40" i="90"/>
  <c r="C41" i="90"/>
  <c r="E41" i="90"/>
  <c r="F41" i="90"/>
  <c r="G41" i="90"/>
  <c r="H41" i="90"/>
  <c r="I41" i="90"/>
  <c r="J41" i="90"/>
  <c r="K41" i="90"/>
  <c r="N41" i="90" s="1"/>
  <c r="L41" i="90"/>
  <c r="M41" i="90"/>
  <c r="C42" i="90"/>
  <c r="E42" i="90"/>
  <c r="F42" i="90"/>
  <c r="G42" i="90"/>
  <c r="H42" i="90"/>
  <c r="I42" i="90"/>
  <c r="J42" i="90"/>
  <c r="K42" i="90"/>
  <c r="N42" i="90" s="1"/>
  <c r="L42" i="90"/>
  <c r="M42" i="90"/>
  <c r="C43" i="90"/>
  <c r="E43" i="90"/>
  <c r="F43" i="90"/>
  <c r="G43" i="90"/>
  <c r="H43" i="90"/>
  <c r="I43" i="90"/>
  <c r="J43" i="90"/>
  <c r="K43" i="90"/>
  <c r="N43" i="90" s="1"/>
  <c r="L43" i="90"/>
  <c r="M43" i="90"/>
  <c r="C44" i="90"/>
  <c r="E44" i="90"/>
  <c r="F44" i="90"/>
  <c r="G44" i="90"/>
  <c r="H44" i="90"/>
  <c r="I44" i="90"/>
  <c r="J44" i="90"/>
  <c r="K44" i="90"/>
  <c r="N44" i="90" s="1"/>
  <c r="L44" i="90"/>
  <c r="M44" i="90"/>
  <c r="C45" i="90"/>
  <c r="E45" i="90"/>
  <c r="F45" i="90"/>
  <c r="G45" i="90"/>
  <c r="H45" i="90"/>
  <c r="I45" i="90"/>
  <c r="J45" i="90"/>
  <c r="K45" i="90"/>
  <c r="N45" i="90" s="1"/>
  <c r="L45" i="90"/>
  <c r="M45" i="90"/>
  <c r="C46" i="90"/>
  <c r="E46" i="90"/>
  <c r="F46" i="90"/>
  <c r="G46" i="90"/>
  <c r="H46" i="90"/>
  <c r="I46" i="90"/>
  <c r="J46" i="90"/>
  <c r="K46" i="90"/>
  <c r="N46" i="90" s="1"/>
  <c r="L46" i="90"/>
  <c r="M46" i="90"/>
  <c r="C47" i="90"/>
  <c r="E47" i="90"/>
  <c r="F47" i="90"/>
  <c r="G47" i="90"/>
  <c r="H47" i="90"/>
  <c r="I47" i="90"/>
  <c r="J47" i="90"/>
  <c r="K47" i="90"/>
  <c r="N47" i="90" s="1"/>
  <c r="L47" i="90"/>
  <c r="M47" i="90"/>
  <c r="C48" i="90"/>
  <c r="E48" i="90"/>
  <c r="F48" i="90"/>
  <c r="G48" i="90"/>
  <c r="H48" i="90"/>
  <c r="I48" i="90"/>
  <c r="J48" i="90"/>
  <c r="K48" i="90"/>
  <c r="N48" i="90" s="1"/>
  <c r="L48" i="90"/>
  <c r="M48" i="90"/>
  <c r="C49" i="90"/>
  <c r="E49" i="90"/>
  <c r="F49" i="90"/>
  <c r="G49" i="90"/>
  <c r="H49" i="90"/>
  <c r="I49" i="90"/>
  <c r="J49" i="90"/>
  <c r="K49" i="90"/>
  <c r="N49" i="90" s="1"/>
  <c r="L49" i="90"/>
  <c r="M49" i="90"/>
  <c r="C50" i="90"/>
  <c r="E50" i="90"/>
  <c r="F50" i="90"/>
  <c r="G50" i="90"/>
  <c r="H50" i="90"/>
  <c r="I50" i="90"/>
  <c r="J50" i="90"/>
  <c r="K50" i="90"/>
  <c r="N50" i="90" s="1"/>
  <c r="L50" i="90"/>
  <c r="M50" i="90"/>
  <c r="C51" i="90"/>
  <c r="E51" i="90"/>
  <c r="F51" i="90"/>
  <c r="G51" i="90"/>
  <c r="H51" i="90"/>
  <c r="I51" i="90"/>
  <c r="J51" i="90"/>
  <c r="K51" i="90"/>
  <c r="N51" i="90" s="1"/>
  <c r="L51" i="90"/>
  <c r="M51" i="90"/>
  <c r="C52" i="90"/>
  <c r="E52" i="90"/>
  <c r="F52" i="90"/>
  <c r="G52" i="90"/>
  <c r="H52" i="90"/>
  <c r="I52" i="90"/>
  <c r="J52" i="90"/>
  <c r="K52" i="90"/>
  <c r="N52" i="90" s="1"/>
  <c r="L52" i="90"/>
  <c r="M52" i="90"/>
  <c r="C53" i="90"/>
  <c r="E53" i="90"/>
  <c r="F53" i="90"/>
  <c r="G53" i="90"/>
  <c r="H53" i="90"/>
  <c r="I53" i="90"/>
  <c r="J53" i="90"/>
  <c r="K53" i="90"/>
  <c r="N53" i="90" s="1"/>
  <c r="L53" i="90"/>
  <c r="M53" i="90"/>
  <c r="C54" i="90"/>
  <c r="E54" i="90"/>
  <c r="F54" i="90"/>
  <c r="G54" i="90"/>
  <c r="H54" i="90"/>
  <c r="I54" i="90"/>
  <c r="J54" i="90"/>
  <c r="K54" i="90"/>
  <c r="N54" i="90" s="1"/>
  <c r="L54" i="90"/>
  <c r="M54" i="90"/>
  <c r="C55" i="90"/>
  <c r="E55" i="90"/>
  <c r="F55" i="90"/>
  <c r="G55" i="90"/>
  <c r="H55" i="90"/>
  <c r="I55" i="90"/>
  <c r="J55" i="90"/>
  <c r="K55" i="90"/>
  <c r="N55" i="90" s="1"/>
  <c r="L55" i="90"/>
  <c r="M55" i="90"/>
  <c r="C56" i="90"/>
  <c r="E56" i="90"/>
  <c r="F56" i="90"/>
  <c r="G56" i="90"/>
  <c r="H56" i="90"/>
  <c r="I56" i="90"/>
  <c r="J56" i="90"/>
  <c r="K56" i="90"/>
  <c r="N56" i="90" s="1"/>
  <c r="L56" i="90"/>
  <c r="M56" i="90"/>
  <c r="C57" i="90"/>
  <c r="E57" i="90"/>
  <c r="F57" i="90"/>
  <c r="G57" i="90"/>
  <c r="H57" i="90"/>
  <c r="I57" i="90"/>
  <c r="J57" i="90"/>
  <c r="K57" i="90"/>
  <c r="N57" i="90" s="1"/>
  <c r="L57" i="90"/>
  <c r="M57" i="90"/>
  <c r="C58" i="90"/>
  <c r="E58" i="90"/>
  <c r="F58" i="90"/>
  <c r="G58" i="90"/>
  <c r="H58" i="90"/>
  <c r="I58" i="90"/>
  <c r="J58" i="90"/>
  <c r="K58" i="90"/>
  <c r="N58" i="90" s="1"/>
  <c r="L58" i="90"/>
  <c r="M58" i="90"/>
  <c r="C59" i="90"/>
  <c r="E59" i="90"/>
  <c r="F59" i="90"/>
  <c r="G59" i="90"/>
  <c r="H59" i="90"/>
  <c r="I59" i="90"/>
  <c r="J59" i="90"/>
  <c r="K59" i="90"/>
  <c r="N59" i="90" s="1"/>
  <c r="L59" i="90"/>
  <c r="M59" i="90"/>
  <c r="C60" i="90"/>
  <c r="E60" i="90"/>
  <c r="F60" i="90"/>
  <c r="G60" i="90"/>
  <c r="H60" i="90"/>
  <c r="I60" i="90"/>
  <c r="J60" i="90"/>
  <c r="K60" i="90"/>
  <c r="N60" i="90" s="1"/>
  <c r="L60" i="90"/>
  <c r="M60" i="90"/>
  <c r="C61" i="90"/>
  <c r="E61" i="90"/>
  <c r="F61" i="90"/>
  <c r="G61" i="90"/>
  <c r="H61" i="90"/>
  <c r="I61" i="90"/>
  <c r="J61" i="90"/>
  <c r="K61" i="90"/>
  <c r="N61" i="90" s="1"/>
  <c r="L61" i="90"/>
  <c r="M61" i="90"/>
  <c r="C62" i="90"/>
  <c r="E62" i="90"/>
  <c r="F62" i="90"/>
  <c r="G62" i="90"/>
  <c r="H62" i="90"/>
  <c r="I62" i="90"/>
  <c r="J62" i="90"/>
  <c r="K62" i="90"/>
  <c r="N62" i="90" s="1"/>
  <c r="L62" i="90"/>
  <c r="M62" i="90"/>
  <c r="C63" i="90"/>
  <c r="E63" i="90"/>
  <c r="F63" i="90"/>
  <c r="G63" i="90"/>
  <c r="H63" i="90"/>
  <c r="I63" i="90"/>
  <c r="J63" i="90"/>
  <c r="K63" i="90"/>
  <c r="N63" i="90" s="1"/>
  <c r="L63" i="90"/>
  <c r="M63" i="90"/>
  <c r="C64" i="90"/>
  <c r="E64" i="90"/>
  <c r="F64" i="90"/>
  <c r="G64" i="90"/>
  <c r="H64" i="90"/>
  <c r="I64" i="90"/>
  <c r="J64" i="90"/>
  <c r="K64" i="90"/>
  <c r="N64" i="90" s="1"/>
  <c r="L64" i="90"/>
  <c r="M64" i="90"/>
  <c r="C65" i="90"/>
  <c r="E65" i="90"/>
  <c r="F65" i="90"/>
  <c r="G65" i="90"/>
  <c r="H65" i="90"/>
  <c r="I65" i="90"/>
  <c r="J65" i="90"/>
  <c r="K65" i="90"/>
  <c r="N65" i="90" s="1"/>
  <c r="L65" i="90"/>
  <c r="M65" i="90"/>
  <c r="C66" i="90"/>
  <c r="E66" i="90"/>
  <c r="F66" i="90"/>
  <c r="G66" i="90"/>
  <c r="H66" i="90"/>
  <c r="I66" i="90"/>
  <c r="J66" i="90"/>
  <c r="K66" i="90"/>
  <c r="N66" i="90" s="1"/>
  <c r="L66" i="90"/>
  <c r="M66" i="90"/>
  <c r="C67" i="90"/>
  <c r="E67" i="90"/>
  <c r="F67" i="90"/>
  <c r="G67" i="90"/>
  <c r="H67" i="90"/>
  <c r="I67" i="90"/>
  <c r="J67" i="90"/>
  <c r="K67" i="90"/>
  <c r="N67" i="90" s="1"/>
  <c r="L67" i="90"/>
  <c r="M67" i="90"/>
  <c r="C68" i="90"/>
  <c r="E68" i="90"/>
  <c r="F68" i="90"/>
  <c r="G68" i="90"/>
  <c r="H68" i="90"/>
  <c r="I68" i="90"/>
  <c r="J68" i="90"/>
  <c r="K68" i="90"/>
  <c r="N68" i="90" s="1"/>
  <c r="L68" i="90"/>
  <c r="M68" i="90"/>
  <c r="C69" i="90"/>
  <c r="E69" i="90"/>
  <c r="F69" i="90"/>
  <c r="G69" i="90"/>
  <c r="H69" i="90"/>
  <c r="I69" i="90"/>
  <c r="J69" i="90"/>
  <c r="K69" i="90"/>
  <c r="N69" i="90" s="1"/>
  <c r="L69" i="90"/>
  <c r="M69" i="90"/>
  <c r="C70" i="90"/>
  <c r="E70" i="90"/>
  <c r="F70" i="90"/>
  <c r="G70" i="90"/>
  <c r="H70" i="90"/>
  <c r="I70" i="90"/>
  <c r="J70" i="90"/>
  <c r="K70" i="90"/>
  <c r="N70" i="90" s="1"/>
  <c r="L70" i="90"/>
  <c r="M70" i="90"/>
  <c r="C71" i="90"/>
  <c r="E71" i="90"/>
  <c r="F71" i="90"/>
  <c r="G71" i="90"/>
  <c r="H71" i="90"/>
  <c r="I71" i="90"/>
  <c r="J71" i="90"/>
  <c r="K71" i="90"/>
  <c r="N71" i="90" s="1"/>
  <c r="L71" i="90"/>
  <c r="M71" i="90"/>
  <c r="C72" i="90"/>
  <c r="E72" i="90"/>
  <c r="F72" i="90"/>
  <c r="G72" i="90"/>
  <c r="H72" i="90"/>
  <c r="I72" i="90"/>
  <c r="J72" i="90"/>
  <c r="K72" i="90"/>
  <c r="N72" i="90" s="1"/>
  <c r="L72" i="90"/>
  <c r="M72" i="90"/>
  <c r="C73" i="90"/>
  <c r="E73" i="90"/>
  <c r="F73" i="90"/>
  <c r="G73" i="90"/>
  <c r="H73" i="90"/>
  <c r="I73" i="90"/>
  <c r="J73" i="90"/>
  <c r="K73" i="90"/>
  <c r="N73" i="90" s="1"/>
  <c r="L73" i="90"/>
  <c r="M73" i="90"/>
  <c r="C74" i="90"/>
  <c r="E74" i="90"/>
  <c r="F74" i="90"/>
  <c r="G74" i="90"/>
  <c r="H74" i="90"/>
  <c r="I74" i="90"/>
  <c r="J74" i="90"/>
  <c r="K74" i="90"/>
  <c r="N74" i="90" s="1"/>
  <c r="L74" i="90"/>
  <c r="M74" i="90"/>
  <c r="C75" i="90"/>
  <c r="E75" i="90"/>
  <c r="F75" i="90"/>
  <c r="G75" i="90"/>
  <c r="H75" i="90"/>
  <c r="I75" i="90"/>
  <c r="J75" i="90"/>
  <c r="K75" i="90"/>
  <c r="N75" i="90" s="1"/>
  <c r="L75" i="90"/>
  <c r="M75" i="90"/>
  <c r="C76" i="90"/>
  <c r="E76" i="90"/>
  <c r="F76" i="90"/>
  <c r="G76" i="90"/>
  <c r="H76" i="90"/>
  <c r="I76" i="90"/>
  <c r="J76" i="90"/>
  <c r="K76" i="90"/>
  <c r="N76" i="90" s="1"/>
  <c r="L76" i="90"/>
  <c r="M76" i="90"/>
  <c r="C77" i="90"/>
  <c r="E77" i="90"/>
  <c r="F77" i="90"/>
  <c r="G77" i="90"/>
  <c r="H77" i="90"/>
  <c r="I77" i="90"/>
  <c r="J77" i="90"/>
  <c r="K77" i="90"/>
  <c r="N77" i="90" s="1"/>
  <c r="L77" i="90"/>
  <c r="M77" i="90"/>
  <c r="C78" i="90"/>
  <c r="E78" i="90"/>
  <c r="F78" i="90"/>
  <c r="G78" i="90"/>
  <c r="H78" i="90"/>
  <c r="I78" i="90"/>
  <c r="J78" i="90"/>
  <c r="K78" i="90"/>
  <c r="N78" i="90" s="1"/>
  <c r="L78" i="90"/>
  <c r="M78" i="90"/>
  <c r="C79" i="90"/>
  <c r="E79" i="90"/>
  <c r="F79" i="90"/>
  <c r="G79" i="90"/>
  <c r="H79" i="90"/>
  <c r="I79" i="90"/>
  <c r="J79" i="90"/>
  <c r="K79" i="90"/>
  <c r="N79" i="90" s="1"/>
  <c r="L79" i="90"/>
  <c r="M79" i="90"/>
  <c r="C80" i="90"/>
  <c r="E80" i="90"/>
  <c r="F80" i="90"/>
  <c r="G80" i="90"/>
  <c r="H80" i="90"/>
  <c r="I80" i="90"/>
  <c r="J80" i="90"/>
  <c r="K80" i="90"/>
  <c r="N80" i="90" s="1"/>
  <c r="L80" i="90"/>
  <c r="M80" i="90"/>
  <c r="C81" i="90"/>
  <c r="E81" i="90"/>
  <c r="F81" i="90"/>
  <c r="G81" i="90"/>
  <c r="H81" i="90"/>
  <c r="I81" i="90"/>
  <c r="J81" i="90"/>
  <c r="K81" i="90"/>
  <c r="N81" i="90" s="1"/>
  <c r="L81" i="90"/>
  <c r="M81" i="90"/>
  <c r="C82" i="90"/>
  <c r="E82" i="90"/>
  <c r="F82" i="90"/>
  <c r="G82" i="90"/>
  <c r="H82" i="90"/>
  <c r="I82" i="90"/>
  <c r="J82" i="90"/>
  <c r="K82" i="90"/>
  <c r="N82" i="90" s="1"/>
  <c r="L82" i="90"/>
  <c r="M82" i="90"/>
  <c r="C83" i="90"/>
  <c r="E83" i="90"/>
  <c r="F83" i="90"/>
  <c r="G83" i="90"/>
  <c r="H83" i="90"/>
  <c r="I83" i="90"/>
  <c r="J83" i="90"/>
  <c r="K83" i="90"/>
  <c r="N83" i="90" s="1"/>
  <c r="L83" i="90"/>
  <c r="M83" i="90"/>
  <c r="C84" i="90"/>
  <c r="E84" i="90"/>
  <c r="F84" i="90"/>
  <c r="G84" i="90"/>
  <c r="H84" i="90"/>
  <c r="I84" i="90"/>
  <c r="J84" i="90"/>
  <c r="K84" i="90"/>
  <c r="N84" i="90" s="1"/>
  <c r="L84" i="90"/>
  <c r="M84" i="90"/>
  <c r="C85" i="90"/>
  <c r="E85" i="90"/>
  <c r="F85" i="90"/>
  <c r="G85" i="90"/>
  <c r="H85" i="90"/>
  <c r="I85" i="90"/>
  <c r="J85" i="90"/>
  <c r="K85" i="90"/>
  <c r="N85" i="90" s="1"/>
  <c r="L85" i="90"/>
  <c r="M85" i="90"/>
  <c r="C86" i="90"/>
  <c r="E86" i="90"/>
  <c r="F86" i="90"/>
  <c r="G86" i="90"/>
  <c r="H86" i="90"/>
  <c r="I86" i="90"/>
  <c r="J86" i="90"/>
  <c r="K86" i="90"/>
  <c r="N86" i="90" s="1"/>
  <c r="L86" i="90"/>
  <c r="M86" i="90"/>
  <c r="C87" i="90"/>
  <c r="E87" i="90"/>
  <c r="F87" i="90"/>
  <c r="G87" i="90"/>
  <c r="H87" i="90"/>
  <c r="I87" i="90"/>
  <c r="J87" i="90"/>
  <c r="K87" i="90"/>
  <c r="N87" i="90" s="1"/>
  <c r="L87" i="90"/>
  <c r="M87" i="90"/>
  <c r="C88" i="90"/>
  <c r="E88" i="90"/>
  <c r="F88" i="90"/>
  <c r="G88" i="90"/>
  <c r="H88" i="90"/>
  <c r="I88" i="90"/>
  <c r="J88" i="90"/>
  <c r="K88" i="90"/>
  <c r="N88" i="90" s="1"/>
  <c r="L88" i="90"/>
  <c r="M88" i="90"/>
  <c r="C89" i="90"/>
  <c r="E89" i="90"/>
  <c r="F89" i="90"/>
  <c r="G89" i="90"/>
  <c r="H89" i="90"/>
  <c r="I89" i="90"/>
  <c r="J89" i="90"/>
  <c r="K89" i="90"/>
  <c r="N89" i="90" s="1"/>
  <c r="L89" i="90"/>
  <c r="M89" i="90"/>
  <c r="C90" i="90"/>
  <c r="E90" i="90"/>
  <c r="F90" i="90"/>
  <c r="G90" i="90"/>
  <c r="H90" i="90"/>
  <c r="I90" i="90"/>
  <c r="J90" i="90"/>
  <c r="K90" i="90"/>
  <c r="N90" i="90" s="1"/>
  <c r="L90" i="90"/>
  <c r="M90" i="90"/>
  <c r="C91" i="90"/>
  <c r="E91" i="90"/>
  <c r="F91" i="90"/>
  <c r="G91" i="90"/>
  <c r="H91" i="90"/>
  <c r="I91" i="90"/>
  <c r="J91" i="90"/>
  <c r="K91" i="90"/>
  <c r="N91" i="90" s="1"/>
  <c r="L91" i="90"/>
  <c r="M91" i="90"/>
  <c r="C92" i="90"/>
  <c r="E92" i="90"/>
  <c r="F92" i="90"/>
  <c r="G92" i="90"/>
  <c r="H92" i="90"/>
  <c r="I92" i="90"/>
  <c r="J92" i="90"/>
  <c r="K92" i="90"/>
  <c r="N92" i="90" s="1"/>
  <c r="L92" i="90"/>
  <c r="M92" i="90"/>
  <c r="C93" i="90"/>
  <c r="E93" i="90"/>
  <c r="F93" i="90"/>
  <c r="G93" i="90"/>
  <c r="H93" i="90"/>
  <c r="I93" i="90"/>
  <c r="J93" i="90"/>
  <c r="K93" i="90"/>
  <c r="N93" i="90" s="1"/>
  <c r="L93" i="90"/>
  <c r="M93" i="90"/>
  <c r="C94" i="90"/>
  <c r="E94" i="90"/>
  <c r="F94" i="90"/>
  <c r="G94" i="90"/>
  <c r="H94" i="90"/>
  <c r="I94" i="90"/>
  <c r="J94" i="90"/>
  <c r="K94" i="90"/>
  <c r="N94" i="90" s="1"/>
  <c r="L94" i="90"/>
  <c r="M94" i="90"/>
  <c r="C95" i="90"/>
  <c r="E95" i="90"/>
  <c r="F95" i="90"/>
  <c r="G95" i="90"/>
  <c r="H95" i="90"/>
  <c r="I95" i="90"/>
  <c r="J95" i="90"/>
  <c r="K95" i="90"/>
  <c r="N95" i="90" s="1"/>
  <c r="L95" i="90"/>
  <c r="M95" i="90"/>
  <c r="C96" i="90"/>
  <c r="E96" i="90"/>
  <c r="F96" i="90"/>
  <c r="G96" i="90"/>
  <c r="H96" i="90"/>
  <c r="I96" i="90"/>
  <c r="J96" i="90"/>
  <c r="K96" i="90"/>
  <c r="N96" i="90" s="1"/>
  <c r="L96" i="90"/>
  <c r="M96" i="90"/>
  <c r="C97" i="90"/>
  <c r="E97" i="90"/>
  <c r="F97" i="90"/>
  <c r="G97" i="90"/>
  <c r="H97" i="90"/>
  <c r="I97" i="90"/>
  <c r="J97" i="90"/>
  <c r="K97" i="90"/>
  <c r="N97" i="90" s="1"/>
  <c r="L97" i="90"/>
  <c r="M97" i="90"/>
  <c r="C98" i="90"/>
  <c r="E98" i="90"/>
  <c r="F98" i="90"/>
  <c r="G98" i="90"/>
  <c r="H98" i="90"/>
  <c r="I98" i="90"/>
  <c r="J98" i="90"/>
  <c r="K98" i="90"/>
  <c r="N98" i="90" s="1"/>
  <c r="L98" i="90"/>
  <c r="M98" i="90"/>
  <c r="C99" i="90"/>
  <c r="E99" i="90"/>
  <c r="F99" i="90"/>
  <c r="G99" i="90"/>
  <c r="H99" i="90"/>
  <c r="I99" i="90"/>
  <c r="J99" i="90"/>
  <c r="K99" i="90"/>
  <c r="N99" i="90" s="1"/>
  <c r="L99" i="90"/>
  <c r="M99" i="90"/>
  <c r="C100" i="90"/>
  <c r="E100" i="90"/>
  <c r="F100" i="90"/>
  <c r="G100" i="90"/>
  <c r="H100" i="90"/>
  <c r="I100" i="90"/>
  <c r="J100" i="90"/>
  <c r="K100" i="90"/>
  <c r="N100" i="90" s="1"/>
  <c r="L100" i="90"/>
  <c r="M100" i="90"/>
  <c r="C101" i="90"/>
  <c r="E101" i="90"/>
  <c r="F101" i="90"/>
  <c r="G101" i="90"/>
  <c r="H101" i="90"/>
  <c r="I101" i="90"/>
  <c r="J101" i="90"/>
  <c r="K101" i="90"/>
  <c r="N101" i="90" s="1"/>
  <c r="L101" i="90"/>
  <c r="M101" i="90"/>
  <c r="C102" i="90"/>
  <c r="E102" i="90"/>
  <c r="F102" i="90"/>
  <c r="G102" i="90"/>
  <c r="H102" i="90"/>
  <c r="I102" i="90"/>
  <c r="J102" i="90"/>
  <c r="K102" i="90"/>
  <c r="N102" i="90" s="1"/>
  <c r="L102" i="90"/>
  <c r="M102" i="90"/>
  <c r="C103" i="90"/>
  <c r="E103" i="90"/>
  <c r="F103" i="90"/>
  <c r="G103" i="90"/>
  <c r="H103" i="90"/>
  <c r="I103" i="90"/>
  <c r="J103" i="90"/>
  <c r="K103" i="90"/>
  <c r="N103" i="90" s="1"/>
  <c r="L103" i="90"/>
  <c r="M103" i="90"/>
  <c r="C104" i="90"/>
  <c r="E104" i="90"/>
  <c r="F104" i="90"/>
  <c r="G104" i="90"/>
  <c r="H104" i="90"/>
  <c r="I104" i="90"/>
  <c r="J104" i="90"/>
  <c r="K104" i="90"/>
  <c r="N104" i="90" s="1"/>
  <c r="L104" i="90"/>
  <c r="M104" i="90"/>
  <c r="C105" i="90"/>
  <c r="E105" i="90"/>
  <c r="F105" i="90"/>
  <c r="G105" i="90"/>
  <c r="H105" i="90"/>
  <c r="I105" i="90"/>
  <c r="J105" i="90"/>
  <c r="K105" i="90"/>
  <c r="N105" i="90" s="1"/>
  <c r="L105" i="90"/>
  <c r="M105" i="90"/>
  <c r="C106" i="90"/>
  <c r="E106" i="90"/>
  <c r="F106" i="90"/>
  <c r="G106" i="90"/>
  <c r="H106" i="90"/>
  <c r="I106" i="90"/>
  <c r="J106" i="90"/>
  <c r="K106" i="90"/>
  <c r="N106" i="90" s="1"/>
  <c r="L106" i="90"/>
  <c r="M106" i="90"/>
  <c r="C107" i="90"/>
  <c r="E107" i="90"/>
  <c r="F107" i="90"/>
  <c r="G107" i="90"/>
  <c r="H107" i="90"/>
  <c r="I107" i="90"/>
  <c r="J107" i="90"/>
  <c r="K107" i="90"/>
  <c r="N107" i="90" s="1"/>
  <c r="L107" i="90"/>
  <c r="M107" i="90"/>
  <c r="C108" i="90"/>
  <c r="E108" i="90"/>
  <c r="F108" i="90"/>
  <c r="G108" i="90"/>
  <c r="H108" i="90"/>
  <c r="I108" i="90"/>
  <c r="J108" i="90"/>
  <c r="K108" i="90"/>
  <c r="N108" i="90" s="1"/>
  <c r="L108" i="90"/>
  <c r="M108" i="90"/>
  <c r="C109" i="90"/>
  <c r="E109" i="90"/>
  <c r="F109" i="90"/>
  <c r="G109" i="90"/>
  <c r="H109" i="90"/>
  <c r="I109" i="90"/>
  <c r="J109" i="90"/>
  <c r="K109" i="90"/>
  <c r="N109" i="90" s="1"/>
  <c r="L109" i="90"/>
  <c r="M109" i="90"/>
  <c r="C110" i="90"/>
  <c r="E110" i="90"/>
  <c r="F110" i="90"/>
  <c r="G110" i="90"/>
  <c r="H110" i="90"/>
  <c r="I110" i="90"/>
  <c r="J110" i="90"/>
  <c r="K110" i="90"/>
  <c r="N110" i="90" s="1"/>
  <c r="L110" i="90"/>
  <c r="M110" i="90"/>
  <c r="C111" i="90"/>
  <c r="E111" i="90"/>
  <c r="F111" i="90"/>
  <c r="G111" i="90"/>
  <c r="H111" i="90"/>
  <c r="I111" i="90"/>
  <c r="J111" i="90"/>
  <c r="K111" i="90"/>
  <c r="N111" i="90" s="1"/>
  <c r="L111" i="90"/>
  <c r="M111" i="90"/>
  <c r="C112" i="90"/>
  <c r="E112" i="90"/>
  <c r="F112" i="90"/>
  <c r="G112" i="90"/>
  <c r="H112" i="90"/>
  <c r="I112" i="90"/>
  <c r="J112" i="90"/>
  <c r="K112" i="90"/>
  <c r="N112" i="90" s="1"/>
  <c r="L112" i="90"/>
  <c r="M112" i="90"/>
  <c r="C113" i="90"/>
  <c r="E113" i="90"/>
  <c r="F113" i="90"/>
  <c r="G113" i="90"/>
  <c r="H113" i="90"/>
  <c r="I113" i="90"/>
  <c r="J113" i="90"/>
  <c r="K113" i="90"/>
  <c r="N113" i="90" s="1"/>
  <c r="L113" i="90"/>
  <c r="M113" i="90"/>
  <c r="C114" i="90"/>
  <c r="E114" i="90"/>
  <c r="F114" i="90"/>
  <c r="G114" i="90"/>
  <c r="H114" i="90"/>
  <c r="I114" i="90"/>
  <c r="J114" i="90"/>
  <c r="K114" i="90"/>
  <c r="N114" i="90" s="1"/>
  <c r="L114" i="90"/>
  <c r="M114" i="90"/>
  <c r="C115" i="90"/>
  <c r="E115" i="90"/>
  <c r="F115" i="90"/>
  <c r="G115" i="90"/>
  <c r="H115" i="90"/>
  <c r="I115" i="90"/>
  <c r="J115" i="90"/>
  <c r="K115" i="90"/>
  <c r="N115" i="90" s="1"/>
  <c r="L115" i="90"/>
  <c r="M115" i="90"/>
  <c r="C116" i="90"/>
  <c r="E116" i="90"/>
  <c r="F116" i="90"/>
  <c r="G116" i="90"/>
  <c r="H116" i="90"/>
  <c r="I116" i="90"/>
  <c r="J116" i="90"/>
  <c r="K116" i="90"/>
  <c r="N116" i="90" s="1"/>
  <c r="L116" i="90"/>
  <c r="M116" i="90"/>
  <c r="C117" i="90"/>
  <c r="E117" i="90"/>
  <c r="F117" i="90"/>
  <c r="G117" i="90"/>
  <c r="H117" i="90"/>
  <c r="I117" i="90"/>
  <c r="J117" i="90"/>
  <c r="K117" i="90"/>
  <c r="N117" i="90" s="1"/>
  <c r="L117" i="90"/>
  <c r="M117" i="90"/>
  <c r="C118" i="90"/>
  <c r="E118" i="90"/>
  <c r="F118" i="90"/>
  <c r="G118" i="90"/>
  <c r="H118" i="90"/>
  <c r="I118" i="90"/>
  <c r="J118" i="90"/>
  <c r="K118" i="90"/>
  <c r="N118" i="90" s="1"/>
  <c r="L118" i="90"/>
  <c r="M118" i="90"/>
  <c r="C119" i="90"/>
  <c r="E119" i="90"/>
  <c r="F119" i="90"/>
  <c r="G119" i="90"/>
  <c r="H119" i="90"/>
  <c r="I119" i="90"/>
  <c r="J119" i="90"/>
  <c r="K119" i="90"/>
  <c r="N119" i="90" s="1"/>
  <c r="L119" i="90"/>
  <c r="M119" i="90"/>
  <c r="C120" i="90"/>
  <c r="E120" i="90"/>
  <c r="F120" i="90"/>
  <c r="G120" i="90"/>
  <c r="H120" i="90"/>
  <c r="I120" i="90"/>
  <c r="J120" i="90"/>
  <c r="K120" i="90"/>
  <c r="N120" i="90" s="1"/>
  <c r="L120" i="90"/>
  <c r="M120" i="90"/>
  <c r="C121" i="90"/>
  <c r="E121" i="90"/>
  <c r="F121" i="90"/>
  <c r="G121" i="90"/>
  <c r="H121" i="90"/>
  <c r="I121" i="90"/>
  <c r="J121" i="90"/>
  <c r="K121" i="90"/>
  <c r="N121" i="90" s="1"/>
  <c r="L121" i="90"/>
  <c r="M121" i="90"/>
  <c r="C122" i="90"/>
  <c r="E122" i="90"/>
  <c r="F122" i="90"/>
  <c r="G122" i="90"/>
  <c r="H122" i="90"/>
  <c r="I122" i="90"/>
  <c r="J122" i="90"/>
  <c r="K122" i="90"/>
  <c r="N122" i="90" s="1"/>
  <c r="L122" i="90"/>
  <c r="M122" i="90"/>
  <c r="C123" i="90"/>
  <c r="E123" i="90"/>
  <c r="F123" i="90"/>
  <c r="G123" i="90"/>
  <c r="H123" i="90"/>
  <c r="I123" i="90"/>
  <c r="J123" i="90"/>
  <c r="K123" i="90"/>
  <c r="N123" i="90" s="1"/>
  <c r="L123" i="90"/>
  <c r="M123" i="90"/>
  <c r="C124" i="90"/>
  <c r="E124" i="90"/>
  <c r="F124" i="90"/>
  <c r="G124" i="90"/>
  <c r="H124" i="90"/>
  <c r="I124" i="90"/>
  <c r="J124" i="90"/>
  <c r="K124" i="90"/>
  <c r="N124" i="90" s="1"/>
  <c r="L124" i="90"/>
  <c r="M124" i="90"/>
  <c r="C125" i="90"/>
  <c r="E125" i="90"/>
  <c r="F125" i="90"/>
  <c r="G125" i="90"/>
  <c r="H125" i="90"/>
  <c r="I125" i="90"/>
  <c r="J125" i="90"/>
  <c r="K125" i="90"/>
  <c r="N125" i="90" s="1"/>
  <c r="L125" i="90"/>
  <c r="M125" i="90"/>
  <c r="C126" i="90"/>
  <c r="E126" i="90"/>
  <c r="F126" i="90"/>
  <c r="G126" i="90"/>
  <c r="H126" i="90"/>
  <c r="I126" i="90"/>
  <c r="J126" i="90"/>
  <c r="K126" i="90"/>
  <c r="N126" i="90" s="1"/>
  <c r="L126" i="90"/>
  <c r="M126" i="90"/>
  <c r="C127" i="90"/>
  <c r="E127" i="90"/>
  <c r="F127" i="90"/>
  <c r="G127" i="90"/>
  <c r="H127" i="90"/>
  <c r="I127" i="90"/>
  <c r="J127" i="90"/>
  <c r="K127" i="90"/>
  <c r="N127" i="90" s="1"/>
  <c r="L127" i="90"/>
  <c r="M127" i="90"/>
  <c r="C128" i="90"/>
  <c r="E128" i="90"/>
  <c r="F128" i="90"/>
  <c r="G128" i="90"/>
  <c r="H128" i="90"/>
  <c r="I128" i="90"/>
  <c r="J128" i="90"/>
  <c r="K128" i="90"/>
  <c r="N128" i="90" s="1"/>
  <c r="L128" i="90"/>
  <c r="M128" i="90"/>
  <c r="C129" i="90"/>
  <c r="E129" i="90"/>
  <c r="F129" i="90"/>
  <c r="G129" i="90"/>
  <c r="H129" i="90"/>
  <c r="I129" i="90"/>
  <c r="J129" i="90"/>
  <c r="K129" i="90"/>
  <c r="N129" i="90" s="1"/>
  <c r="L129" i="90"/>
  <c r="M129" i="90"/>
  <c r="C130" i="90"/>
  <c r="E130" i="90"/>
  <c r="F130" i="90"/>
  <c r="G130" i="90"/>
  <c r="H130" i="90"/>
  <c r="I130" i="90"/>
  <c r="J130" i="90"/>
  <c r="K130" i="90"/>
  <c r="N130" i="90" s="1"/>
  <c r="L130" i="90"/>
  <c r="M130" i="90"/>
  <c r="C131" i="90"/>
  <c r="E131" i="90"/>
  <c r="F131" i="90"/>
  <c r="G131" i="90"/>
  <c r="H131" i="90"/>
  <c r="I131" i="90"/>
  <c r="J131" i="90"/>
  <c r="K131" i="90"/>
  <c r="N131" i="90" s="1"/>
  <c r="L131" i="90"/>
  <c r="M131" i="90"/>
  <c r="C132" i="90"/>
  <c r="E132" i="90"/>
  <c r="F132" i="90"/>
  <c r="G132" i="90"/>
  <c r="H132" i="90"/>
  <c r="I132" i="90"/>
  <c r="J132" i="90"/>
  <c r="K132" i="90"/>
  <c r="N132" i="90" s="1"/>
  <c r="L132" i="90"/>
  <c r="M132" i="90"/>
  <c r="C133" i="90"/>
  <c r="E133" i="90"/>
  <c r="F133" i="90"/>
  <c r="G133" i="90"/>
  <c r="H133" i="90"/>
  <c r="I133" i="90"/>
  <c r="J133" i="90"/>
  <c r="K133" i="90"/>
  <c r="N133" i="90" s="1"/>
  <c r="L133" i="90"/>
  <c r="M133" i="90"/>
  <c r="C134" i="90"/>
  <c r="E134" i="90"/>
  <c r="F134" i="90"/>
  <c r="G134" i="90"/>
  <c r="H134" i="90"/>
  <c r="I134" i="90"/>
  <c r="J134" i="90"/>
  <c r="K134" i="90"/>
  <c r="N134" i="90" s="1"/>
  <c r="L134" i="90"/>
  <c r="M134" i="90"/>
  <c r="C135" i="90"/>
  <c r="E135" i="90"/>
  <c r="F135" i="90"/>
  <c r="G135" i="90"/>
  <c r="H135" i="90"/>
  <c r="I135" i="90"/>
  <c r="J135" i="90"/>
  <c r="K135" i="90"/>
  <c r="N135" i="90" s="1"/>
  <c r="L135" i="90"/>
  <c r="M135" i="90"/>
  <c r="C136" i="90"/>
  <c r="E136" i="90"/>
  <c r="F136" i="90"/>
  <c r="G136" i="90"/>
  <c r="H136" i="90"/>
  <c r="I136" i="90"/>
  <c r="J136" i="90"/>
  <c r="K136" i="90"/>
  <c r="N136" i="90" s="1"/>
  <c r="L136" i="90"/>
  <c r="M136" i="90"/>
  <c r="C137" i="90"/>
  <c r="E137" i="90"/>
  <c r="F137" i="90"/>
  <c r="G137" i="90"/>
  <c r="H137" i="90"/>
  <c r="I137" i="90"/>
  <c r="J137" i="90"/>
  <c r="K137" i="90"/>
  <c r="N137" i="90" s="1"/>
  <c r="L137" i="90"/>
  <c r="M137" i="90"/>
  <c r="C138" i="90"/>
  <c r="E138" i="90"/>
  <c r="F138" i="90"/>
  <c r="G138" i="90"/>
  <c r="H138" i="90"/>
  <c r="I138" i="90"/>
  <c r="J138" i="90"/>
  <c r="K138" i="90"/>
  <c r="N138" i="90" s="1"/>
  <c r="L138" i="90"/>
  <c r="M138" i="90"/>
  <c r="C139" i="90"/>
  <c r="E139" i="90"/>
  <c r="F139" i="90"/>
  <c r="G139" i="90"/>
  <c r="H139" i="90"/>
  <c r="I139" i="90"/>
  <c r="J139" i="90"/>
  <c r="K139" i="90"/>
  <c r="N139" i="90" s="1"/>
  <c r="L139" i="90"/>
  <c r="M139" i="90"/>
  <c r="C140" i="90"/>
  <c r="E140" i="90"/>
  <c r="F140" i="90"/>
  <c r="G140" i="90"/>
  <c r="H140" i="90"/>
  <c r="I140" i="90"/>
  <c r="J140" i="90"/>
  <c r="K140" i="90"/>
  <c r="N140" i="90" s="1"/>
  <c r="L140" i="90"/>
  <c r="M140" i="90"/>
  <c r="C141" i="90"/>
  <c r="E141" i="90"/>
  <c r="F141" i="90"/>
  <c r="G141" i="90"/>
  <c r="H141" i="90"/>
  <c r="I141" i="90"/>
  <c r="J141" i="90"/>
  <c r="K141" i="90"/>
  <c r="N141" i="90" s="1"/>
  <c r="L141" i="90"/>
  <c r="M141" i="90"/>
  <c r="C142" i="90"/>
  <c r="E142" i="90"/>
  <c r="F142" i="90"/>
  <c r="G142" i="90"/>
  <c r="H142" i="90"/>
  <c r="I142" i="90"/>
  <c r="J142" i="90"/>
  <c r="K142" i="90"/>
  <c r="N142" i="90" s="1"/>
  <c r="L142" i="90"/>
  <c r="M142" i="90"/>
  <c r="C143" i="90"/>
  <c r="E143" i="90"/>
  <c r="F143" i="90"/>
  <c r="G143" i="90"/>
  <c r="H143" i="90"/>
  <c r="I143" i="90"/>
  <c r="J143" i="90"/>
  <c r="K143" i="90"/>
  <c r="N143" i="90" s="1"/>
  <c r="L143" i="90"/>
  <c r="M143" i="90"/>
  <c r="C144" i="90"/>
  <c r="E144" i="90"/>
  <c r="F144" i="90"/>
  <c r="G144" i="90"/>
  <c r="H144" i="90"/>
  <c r="I144" i="90"/>
  <c r="J144" i="90"/>
  <c r="K144" i="90"/>
  <c r="N144" i="90" s="1"/>
  <c r="L144" i="90"/>
  <c r="M144" i="90"/>
  <c r="E7" i="90"/>
  <c r="F6" i="90"/>
  <c r="M7" i="90" l="1"/>
  <c r="L7" i="90"/>
  <c r="K7" i="90"/>
  <c r="N7" i="90" s="1"/>
  <c r="J7" i="90"/>
  <c r="I7" i="90"/>
  <c r="H7" i="90"/>
  <c r="G7" i="90"/>
  <c r="F7" i="90"/>
  <c r="M6" i="90"/>
  <c r="L6" i="90"/>
  <c r="K6" i="90"/>
  <c r="N6" i="90" s="1"/>
  <c r="J6" i="90"/>
  <c r="I6" i="90"/>
  <c r="H6" i="90"/>
  <c r="G6" i="90"/>
  <c r="E4" i="102" l="1"/>
  <c r="C2" i="113"/>
  <c r="C3" i="113"/>
  <c r="C4" i="113"/>
  <c r="C5" i="113"/>
  <c r="C6" i="113"/>
  <c r="C7" i="113"/>
  <c r="C8" i="113"/>
  <c r="C9" i="113"/>
  <c r="C10" i="113"/>
  <c r="C11" i="113"/>
  <c r="C12" i="113"/>
  <c r="C13" i="113"/>
  <c r="C14" i="113"/>
  <c r="C15" i="113"/>
  <c r="C16" i="113"/>
  <c r="C17" i="113"/>
  <c r="C18" i="113"/>
  <c r="C19" i="113"/>
  <c r="C20" i="113"/>
  <c r="C21" i="113"/>
  <c r="C22" i="113"/>
  <c r="C23" i="113"/>
  <c r="C24" i="113"/>
  <c r="C25" i="113"/>
  <c r="C26" i="113"/>
  <c r="C27" i="113"/>
  <c r="C28" i="113"/>
  <c r="C29" i="113"/>
  <c r="C30" i="113"/>
  <c r="C31" i="113"/>
  <c r="C32" i="113"/>
  <c r="C1" i="113"/>
  <c r="B1" i="113"/>
  <c r="B2" i="113"/>
  <c r="B3" i="113"/>
  <c r="B4" i="113"/>
  <c r="B5" i="113"/>
  <c r="B6" i="113"/>
  <c r="B7" i="113"/>
  <c r="B8" i="113"/>
  <c r="B9" i="113"/>
  <c r="B10" i="113"/>
  <c r="B11" i="113"/>
  <c r="B12" i="113"/>
  <c r="B13" i="113"/>
  <c r="B14" i="113"/>
  <c r="B15" i="113"/>
  <c r="B16" i="113"/>
  <c r="B17" i="113"/>
  <c r="B18" i="113"/>
  <c r="B19" i="113"/>
  <c r="B20" i="113"/>
  <c r="B21" i="113"/>
  <c r="B22" i="113"/>
  <c r="B23" i="113"/>
  <c r="B24" i="113"/>
  <c r="B25" i="113"/>
  <c r="B26" i="113"/>
  <c r="B27" i="113"/>
  <c r="B28" i="113"/>
  <c r="B29" i="113"/>
  <c r="B30" i="113"/>
  <c r="B31" i="113"/>
  <c r="B32" i="113"/>
  <c r="E5" i="102" l="1"/>
  <c r="E6" i="102"/>
  <c r="E7" i="102"/>
  <c r="E8" i="102"/>
  <c r="E9" i="102"/>
  <c r="E10" i="102"/>
  <c r="E11" i="102"/>
  <c r="E12" i="102"/>
  <c r="E13" i="102"/>
  <c r="E14" i="102"/>
  <c r="E15" i="102"/>
  <c r="E16" i="102"/>
  <c r="E17" i="102"/>
  <c r="E18" i="102"/>
  <c r="E19" i="102"/>
  <c r="E20" i="102"/>
  <c r="E21" i="102"/>
  <c r="E22" i="102"/>
  <c r="E23" i="102"/>
  <c r="E24" i="102"/>
  <c r="E25" i="102"/>
  <c r="E26" i="102"/>
  <c r="E27" i="102"/>
  <c r="E28" i="102"/>
  <c r="L2" i="100" l="1"/>
  <c r="O9" i="105" l="1"/>
  <c r="O9" i="104"/>
  <c r="C6" i="90" l="1"/>
  <c r="C7" i="90" s="1"/>
  <c r="C8" i="90" s="1"/>
  <c r="C9" i="90" s="1"/>
  <c r="C10" i="90" s="1"/>
  <c r="C11" i="90" s="1"/>
  <c r="C12" i="90" s="1"/>
  <c r="C13" i="90" s="1"/>
  <c r="C14" i="90" s="1"/>
  <c r="C15" i="90" s="1"/>
  <c r="C16" i="90" s="1"/>
  <c r="C17" i="90" s="1"/>
  <c r="C18" i="90" s="1"/>
  <c r="C19" i="90" s="1"/>
  <c r="C20" i="90" s="1"/>
  <c r="C21" i="90" s="1"/>
  <c r="C22" i="90" s="1"/>
  <c r="C23" i="90" s="1"/>
  <c r="C24" i="90" s="1"/>
  <c r="C25" i="90" s="1"/>
  <c r="K10" i="88"/>
  <c r="E115" i="103"/>
  <c r="E117" i="103"/>
  <c r="E119" i="103"/>
  <c r="E121" i="103"/>
  <c r="E123" i="103"/>
  <c r="E125" i="103"/>
  <c r="D114" i="103"/>
  <c r="D115" i="103"/>
  <c r="D116" i="103"/>
  <c r="D117" i="103"/>
  <c r="D118" i="103"/>
  <c r="D119" i="103"/>
  <c r="D120" i="103"/>
  <c r="D121" i="103"/>
  <c r="D122" i="103"/>
  <c r="D123" i="103"/>
  <c r="D124" i="103"/>
  <c r="D125" i="103"/>
  <c r="D126" i="103"/>
  <c r="E9" i="96"/>
  <c r="I9" i="96"/>
  <c r="D4" i="103"/>
  <c r="E4" i="103"/>
  <c r="D5" i="103"/>
  <c r="E5" i="103"/>
  <c r="D6" i="103"/>
  <c r="E6" i="103"/>
  <c r="D7" i="103"/>
  <c r="E7" i="103"/>
  <c r="D8" i="103"/>
  <c r="E8" i="103"/>
  <c r="D9" i="103"/>
  <c r="E9" i="103"/>
  <c r="D10" i="103"/>
  <c r="E10" i="103"/>
  <c r="D11" i="103"/>
  <c r="E11" i="103"/>
  <c r="D12" i="103"/>
  <c r="E12" i="103"/>
  <c r="D13" i="103"/>
  <c r="E13" i="103"/>
  <c r="D14" i="103"/>
  <c r="E14" i="103"/>
  <c r="D15" i="103"/>
  <c r="E15" i="103"/>
  <c r="D16" i="103"/>
  <c r="E16" i="103"/>
  <c r="D17" i="103"/>
  <c r="E17" i="103"/>
  <c r="D18" i="103"/>
  <c r="E18" i="103"/>
  <c r="D19" i="103"/>
  <c r="E19" i="103"/>
  <c r="D20" i="103"/>
  <c r="E20" i="103"/>
  <c r="D21" i="103"/>
  <c r="E21" i="103"/>
  <c r="D22" i="103"/>
  <c r="E22" i="103"/>
  <c r="D23" i="103"/>
  <c r="E23" i="103"/>
  <c r="D24" i="103"/>
  <c r="E24" i="103"/>
  <c r="D25" i="103"/>
  <c r="E25" i="103"/>
  <c r="D26" i="103"/>
  <c r="E26" i="103"/>
  <c r="D27" i="103"/>
  <c r="E27" i="103"/>
  <c r="D28" i="103"/>
  <c r="E28" i="103"/>
  <c r="D29" i="103"/>
  <c r="E29" i="103"/>
  <c r="D30" i="103"/>
  <c r="E30" i="103"/>
  <c r="D31" i="103"/>
  <c r="E31" i="103"/>
  <c r="D32" i="103"/>
  <c r="E32" i="103"/>
  <c r="D33" i="103"/>
  <c r="E33" i="103"/>
  <c r="D34" i="103"/>
  <c r="E34" i="103"/>
  <c r="D35" i="103"/>
  <c r="E35" i="103"/>
  <c r="D36" i="103"/>
  <c r="E36" i="103"/>
  <c r="D37" i="103"/>
  <c r="E37" i="103"/>
  <c r="D38" i="103"/>
  <c r="E38" i="103"/>
  <c r="D39" i="103"/>
  <c r="E39" i="103"/>
  <c r="D40" i="103"/>
  <c r="E40" i="103"/>
  <c r="D41" i="103"/>
  <c r="E41" i="103"/>
  <c r="D42" i="103"/>
  <c r="E42" i="103"/>
  <c r="D43" i="103"/>
  <c r="E43" i="103"/>
  <c r="D44" i="103"/>
  <c r="E44" i="103"/>
  <c r="D45" i="103"/>
  <c r="E45" i="103"/>
  <c r="D46" i="103"/>
  <c r="E46" i="103"/>
  <c r="D47" i="103"/>
  <c r="E47" i="103"/>
  <c r="D48" i="103"/>
  <c r="E48" i="103"/>
  <c r="D49" i="103"/>
  <c r="E49" i="103"/>
  <c r="D50" i="103"/>
  <c r="E50" i="103"/>
  <c r="D51" i="103"/>
  <c r="E51" i="103"/>
  <c r="D52" i="103"/>
  <c r="E52" i="103"/>
  <c r="D53" i="103"/>
  <c r="E53" i="103"/>
  <c r="D54" i="103"/>
  <c r="E54" i="103"/>
  <c r="D55" i="103"/>
  <c r="E55" i="103"/>
  <c r="D56" i="103"/>
  <c r="E56" i="103"/>
  <c r="D57" i="103"/>
  <c r="E57" i="103"/>
  <c r="D58" i="103"/>
  <c r="E58" i="103"/>
  <c r="D59" i="103"/>
  <c r="E59" i="103"/>
  <c r="D60" i="103"/>
  <c r="E60" i="103"/>
  <c r="D61" i="103"/>
  <c r="E61" i="103"/>
  <c r="D62" i="103"/>
  <c r="E62" i="103"/>
  <c r="D63" i="103"/>
  <c r="E63" i="103"/>
  <c r="D64" i="103"/>
  <c r="E64" i="103"/>
  <c r="D65" i="103"/>
  <c r="E65" i="103"/>
  <c r="D66" i="103"/>
  <c r="E66" i="103"/>
  <c r="D67" i="103"/>
  <c r="E67" i="103"/>
  <c r="D68" i="103"/>
  <c r="E68" i="103"/>
  <c r="D69" i="103"/>
  <c r="E69" i="103"/>
  <c r="D70" i="103"/>
  <c r="E70" i="103"/>
  <c r="D71" i="103"/>
  <c r="E71" i="103"/>
  <c r="D72" i="103"/>
  <c r="E72" i="103"/>
  <c r="D73" i="103"/>
  <c r="E73" i="103"/>
  <c r="D74" i="103"/>
  <c r="E74" i="103"/>
  <c r="D75" i="103"/>
  <c r="E75" i="103"/>
  <c r="D76" i="103"/>
  <c r="E76" i="103"/>
  <c r="D77" i="103"/>
  <c r="E77" i="103"/>
  <c r="D78" i="103"/>
  <c r="E78" i="103"/>
  <c r="D79" i="103"/>
  <c r="E79" i="103"/>
  <c r="D80" i="103"/>
  <c r="E80" i="103"/>
  <c r="D81" i="103"/>
  <c r="E81" i="103"/>
  <c r="D82" i="103"/>
  <c r="E82" i="103"/>
  <c r="D83" i="103"/>
  <c r="E83" i="103"/>
  <c r="D84" i="103"/>
  <c r="E84" i="103"/>
  <c r="D85" i="103"/>
  <c r="E85" i="103"/>
  <c r="D86" i="103"/>
  <c r="E86" i="103"/>
  <c r="D87" i="103"/>
  <c r="E87" i="103"/>
  <c r="D88" i="103"/>
  <c r="E88" i="103"/>
  <c r="D89" i="103"/>
  <c r="E89" i="103"/>
  <c r="D90" i="103"/>
  <c r="E90" i="103"/>
  <c r="D91" i="103"/>
  <c r="E91" i="103"/>
  <c r="D92" i="103"/>
  <c r="E92" i="103"/>
  <c r="D93" i="103"/>
  <c r="E93" i="103"/>
  <c r="D94" i="103"/>
  <c r="E94" i="103"/>
  <c r="D95" i="103"/>
  <c r="E95" i="103"/>
  <c r="D96" i="103"/>
  <c r="E96" i="103"/>
  <c r="D97" i="103"/>
  <c r="E97" i="103"/>
  <c r="D98" i="103"/>
  <c r="E98" i="103"/>
  <c r="D99" i="103"/>
  <c r="E99" i="103"/>
  <c r="D100" i="103"/>
  <c r="E100" i="103"/>
  <c r="D101" i="103"/>
  <c r="E101" i="103"/>
  <c r="D102" i="103"/>
  <c r="E102" i="103"/>
  <c r="D103" i="103"/>
  <c r="E103" i="103"/>
  <c r="D104" i="103"/>
  <c r="E104" i="103"/>
  <c r="D105" i="103"/>
  <c r="D106" i="103"/>
  <c r="D107" i="103"/>
  <c r="D108" i="103"/>
  <c r="D109" i="103"/>
  <c r="D110" i="103"/>
  <c r="D111" i="103"/>
  <c r="D112" i="103"/>
  <c r="D113" i="10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数据模型"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Sheet3!$A$1:$B$32" type="102" refreshedVersion="6" minRefreshableVersion="5">
    <extLst>
      <ext xmlns:x15="http://schemas.microsoft.com/office/spreadsheetml/2010/11/main" uri="{DE250136-89BD-433C-8126-D09CA5730AF9}">
        <x15:connection id="区域">
          <x15:rangePr sourceName="_xlcn.WorksheetConnection_Sheet3A1B321"/>
        </x15:connection>
      </ext>
    </extLst>
  </connection>
  <connection id="3" xr16:uid="{00000000-0015-0000-FFFF-FFFF02000000}" name="WorksheetConnection_Sheet3!$A$1:$B$33" type="102" refreshedVersion="6" minRefreshableVersion="5">
    <extLst>
      <ext xmlns:x15="http://schemas.microsoft.com/office/spreadsheetml/2010/11/main" uri="{DE250136-89BD-433C-8126-D09CA5730AF9}">
        <x15:connection id="区域 1">
          <x15:rangePr sourceName="_xlcn.WorksheetConnection_Sheet3A1B331"/>
        </x15:connection>
      </ext>
    </extLst>
  </connection>
</connections>
</file>

<file path=xl/sharedStrings.xml><?xml version="1.0" encoding="utf-8"?>
<sst xmlns="http://schemas.openxmlformats.org/spreadsheetml/2006/main" count="3340" uniqueCount="1429">
  <si>
    <t>姓名</t>
    <phoneticPr fontId="3" type="noConversion"/>
  </si>
  <si>
    <t>性别</t>
    <phoneticPr fontId="3" type="noConversion"/>
  </si>
  <si>
    <t>入职时间</t>
    <phoneticPr fontId="3" type="noConversion"/>
  </si>
  <si>
    <t xml:space="preserve">女 </t>
  </si>
  <si>
    <t>男</t>
  </si>
  <si>
    <t>用户密码</t>
  </si>
  <si>
    <t>用户级别</t>
  </si>
  <si>
    <t>用户名</t>
  </si>
  <si>
    <t>用户权限表</t>
    <phoneticPr fontId="3" type="noConversion"/>
  </si>
  <si>
    <t>联系电话</t>
    <phoneticPr fontId="3" type="noConversion"/>
  </si>
  <si>
    <t>510101199709301371</t>
  </si>
  <si>
    <t>510181199305253823</t>
  </si>
  <si>
    <t>510101199805099818</t>
  </si>
  <si>
    <t>51011619940604283X</t>
  </si>
  <si>
    <t>510115199602033231</t>
  </si>
  <si>
    <t>51010819920401314X</t>
  </si>
  <si>
    <t>510181199805256174</t>
  </si>
  <si>
    <t>510116199712277167</t>
  </si>
  <si>
    <t>510124199202258588</t>
  </si>
  <si>
    <t>510112199910166306</t>
  </si>
  <si>
    <t>510108200005259593</t>
  </si>
  <si>
    <t>15681440157</t>
  </si>
  <si>
    <t>13905222241</t>
  </si>
  <si>
    <t>15895259965</t>
  </si>
  <si>
    <t>15895252593</t>
  </si>
  <si>
    <t>15152047082</t>
  </si>
  <si>
    <t>15284965788</t>
  </si>
  <si>
    <t>15152040083</t>
  </si>
  <si>
    <t>15982645018</t>
  </si>
  <si>
    <t>15152046346</t>
  </si>
  <si>
    <t>13905220499</t>
  </si>
  <si>
    <t>13905228310</t>
  </si>
  <si>
    <t>15681441306</t>
  </si>
  <si>
    <t>15152041976</t>
  </si>
  <si>
    <t>15152046953</t>
  </si>
  <si>
    <t>15284965697</t>
  </si>
  <si>
    <t>家庭住址</t>
    <phoneticPr fontId="3" type="noConversion"/>
  </si>
  <si>
    <t>廖瓯越</t>
  </si>
  <si>
    <t>制表时间:2019年7月5日</t>
    <phoneticPr fontId="3" type="noConversion"/>
  </si>
  <si>
    <t>工号</t>
    <phoneticPr fontId="3" type="noConversion"/>
  </si>
  <si>
    <t>邮编</t>
    <phoneticPr fontId="3" type="noConversion"/>
  </si>
  <si>
    <t>梅奏</t>
  </si>
  <si>
    <t>陈曦</t>
  </si>
  <si>
    <t>增进超</t>
  </si>
  <si>
    <t>刘晨五</t>
  </si>
  <si>
    <t>包走窜</t>
  </si>
  <si>
    <t>申吕琳</t>
  </si>
  <si>
    <t>李娜</t>
  </si>
  <si>
    <t>甘东红</t>
  </si>
  <si>
    <t>510182198006120255</t>
  </si>
  <si>
    <t>510106199006044967</t>
  </si>
  <si>
    <t>510113198507310937</t>
  </si>
  <si>
    <t>510122199002154157</t>
  </si>
  <si>
    <t>510184199203217558</t>
  </si>
  <si>
    <t>510101198803144395</t>
  </si>
  <si>
    <t>610400</t>
  </si>
  <si>
    <t>611800</t>
  </si>
  <si>
    <t>成都市 崇州市</t>
  </si>
  <si>
    <t>成都市 青白江区</t>
  </si>
  <si>
    <t>成都市 市辖区</t>
  </si>
  <si>
    <t>成都市 金牛区</t>
  </si>
  <si>
    <t>成都市 双流县</t>
  </si>
  <si>
    <t>15204863324</t>
  </si>
  <si>
    <t>15239469465</t>
  </si>
  <si>
    <t>16337357664</t>
  </si>
  <si>
    <t>15991492063</t>
  </si>
  <si>
    <t>15922883153</t>
  </si>
  <si>
    <t>16317806662</t>
  </si>
  <si>
    <t>13914681268</t>
  </si>
  <si>
    <t>510183199406137887</t>
  </si>
  <si>
    <t>成都市 邛崃市</t>
  </si>
  <si>
    <t>秦盘</t>
  </si>
  <si>
    <t>谭傲雪</t>
  </si>
  <si>
    <t>系统目前还处于开发完善状态，在使用过程如有遇到问题或疑问，请联系开发者或加入客服群询问相关情况</t>
    <phoneticPr fontId="3" type="noConversion"/>
  </si>
  <si>
    <t>信息管理</t>
    <phoneticPr fontId="3" type="noConversion"/>
  </si>
  <si>
    <t>系统版本：</t>
    <phoneticPr fontId="3" type="noConversion"/>
  </si>
  <si>
    <t>客服联系QQ群：</t>
    <phoneticPr fontId="3" type="noConversion"/>
  </si>
  <si>
    <t>运单管理</t>
    <phoneticPr fontId="3" type="noConversion"/>
  </si>
  <si>
    <t>路线管理</t>
    <phoneticPr fontId="3" type="noConversion"/>
  </si>
  <si>
    <t>车辆管理</t>
    <phoneticPr fontId="3" type="noConversion"/>
  </si>
  <si>
    <t>员工管理</t>
    <phoneticPr fontId="3" type="noConversion"/>
  </si>
  <si>
    <t>部门名称</t>
    <phoneticPr fontId="3" type="noConversion"/>
  </si>
  <si>
    <t>编号</t>
    <phoneticPr fontId="3" type="noConversion"/>
  </si>
  <si>
    <t>序号</t>
    <phoneticPr fontId="3" type="noConversion"/>
  </si>
  <si>
    <t>公司名称</t>
    <phoneticPr fontId="3" type="noConversion"/>
  </si>
  <si>
    <t>添加员工信息</t>
    <phoneticPr fontId="3" type="noConversion"/>
  </si>
  <si>
    <t>部门信息表</t>
    <phoneticPr fontId="3" type="noConversion"/>
  </si>
  <si>
    <t>分公司信息表</t>
    <phoneticPr fontId="3" type="noConversion"/>
  </si>
  <si>
    <t>查询员工信息</t>
    <phoneticPr fontId="3" type="noConversion"/>
  </si>
  <si>
    <t>公司结构</t>
    <phoneticPr fontId="3" type="noConversion"/>
  </si>
  <si>
    <t>+ 新增部门</t>
    <phoneticPr fontId="3" type="noConversion"/>
  </si>
  <si>
    <t>工龄</t>
  </si>
  <si>
    <t>所属公司</t>
  </si>
  <si>
    <t>所属部门</t>
  </si>
  <si>
    <t>入职时间</t>
  </si>
  <si>
    <t>邮政编码</t>
  </si>
  <si>
    <t>家庭住址</t>
  </si>
  <si>
    <t>联系电话</t>
  </si>
  <si>
    <t>身份证号码</t>
  </si>
  <si>
    <t>就职公司</t>
    <phoneticPr fontId="3" type="noConversion"/>
  </si>
  <si>
    <t>就职部门</t>
    <phoneticPr fontId="3" type="noConversion"/>
  </si>
  <si>
    <t>身份证号</t>
    <phoneticPr fontId="3" type="noConversion"/>
  </si>
  <si>
    <t>填写员工信息表单</t>
    <phoneticPr fontId="3" type="noConversion"/>
  </si>
  <si>
    <t>查询车辆信息</t>
    <phoneticPr fontId="3" type="noConversion"/>
  </si>
  <si>
    <t>添加车辆信息</t>
  </si>
  <si>
    <t>查询车辆信息</t>
  </si>
  <si>
    <t>运单号</t>
    <phoneticPr fontId="3" type="noConversion"/>
  </si>
  <si>
    <t>运单号：</t>
    <phoneticPr fontId="3" type="noConversion"/>
  </si>
  <si>
    <t>更新时间:</t>
    <phoneticPr fontId="3" type="noConversion"/>
  </si>
  <si>
    <t>成都市 成华区</t>
  </si>
  <si>
    <t>成都市 龙泉驿区</t>
  </si>
  <si>
    <t>李铭</t>
  </si>
  <si>
    <t>成都市 郫县</t>
  </si>
  <si>
    <t>王浩</t>
  </si>
  <si>
    <t>成都市 金牛区</t>
  </si>
  <si>
    <t>51010619760914444X</t>
  </si>
  <si>
    <t>成都市 双流区</t>
  </si>
  <si>
    <t>成都市 都江堰市</t>
  </si>
  <si>
    <t>成都市 温江区</t>
  </si>
  <si>
    <t>蒋斌彭</t>
  </si>
  <si>
    <t>510124197102132906</t>
  </si>
  <si>
    <t>黄琼会</t>
  </si>
  <si>
    <t>成都市 市辖区</t>
  </si>
  <si>
    <t>运单基本信息</t>
    <phoneticPr fontId="3" type="noConversion"/>
  </si>
  <si>
    <t>运输路线基本信息</t>
    <phoneticPr fontId="3" type="noConversion"/>
  </si>
  <si>
    <t>510116199806206146</t>
  </si>
  <si>
    <t>陈爽</t>
  </si>
  <si>
    <t>车辆基本信息</t>
    <phoneticPr fontId="3" type="noConversion"/>
  </si>
  <si>
    <t>员工基本信息</t>
    <phoneticPr fontId="3" type="noConversion"/>
  </si>
  <si>
    <t>成都市 彭州市</t>
  </si>
  <si>
    <t>成都市 武侯区</t>
  </si>
  <si>
    <t>510107199708017035</t>
  </si>
  <si>
    <t>朱美玲</t>
  </si>
  <si>
    <t>510181197504217012</t>
  </si>
  <si>
    <t>所属公司</t>
    <phoneticPr fontId="3" type="noConversion"/>
  </si>
  <si>
    <t>驾驶员身份证号</t>
    <phoneticPr fontId="3" type="noConversion"/>
  </si>
  <si>
    <t>驾驶员姓名</t>
    <phoneticPr fontId="3" type="noConversion"/>
  </si>
  <si>
    <t>驾驶员编号</t>
    <phoneticPr fontId="3" type="noConversion"/>
  </si>
  <si>
    <t>规定载重</t>
    <phoneticPr fontId="3" type="noConversion"/>
  </si>
  <si>
    <t>车辆来源</t>
    <phoneticPr fontId="3" type="noConversion"/>
  </si>
  <si>
    <t>车辆价值（万元）</t>
  </si>
  <si>
    <t>车牌号</t>
  </si>
  <si>
    <t>车辆品牌</t>
  </si>
  <si>
    <t>车辆类型</t>
  </si>
  <si>
    <t>车辆编号</t>
  </si>
  <si>
    <t>线路运输里程</t>
    <phoneticPr fontId="3" type="noConversion"/>
  </si>
  <si>
    <t>目的城市</t>
    <phoneticPr fontId="3" type="noConversion"/>
  </si>
  <si>
    <t>目的省份</t>
    <phoneticPr fontId="3" type="noConversion"/>
  </si>
  <si>
    <t>起始城市</t>
    <phoneticPr fontId="3" type="noConversion"/>
  </si>
  <si>
    <t>起始省份</t>
    <phoneticPr fontId="3" type="noConversion"/>
  </si>
  <si>
    <t>线路名称</t>
    <phoneticPr fontId="3" type="noConversion"/>
  </si>
  <si>
    <t>线路编号</t>
    <phoneticPr fontId="3" type="noConversion"/>
  </si>
  <si>
    <t>当前位置</t>
    <phoneticPr fontId="3" type="noConversion"/>
  </si>
  <si>
    <t>状态时间</t>
    <phoneticPr fontId="3" type="noConversion"/>
  </si>
  <si>
    <t>收件人地址</t>
    <phoneticPr fontId="3" type="noConversion"/>
  </si>
  <si>
    <t>收件人手机号</t>
    <phoneticPr fontId="3" type="noConversion"/>
  </si>
  <si>
    <t>收件人姓名</t>
    <phoneticPr fontId="3" type="noConversion"/>
  </si>
  <si>
    <t>发件人地址</t>
    <phoneticPr fontId="3" type="noConversion"/>
  </si>
  <si>
    <t>发件人手机号</t>
    <phoneticPr fontId="3" type="noConversion"/>
  </si>
  <si>
    <t>发件人姓名</t>
    <phoneticPr fontId="3" type="noConversion"/>
  </si>
  <si>
    <t>取货方式</t>
    <phoneticPr fontId="3" type="noConversion"/>
  </si>
  <si>
    <t>代收手续费</t>
    <phoneticPr fontId="3" type="noConversion"/>
  </si>
  <si>
    <t>代收货款</t>
    <phoneticPr fontId="3" type="noConversion"/>
  </si>
  <si>
    <t>预计交货期</t>
    <phoneticPr fontId="3" type="noConversion"/>
  </si>
  <si>
    <t>收获地址</t>
    <phoneticPr fontId="3" type="noConversion"/>
  </si>
  <si>
    <t>发货地址</t>
    <phoneticPr fontId="3" type="noConversion"/>
  </si>
  <si>
    <t>发货日期</t>
    <phoneticPr fontId="3" type="noConversion"/>
  </si>
  <si>
    <t>揽收日期</t>
    <phoneticPr fontId="3" type="noConversion"/>
  </si>
  <si>
    <t>管理员</t>
  </si>
  <si>
    <t>控制面板</t>
    <phoneticPr fontId="3" type="noConversion"/>
  </si>
  <si>
    <t>普通用户</t>
  </si>
  <si>
    <t>地址</t>
    <phoneticPr fontId="3" type="noConversion"/>
  </si>
  <si>
    <t>部门负责人</t>
    <phoneticPr fontId="3" type="noConversion"/>
  </si>
  <si>
    <t>物流管理系统开发者界面</t>
    <phoneticPr fontId="3" type="noConversion"/>
  </si>
  <si>
    <t>a1</t>
    <phoneticPr fontId="3" type="noConversion"/>
  </si>
  <si>
    <t>a2</t>
    <phoneticPr fontId="3" type="noConversion"/>
  </si>
  <si>
    <t>车辆类型</t>
    <phoneticPr fontId="3" type="noConversion"/>
  </si>
  <si>
    <t>车辆品牌</t>
    <phoneticPr fontId="3" type="noConversion"/>
  </si>
  <si>
    <t>车牌号</t>
    <phoneticPr fontId="3" type="noConversion"/>
  </si>
  <si>
    <t>车辆价值</t>
    <phoneticPr fontId="3" type="noConversion"/>
  </si>
  <si>
    <t>车辆来源（所属公司）</t>
    <phoneticPr fontId="3" type="noConversion"/>
  </si>
  <si>
    <t>成都皇家物流公司</t>
  </si>
  <si>
    <t>四川省成都市</t>
  </si>
  <si>
    <t>上海市</t>
  </si>
  <si>
    <t>DL1</t>
    <phoneticPr fontId="3" type="noConversion"/>
  </si>
  <si>
    <t>大连皇家物流公司</t>
    <phoneticPr fontId="3" type="noConversion"/>
  </si>
  <si>
    <t>朱康志</t>
  </si>
  <si>
    <t>朱康志</t>
    <phoneticPr fontId="3" type="noConversion"/>
  </si>
  <si>
    <t>男</t>
    <phoneticPr fontId="3" type="noConversion"/>
  </si>
  <si>
    <t>SD45</t>
  </si>
  <si>
    <t>运输部</t>
  </si>
  <si>
    <t>输入查询单号</t>
    <phoneticPr fontId="3" type="noConversion"/>
  </si>
  <si>
    <t>收货地址</t>
    <phoneticPr fontId="3" type="noConversion"/>
  </si>
  <si>
    <t>黑龙江省</t>
    <phoneticPr fontId="3" type="noConversion"/>
  </si>
  <si>
    <t>吉林省</t>
    <phoneticPr fontId="3" type="noConversion"/>
  </si>
  <si>
    <t>辽宁省</t>
    <phoneticPr fontId="3" type="noConversion"/>
  </si>
  <si>
    <t>青海省</t>
    <phoneticPr fontId="3" type="noConversion"/>
  </si>
  <si>
    <t>甘肃省</t>
    <phoneticPr fontId="3" type="noConversion"/>
  </si>
  <si>
    <t>陕西省</t>
    <phoneticPr fontId="3" type="noConversion"/>
  </si>
  <si>
    <t>山西省</t>
    <phoneticPr fontId="3" type="noConversion"/>
  </si>
  <si>
    <t>河北省</t>
    <phoneticPr fontId="3" type="noConversion"/>
  </si>
  <si>
    <t>四川省</t>
    <phoneticPr fontId="3" type="noConversion"/>
  </si>
  <si>
    <t>湖北省</t>
    <phoneticPr fontId="3" type="noConversion"/>
  </si>
  <si>
    <t>河南省</t>
    <phoneticPr fontId="3" type="noConversion"/>
  </si>
  <si>
    <t>山东省</t>
    <phoneticPr fontId="3" type="noConversion"/>
  </si>
  <si>
    <t>安徽省</t>
    <phoneticPr fontId="3" type="noConversion"/>
  </si>
  <si>
    <t>江苏省</t>
    <phoneticPr fontId="3" type="noConversion"/>
  </si>
  <si>
    <t>云南省</t>
    <phoneticPr fontId="3" type="noConversion"/>
  </si>
  <si>
    <t>贵州省</t>
    <phoneticPr fontId="3" type="noConversion"/>
  </si>
  <si>
    <t>湖南省</t>
    <phoneticPr fontId="3" type="noConversion"/>
  </si>
  <si>
    <t>江西省</t>
    <phoneticPr fontId="3" type="noConversion"/>
  </si>
  <si>
    <t>浙江省</t>
    <phoneticPr fontId="3" type="noConversion"/>
  </si>
  <si>
    <t>广东省</t>
    <phoneticPr fontId="3" type="noConversion"/>
  </si>
  <si>
    <t>福建省</t>
    <phoneticPr fontId="3" type="noConversion"/>
  </si>
  <si>
    <t>台湾省</t>
    <phoneticPr fontId="3" type="noConversion"/>
  </si>
  <si>
    <t>海南省</t>
    <phoneticPr fontId="3" type="noConversion"/>
  </si>
  <si>
    <t>北京市</t>
    <phoneticPr fontId="3" type="noConversion"/>
  </si>
  <si>
    <t>天津市</t>
    <phoneticPr fontId="3" type="noConversion"/>
  </si>
  <si>
    <t>上海市</t>
    <phoneticPr fontId="3" type="noConversion"/>
  </si>
  <si>
    <t>重庆市</t>
    <phoneticPr fontId="3" type="noConversion"/>
  </si>
  <si>
    <t>新疆维吾尔自治区</t>
    <phoneticPr fontId="3" type="noConversion"/>
  </si>
  <si>
    <t>内蒙古自治区</t>
    <phoneticPr fontId="3" type="noConversion"/>
  </si>
  <si>
    <t>西藏自治区</t>
    <phoneticPr fontId="3" type="noConversion"/>
  </si>
  <si>
    <t>宁夏回族自治区</t>
    <phoneticPr fontId="3" type="noConversion"/>
  </si>
  <si>
    <t>广西壮族自治区</t>
    <phoneticPr fontId="3" type="noConversion"/>
  </si>
  <si>
    <t>转运中心</t>
    <phoneticPr fontId="3" type="noConversion"/>
  </si>
  <si>
    <t>50公里</t>
  </si>
  <si>
    <t>936公里</t>
  </si>
  <si>
    <t>303公里</t>
  </si>
  <si>
    <t>120公里</t>
  </si>
  <si>
    <t>257公里</t>
  </si>
  <si>
    <t>516公里</t>
  </si>
  <si>
    <t>646公里</t>
  </si>
  <si>
    <t>1180公里</t>
  </si>
  <si>
    <t>711.4公里</t>
  </si>
  <si>
    <t>线路数量颜色标识</t>
    <phoneticPr fontId="3" type="noConversion"/>
  </si>
  <si>
    <t>&lt;10</t>
    <phoneticPr fontId="3" type="noConversion"/>
  </si>
  <si>
    <t>&lt;20</t>
    <phoneticPr fontId="3" type="noConversion"/>
  </si>
  <si>
    <t>&lt;30</t>
    <phoneticPr fontId="3" type="noConversion"/>
  </si>
  <si>
    <t>&lt;40</t>
    <phoneticPr fontId="3" type="noConversion"/>
  </si>
  <si>
    <t>&lt;50</t>
    <phoneticPr fontId="3" type="noConversion"/>
  </si>
  <si>
    <t>&gt;=50</t>
    <phoneticPr fontId="3" type="noConversion"/>
  </si>
  <si>
    <t>省际模式</t>
    <phoneticPr fontId="3" type="noConversion"/>
  </si>
  <si>
    <t>西安市</t>
    <phoneticPr fontId="3" type="noConversion"/>
  </si>
  <si>
    <t>车辆信息登记表</t>
    <phoneticPr fontId="3" type="noConversion"/>
  </si>
  <si>
    <t>成都市</t>
    <phoneticPr fontId="3" type="noConversion"/>
  </si>
  <si>
    <t>大庆市</t>
    <phoneticPr fontId="3" type="noConversion"/>
  </si>
  <si>
    <t>白城市</t>
    <phoneticPr fontId="3" type="noConversion"/>
  </si>
  <si>
    <t>沈阳市</t>
    <phoneticPr fontId="3" type="noConversion"/>
  </si>
  <si>
    <t>西宁市</t>
    <phoneticPr fontId="3" type="noConversion"/>
  </si>
  <si>
    <t>兰州市</t>
    <phoneticPr fontId="3" type="noConversion"/>
  </si>
  <si>
    <t>太原市</t>
    <phoneticPr fontId="3" type="noConversion"/>
  </si>
  <si>
    <t>邯郸市</t>
    <phoneticPr fontId="3" type="noConversion"/>
  </si>
  <si>
    <t>恩施市</t>
    <phoneticPr fontId="3" type="noConversion"/>
  </si>
  <si>
    <t>洛阳市</t>
    <phoneticPr fontId="3" type="noConversion"/>
  </si>
  <si>
    <t>东营市</t>
    <phoneticPr fontId="3" type="noConversion"/>
  </si>
  <si>
    <t>安庆市</t>
    <phoneticPr fontId="3" type="noConversion"/>
  </si>
  <si>
    <t>常州市</t>
    <phoneticPr fontId="3" type="noConversion"/>
  </si>
  <si>
    <t>保山市</t>
    <phoneticPr fontId="3" type="noConversion"/>
  </si>
  <si>
    <t>安顺市</t>
    <phoneticPr fontId="3" type="noConversion"/>
  </si>
  <si>
    <t>长沙市</t>
    <phoneticPr fontId="3" type="noConversion"/>
  </si>
  <si>
    <t>赣州市</t>
    <phoneticPr fontId="3" type="noConversion"/>
  </si>
  <si>
    <t>杭州市</t>
    <phoneticPr fontId="3" type="noConversion"/>
  </si>
  <si>
    <t>佛山市</t>
    <phoneticPr fontId="3" type="noConversion"/>
  </si>
  <si>
    <t>福州市</t>
    <phoneticPr fontId="3" type="noConversion"/>
  </si>
  <si>
    <t>海口市</t>
    <phoneticPr fontId="3" type="noConversion"/>
  </si>
  <si>
    <t>乌鲁木齐市</t>
    <phoneticPr fontId="3" type="noConversion"/>
  </si>
  <si>
    <t>兴安盟</t>
    <phoneticPr fontId="3" type="noConversion"/>
  </si>
  <si>
    <t>阿里地区</t>
    <phoneticPr fontId="3" type="noConversion"/>
  </si>
  <si>
    <t>固原市</t>
    <phoneticPr fontId="3" type="noConversion"/>
  </si>
  <si>
    <t>百色市</t>
    <phoneticPr fontId="3" type="noConversion"/>
  </si>
  <si>
    <t>遂宁市</t>
    <phoneticPr fontId="3" type="noConversion"/>
  </si>
  <si>
    <t>哈尔滨市</t>
    <phoneticPr fontId="3" type="noConversion"/>
  </si>
  <si>
    <t>松原市</t>
    <phoneticPr fontId="3" type="noConversion"/>
  </si>
  <si>
    <t>大连市</t>
    <phoneticPr fontId="3" type="noConversion"/>
  </si>
  <si>
    <t>格尔木市</t>
    <phoneticPr fontId="3" type="noConversion"/>
  </si>
  <si>
    <t>敦煌市</t>
    <phoneticPr fontId="3" type="noConversion"/>
  </si>
  <si>
    <t>咸阳市</t>
    <phoneticPr fontId="3" type="noConversion"/>
  </si>
  <si>
    <t>长治市</t>
    <phoneticPr fontId="3" type="noConversion"/>
  </si>
  <si>
    <t>石家庄市市</t>
    <phoneticPr fontId="3" type="noConversion"/>
  </si>
  <si>
    <t>十堰市</t>
    <phoneticPr fontId="3" type="noConversion"/>
  </si>
  <si>
    <t>南阳市</t>
    <phoneticPr fontId="3" type="noConversion"/>
  </si>
  <si>
    <t>济宁市</t>
    <phoneticPr fontId="3" type="noConversion"/>
  </si>
  <si>
    <t>池州市</t>
    <phoneticPr fontId="3" type="noConversion"/>
  </si>
  <si>
    <t>淮安市</t>
    <phoneticPr fontId="3" type="noConversion"/>
  </si>
  <si>
    <t>大理市</t>
    <phoneticPr fontId="3" type="noConversion"/>
  </si>
  <si>
    <t>毕节市</t>
    <phoneticPr fontId="3" type="noConversion"/>
  </si>
  <si>
    <t>常德市</t>
    <phoneticPr fontId="3" type="noConversion"/>
  </si>
  <si>
    <t>吉安市</t>
    <phoneticPr fontId="3" type="noConversion"/>
  </si>
  <si>
    <t>宁波市</t>
    <phoneticPr fontId="3" type="noConversion"/>
  </si>
  <si>
    <t>广州市</t>
    <phoneticPr fontId="3" type="noConversion"/>
  </si>
  <si>
    <t>晋江市</t>
    <phoneticPr fontId="3" type="noConversion"/>
  </si>
  <si>
    <t>三亚市</t>
    <phoneticPr fontId="3" type="noConversion"/>
  </si>
  <si>
    <t>伊犁哈萨克自治州</t>
    <phoneticPr fontId="3" type="noConversion"/>
  </si>
  <si>
    <t>阿拉善盟</t>
    <phoneticPr fontId="3" type="noConversion"/>
  </si>
  <si>
    <t>昌都市</t>
    <phoneticPr fontId="3" type="noConversion"/>
  </si>
  <si>
    <t>银川市</t>
    <phoneticPr fontId="3" type="noConversion"/>
  </si>
  <si>
    <t>北海市</t>
    <phoneticPr fontId="3" type="noConversion"/>
  </si>
  <si>
    <t>南充市</t>
    <phoneticPr fontId="3" type="noConversion"/>
  </si>
  <si>
    <t>牡丹江市</t>
    <phoneticPr fontId="3" type="noConversion"/>
  </si>
  <si>
    <t>长春市</t>
    <phoneticPr fontId="3" type="noConversion"/>
  </si>
  <si>
    <t>朝阳市</t>
    <phoneticPr fontId="3" type="noConversion"/>
  </si>
  <si>
    <t>酒泉市</t>
    <phoneticPr fontId="3" type="noConversion"/>
  </si>
  <si>
    <t>安康市</t>
    <phoneticPr fontId="3" type="noConversion"/>
  </si>
  <si>
    <t>大同市</t>
    <phoneticPr fontId="3" type="noConversion"/>
  </si>
  <si>
    <t>唐山市</t>
    <phoneticPr fontId="3" type="noConversion"/>
  </si>
  <si>
    <t>神农架林区</t>
    <phoneticPr fontId="3" type="noConversion"/>
  </si>
  <si>
    <t>郑州市</t>
    <phoneticPr fontId="3" type="noConversion"/>
  </si>
  <si>
    <t>济南市</t>
    <phoneticPr fontId="3" type="noConversion"/>
  </si>
  <si>
    <t>阜阳市</t>
    <phoneticPr fontId="3" type="noConversion"/>
  </si>
  <si>
    <t>连云港市</t>
    <phoneticPr fontId="3" type="noConversion"/>
  </si>
  <si>
    <t>迪庆藏族自治州</t>
    <phoneticPr fontId="3" type="noConversion"/>
  </si>
  <si>
    <t>侗族自治州</t>
    <phoneticPr fontId="3" type="noConversion"/>
  </si>
  <si>
    <t>怀化市</t>
    <phoneticPr fontId="3" type="noConversion"/>
  </si>
  <si>
    <t>景德镇市</t>
    <phoneticPr fontId="3" type="noConversion"/>
  </si>
  <si>
    <t>台州市</t>
    <phoneticPr fontId="3" type="noConversion"/>
  </si>
  <si>
    <t>惠州市</t>
    <phoneticPr fontId="3" type="noConversion"/>
  </si>
  <si>
    <t>龙岩市</t>
    <phoneticPr fontId="3" type="noConversion"/>
  </si>
  <si>
    <t>和田市</t>
    <phoneticPr fontId="3" type="noConversion"/>
  </si>
  <si>
    <t>包头市</t>
    <phoneticPr fontId="3" type="noConversion"/>
  </si>
  <si>
    <t>拉萨市</t>
    <phoneticPr fontId="3" type="noConversion"/>
  </si>
  <si>
    <t>中卫市</t>
    <phoneticPr fontId="3" type="noConversion"/>
  </si>
  <si>
    <t>桂林市</t>
    <phoneticPr fontId="3" type="noConversion"/>
  </si>
  <si>
    <t>绵阳市</t>
    <phoneticPr fontId="3" type="noConversion"/>
  </si>
  <si>
    <t>佳木斯市</t>
    <phoneticPr fontId="3" type="noConversion"/>
  </si>
  <si>
    <t>吉林市</t>
    <phoneticPr fontId="3" type="noConversion"/>
  </si>
  <si>
    <t>阜新市</t>
    <phoneticPr fontId="3" type="noConversion"/>
  </si>
  <si>
    <t>汉中市</t>
    <phoneticPr fontId="3" type="noConversion"/>
  </si>
  <si>
    <t>运城市</t>
    <phoneticPr fontId="3" type="noConversion"/>
  </si>
  <si>
    <t>张家口市</t>
    <phoneticPr fontId="3" type="noConversion"/>
  </si>
  <si>
    <t>武汉市</t>
    <phoneticPr fontId="3" type="noConversion"/>
  </si>
  <si>
    <t>临沂市</t>
    <phoneticPr fontId="3" type="noConversion"/>
  </si>
  <si>
    <t>黄山市</t>
    <phoneticPr fontId="3" type="noConversion"/>
  </si>
  <si>
    <t>南京市</t>
    <phoneticPr fontId="3" type="noConversion"/>
  </si>
  <si>
    <t>昆明市</t>
    <phoneticPr fontId="3" type="noConversion"/>
  </si>
  <si>
    <t>贵阳市</t>
    <phoneticPr fontId="3" type="noConversion"/>
  </si>
  <si>
    <t>衡阳市</t>
    <phoneticPr fontId="3" type="noConversion"/>
  </si>
  <si>
    <t>九江市</t>
    <phoneticPr fontId="3" type="noConversion"/>
  </si>
  <si>
    <t>温州市</t>
    <phoneticPr fontId="3" type="noConversion"/>
  </si>
  <si>
    <t>揭阳市</t>
    <phoneticPr fontId="3" type="noConversion"/>
  </si>
  <si>
    <t>武夷山市</t>
    <phoneticPr fontId="3" type="noConversion"/>
  </si>
  <si>
    <t>喀什地区</t>
    <phoneticPr fontId="3" type="noConversion"/>
  </si>
  <si>
    <t>赤峰市</t>
    <phoneticPr fontId="3" type="noConversion"/>
  </si>
  <si>
    <t>林芝市</t>
    <phoneticPr fontId="3" type="noConversion"/>
  </si>
  <si>
    <t>河池市</t>
    <phoneticPr fontId="3" type="noConversion"/>
  </si>
  <si>
    <t>康定市</t>
    <phoneticPr fontId="3" type="noConversion"/>
  </si>
  <si>
    <t>齐齐哈尔市</t>
    <phoneticPr fontId="3" type="noConversion"/>
  </si>
  <si>
    <t>锦州市</t>
    <phoneticPr fontId="3" type="noConversion"/>
  </si>
  <si>
    <t>宝鸡市</t>
    <phoneticPr fontId="3" type="noConversion"/>
  </si>
  <si>
    <t>吕梁市</t>
    <phoneticPr fontId="3" type="noConversion"/>
  </si>
  <si>
    <t>秦皇岛市</t>
    <phoneticPr fontId="3" type="noConversion"/>
  </si>
  <si>
    <t>宜昌市</t>
    <phoneticPr fontId="3" type="noConversion"/>
  </si>
  <si>
    <t>青岛市</t>
    <phoneticPr fontId="3" type="noConversion"/>
  </si>
  <si>
    <t>合肥市</t>
    <phoneticPr fontId="3" type="noConversion"/>
  </si>
  <si>
    <t>南通市</t>
    <phoneticPr fontId="3" type="noConversion"/>
  </si>
  <si>
    <t>临沧市</t>
    <phoneticPr fontId="3" type="noConversion"/>
  </si>
  <si>
    <t>六盘水市</t>
    <phoneticPr fontId="3" type="noConversion"/>
  </si>
  <si>
    <t>永州市</t>
    <phoneticPr fontId="3" type="noConversion"/>
  </si>
  <si>
    <t>南昌市</t>
    <phoneticPr fontId="3" type="noConversion"/>
  </si>
  <si>
    <t>义乌市</t>
    <phoneticPr fontId="3" type="noConversion"/>
  </si>
  <si>
    <t>梅州市</t>
    <phoneticPr fontId="3" type="noConversion"/>
  </si>
  <si>
    <t>厦门市</t>
    <phoneticPr fontId="3" type="noConversion"/>
  </si>
  <si>
    <t>阿克苏地区</t>
    <phoneticPr fontId="3" type="noConversion"/>
  </si>
  <si>
    <t>鄂尔多斯市</t>
    <phoneticPr fontId="3" type="noConversion"/>
  </si>
  <si>
    <t>日喀则市</t>
    <phoneticPr fontId="3" type="noConversion"/>
  </si>
  <si>
    <t>柳州市</t>
    <phoneticPr fontId="3" type="noConversion"/>
  </si>
  <si>
    <t>攀枝花市</t>
    <phoneticPr fontId="3" type="noConversion"/>
  </si>
  <si>
    <t>伊春市</t>
    <phoneticPr fontId="3" type="noConversion"/>
  </si>
  <si>
    <t>榆林市</t>
    <phoneticPr fontId="3" type="noConversion"/>
  </si>
  <si>
    <t>襄樊市</t>
  </si>
  <si>
    <t>威海市</t>
    <phoneticPr fontId="3" type="noConversion"/>
  </si>
  <si>
    <t>无锡市</t>
    <phoneticPr fontId="3" type="noConversion"/>
  </si>
  <si>
    <t>丽江市</t>
    <phoneticPr fontId="3" type="noConversion"/>
  </si>
  <si>
    <t>铜仁市</t>
    <phoneticPr fontId="3" type="noConversion"/>
  </si>
  <si>
    <t>张家界市</t>
    <phoneticPr fontId="3" type="noConversion"/>
  </si>
  <si>
    <t>宜春市</t>
    <phoneticPr fontId="3" type="noConversion"/>
  </si>
  <si>
    <t>舟山市</t>
    <phoneticPr fontId="3" type="noConversion"/>
  </si>
  <si>
    <t>深圳市</t>
    <phoneticPr fontId="3" type="noConversion"/>
  </si>
  <si>
    <t>呼伦贝尔市</t>
    <phoneticPr fontId="3" type="noConversion"/>
  </si>
  <si>
    <t>南宁市</t>
    <phoneticPr fontId="3" type="noConversion"/>
  </si>
  <si>
    <t>宜宾市</t>
    <phoneticPr fontId="3" type="noConversion"/>
  </si>
  <si>
    <t>延安市</t>
    <phoneticPr fontId="3" type="noConversion"/>
  </si>
  <si>
    <t>烟台市</t>
    <phoneticPr fontId="3" type="noConversion"/>
  </si>
  <si>
    <t>徐州市</t>
    <phoneticPr fontId="3" type="noConversion"/>
  </si>
  <si>
    <t>文山市</t>
    <phoneticPr fontId="3" type="noConversion"/>
  </si>
  <si>
    <t>兴义市</t>
    <phoneticPr fontId="3" type="noConversion"/>
  </si>
  <si>
    <t>衢州市</t>
    <phoneticPr fontId="3" type="noConversion"/>
  </si>
  <si>
    <t>中山市</t>
    <phoneticPr fontId="3" type="noConversion"/>
  </si>
  <si>
    <t>呼和浩特市</t>
    <phoneticPr fontId="3" type="noConversion"/>
  </si>
  <si>
    <t>梧州市</t>
    <phoneticPr fontId="3" type="noConversion"/>
  </si>
  <si>
    <t>西昌市</t>
    <phoneticPr fontId="3" type="noConversion"/>
  </si>
  <si>
    <t>盐城市</t>
    <phoneticPr fontId="3" type="noConversion"/>
  </si>
  <si>
    <t>西双版纳傣族自治州</t>
    <phoneticPr fontId="3" type="noConversion"/>
  </si>
  <si>
    <t>遵义市</t>
    <phoneticPr fontId="3" type="noConversion"/>
  </si>
  <si>
    <t>湛江市</t>
    <phoneticPr fontId="3" type="noConversion"/>
  </si>
  <si>
    <t>乌兰浩特市</t>
    <phoneticPr fontId="3" type="noConversion"/>
  </si>
  <si>
    <t>甘孜藏族自治州</t>
    <phoneticPr fontId="3" type="noConversion"/>
  </si>
  <si>
    <t>扬州市</t>
    <phoneticPr fontId="3" type="noConversion"/>
  </si>
  <si>
    <t>昭通市</t>
    <phoneticPr fontId="3" type="noConversion"/>
  </si>
  <si>
    <t>珠海市</t>
    <phoneticPr fontId="3" type="noConversion"/>
  </si>
  <si>
    <t>锡林浩特市</t>
    <phoneticPr fontId="3" type="noConversion"/>
  </si>
  <si>
    <t>乐山市</t>
    <phoneticPr fontId="3" type="noConversion"/>
  </si>
  <si>
    <t>阿坝藏族羌族自治州</t>
    <phoneticPr fontId="3" type="noConversion"/>
  </si>
  <si>
    <t>自贡市</t>
    <phoneticPr fontId="3" type="noConversion"/>
  </si>
  <si>
    <t>泸州市</t>
    <phoneticPr fontId="3" type="noConversion"/>
  </si>
  <si>
    <t>德阳市</t>
    <phoneticPr fontId="3" type="noConversion"/>
  </si>
  <si>
    <t>广元市</t>
    <phoneticPr fontId="3" type="noConversion"/>
  </si>
  <si>
    <t>内江市</t>
    <phoneticPr fontId="3" type="noConversion"/>
  </si>
  <si>
    <t>眉山市</t>
  </si>
  <si>
    <t>广安市</t>
    <phoneticPr fontId="3" type="noConversion"/>
  </si>
  <si>
    <t>达州市</t>
    <phoneticPr fontId="3" type="noConversion"/>
  </si>
  <si>
    <t>雅安市</t>
    <phoneticPr fontId="3" type="noConversion"/>
  </si>
  <si>
    <t>巴中市</t>
    <phoneticPr fontId="3" type="noConversion"/>
  </si>
  <si>
    <t>资阳市</t>
    <phoneticPr fontId="3" type="noConversion"/>
  </si>
  <si>
    <t>凉山彝族自治州</t>
    <phoneticPr fontId="3" type="noConversion"/>
  </si>
  <si>
    <t>鞍山市</t>
    <phoneticPr fontId="3" type="noConversion"/>
  </si>
  <si>
    <t>抚顺市</t>
    <phoneticPr fontId="3" type="noConversion"/>
  </si>
  <si>
    <t>本溪市</t>
    <phoneticPr fontId="3" type="noConversion"/>
  </si>
  <si>
    <t>丹东市</t>
    <phoneticPr fontId="3" type="noConversion"/>
  </si>
  <si>
    <t>营口市</t>
  </si>
  <si>
    <t>辽阳市</t>
    <phoneticPr fontId="3" type="noConversion"/>
  </si>
  <si>
    <t>盘锦市</t>
    <phoneticPr fontId="3" type="noConversion"/>
  </si>
  <si>
    <t>铁岭市</t>
    <phoneticPr fontId="3" type="noConversion"/>
  </si>
  <si>
    <t>葫芦岛市</t>
    <phoneticPr fontId="3" type="noConversion"/>
  </si>
  <si>
    <t>四川省</t>
  </si>
  <si>
    <t>或</t>
    <phoneticPr fontId="3" type="noConversion"/>
  </si>
  <si>
    <t>输入员工工号后三位精确查询：</t>
    <phoneticPr fontId="3" type="noConversion"/>
  </si>
  <si>
    <t>输入员工姓名模糊查询：</t>
    <phoneticPr fontId="3" type="noConversion"/>
  </si>
  <si>
    <t>通过车辆编号精确查找</t>
    <phoneticPr fontId="3" type="noConversion"/>
  </si>
  <si>
    <t>车辆来源</t>
  </si>
  <si>
    <t>规定载重</t>
  </si>
  <si>
    <t>驾驶员编号</t>
  </si>
  <si>
    <t>驾驶员姓名</t>
  </si>
  <si>
    <t>驾驶员身份证号</t>
  </si>
  <si>
    <t>或通过车牌号模糊查询</t>
    <phoneticPr fontId="3" type="noConversion"/>
  </si>
  <si>
    <t>或通过驾驶员姓名查找</t>
    <phoneticPr fontId="3" type="noConversion"/>
  </si>
  <si>
    <t>叉车</t>
  </si>
  <si>
    <t>中力小金刚二代</t>
  </si>
  <si>
    <t>无</t>
  </si>
  <si>
    <t>0.8吨</t>
  </si>
  <si>
    <t>李澄夕</t>
  </si>
  <si>
    <t>大连皇家 物流公司</t>
  </si>
  <si>
    <t>中力钢铁侠</t>
  </si>
  <si>
    <t>1.2吨</t>
  </si>
  <si>
    <t>大连皇家物流公司</t>
  </si>
  <si>
    <t>重型货车</t>
  </si>
  <si>
    <t>BMC</t>
  </si>
  <si>
    <t>川A·rmb20</t>
  </si>
  <si>
    <t>8.6吨</t>
  </si>
  <si>
    <t>张瑶</t>
  </si>
  <si>
    <t>川A·5pl86</t>
  </si>
  <si>
    <t>方婧小桃</t>
  </si>
  <si>
    <t>川A·y4xh5</t>
  </si>
  <si>
    <t>吴昱含</t>
  </si>
  <si>
    <t>赵武基</t>
  </si>
  <si>
    <t>张晨宇</t>
  </si>
  <si>
    <t>幸子轩</t>
  </si>
  <si>
    <t>中型货车</t>
  </si>
  <si>
    <t>福田</t>
  </si>
  <si>
    <t>川A·263fm</t>
  </si>
  <si>
    <t>5.4吨</t>
  </si>
  <si>
    <t>川A·b42y8</t>
  </si>
  <si>
    <t>川A·8zkw6</t>
  </si>
  <si>
    <t>刘芯岑</t>
  </si>
  <si>
    <t>川A·4u5ki</t>
  </si>
  <si>
    <t>川A·pj999</t>
  </si>
  <si>
    <t>东风</t>
  </si>
  <si>
    <t>轻型货车</t>
  </si>
  <si>
    <t>凯马</t>
  </si>
  <si>
    <t>川A·w8fg5</t>
  </si>
  <si>
    <t>2.4吨</t>
  </si>
  <si>
    <t>川A·bw17l</t>
  </si>
  <si>
    <t>川A·o8r5u</t>
  </si>
  <si>
    <t>510107199608017035</t>
  </si>
  <si>
    <t>填写该表可将车辆信息录入系统，随后系统会自动分配车辆编号，请牢记该编号后五位，后五位为车辆的系统数据识别码</t>
    <phoneticPr fontId="3" type="noConversion"/>
  </si>
  <si>
    <t>填写该表可将员工信息录入系统，随后系统会自动分配员工工号，请牢记该工号后四位，后四位为员工的系统数据识别码</t>
    <phoneticPr fontId="3" type="noConversion"/>
  </si>
  <si>
    <t>线路里程</t>
    <phoneticPr fontId="3" type="noConversion"/>
  </si>
  <si>
    <t>省内</t>
  </si>
  <si>
    <t>新增线路信息表</t>
    <phoneticPr fontId="3" type="noConversion"/>
  </si>
  <si>
    <t>该功能为拓展业务时填写的路线信息，将路线录入系统可以方便帮助客户查找寄往城市是否存在我们的物流业务，避免不必要的麻烦</t>
    <phoneticPr fontId="3" type="noConversion"/>
  </si>
  <si>
    <t>输入最新位置信息</t>
    <phoneticPr fontId="3" type="noConversion"/>
  </si>
  <si>
    <t>输入系统车辆编号</t>
    <phoneticPr fontId="3" type="noConversion"/>
  </si>
  <si>
    <t>调整车辆信息</t>
    <phoneticPr fontId="3" type="noConversion"/>
  </si>
  <si>
    <t>职务</t>
    <phoneticPr fontId="3" type="noConversion"/>
  </si>
  <si>
    <t>调度安排</t>
    <phoneticPr fontId="3" type="noConversion"/>
  </si>
  <si>
    <t>输入待安排员工工号</t>
    <phoneticPr fontId="3" type="noConversion"/>
  </si>
  <si>
    <t>查询结果</t>
    <phoneticPr fontId="3" type="noConversion"/>
  </si>
  <si>
    <t>身份证号码</t>
    <phoneticPr fontId="3" type="noConversion"/>
  </si>
  <si>
    <t>邮政编码</t>
    <phoneticPr fontId="3" type="noConversion"/>
  </si>
  <si>
    <t>所属部门</t>
    <phoneticPr fontId="3" type="noConversion"/>
  </si>
  <si>
    <t>等待安排的员工信息</t>
    <phoneticPr fontId="3" type="noConversion"/>
  </si>
  <si>
    <t>原驾驶员信息</t>
    <phoneticPr fontId="3" type="noConversion"/>
  </si>
  <si>
    <t>填写调整信息</t>
    <phoneticPr fontId="3" type="noConversion"/>
  </si>
  <si>
    <t>电话号码</t>
    <phoneticPr fontId="3" type="noConversion"/>
  </si>
  <si>
    <t>柏雪</t>
  </si>
  <si>
    <t>物流管理系统</t>
    <phoneticPr fontId="3" type="noConversion"/>
  </si>
  <si>
    <t>员工管理</t>
    <phoneticPr fontId="3" type="noConversion"/>
  </si>
  <si>
    <t>车辆管理</t>
    <phoneticPr fontId="3" type="noConversion"/>
  </si>
  <si>
    <t>运单管理</t>
    <phoneticPr fontId="3" type="noConversion"/>
  </si>
  <si>
    <t>返回管理员视图</t>
    <phoneticPr fontId="3" type="noConversion"/>
  </si>
  <si>
    <t>查询车辆信息</t>
    <phoneticPr fontId="3" type="noConversion"/>
  </si>
  <si>
    <t>添加车辆信息</t>
    <phoneticPr fontId="3" type="noConversion"/>
  </si>
  <si>
    <t>查询路线信息</t>
    <phoneticPr fontId="3" type="noConversion"/>
  </si>
  <si>
    <t>添加运输路线</t>
    <phoneticPr fontId="3" type="noConversion"/>
  </si>
  <si>
    <t>查询运单</t>
    <phoneticPr fontId="3" type="noConversion"/>
  </si>
  <si>
    <t>添加运单</t>
    <phoneticPr fontId="3" type="noConversion"/>
  </si>
  <si>
    <t>运单状态更新</t>
    <phoneticPr fontId="3" type="noConversion"/>
  </si>
  <si>
    <t>驾驶员调整</t>
    <phoneticPr fontId="3" type="noConversion"/>
  </si>
  <si>
    <t>员工安排</t>
    <phoneticPr fontId="3" type="noConversion"/>
  </si>
  <si>
    <t>添加车辆信息</t>
    <phoneticPr fontId="3" type="noConversion"/>
  </si>
  <si>
    <t>彭俊</t>
  </si>
  <si>
    <t>运单管理</t>
    <phoneticPr fontId="3" type="noConversion"/>
  </si>
  <si>
    <t>路线管理</t>
    <phoneticPr fontId="3" type="noConversion"/>
  </si>
  <si>
    <t>2019.09.0.1 九月更新</t>
    <phoneticPr fontId="3" type="noConversion"/>
  </si>
  <si>
    <t>系统更新时间：</t>
    <phoneticPr fontId="3" type="noConversion"/>
  </si>
  <si>
    <t>彭瑶</t>
  </si>
  <si>
    <t>广东省</t>
  </si>
  <si>
    <t>重庆市</t>
  </si>
  <si>
    <t>湖南省</t>
  </si>
  <si>
    <t>跨省</t>
  </si>
  <si>
    <t>湖北省</t>
  </si>
  <si>
    <t>贵州省</t>
  </si>
  <si>
    <t>云南省</t>
  </si>
  <si>
    <t>陕西省</t>
  </si>
  <si>
    <t>西安市</t>
  </si>
  <si>
    <t>800公里</t>
  </si>
  <si>
    <t>1000公里</t>
  </si>
  <si>
    <t>711.6公里</t>
  </si>
  <si>
    <t>711.7公里</t>
  </si>
  <si>
    <t>广安市</t>
  </si>
  <si>
    <t>711.8公里</t>
  </si>
  <si>
    <t>浙江省</t>
  </si>
  <si>
    <t>711.9公里</t>
  </si>
  <si>
    <t>福建省</t>
  </si>
  <si>
    <t>711.10公里</t>
  </si>
  <si>
    <t>上海省</t>
  </si>
  <si>
    <t>711.11公里</t>
  </si>
  <si>
    <t>天津市</t>
  </si>
  <si>
    <t>100公里</t>
  </si>
  <si>
    <t>320公里</t>
  </si>
  <si>
    <t>江苏省</t>
  </si>
  <si>
    <t>274公里</t>
  </si>
  <si>
    <t>山东省</t>
  </si>
  <si>
    <t>3440公里</t>
  </si>
  <si>
    <t>东营市</t>
  </si>
  <si>
    <t>1045公里</t>
  </si>
  <si>
    <t>济宁市</t>
  </si>
  <si>
    <t>517公里</t>
  </si>
  <si>
    <t>济南市</t>
  </si>
  <si>
    <t>633公里</t>
  </si>
  <si>
    <t>临沂市</t>
  </si>
  <si>
    <t>875公里</t>
  </si>
  <si>
    <t>安徽省</t>
  </si>
  <si>
    <t>安庆市</t>
  </si>
  <si>
    <t>青岛市</t>
  </si>
  <si>
    <t>524公里</t>
  </si>
  <si>
    <t>池州市</t>
  </si>
  <si>
    <t>威海市</t>
  </si>
  <si>
    <t>675公里</t>
  </si>
  <si>
    <t>阜阳市</t>
  </si>
  <si>
    <t>烟台市</t>
  </si>
  <si>
    <t>924公里</t>
  </si>
  <si>
    <t>黄山市</t>
  </si>
  <si>
    <t>南京市</t>
  </si>
  <si>
    <t>2746公里</t>
  </si>
  <si>
    <t>合肥市</t>
  </si>
  <si>
    <t>徐州市</t>
  </si>
  <si>
    <t>403公里</t>
  </si>
  <si>
    <t>常州市</t>
  </si>
  <si>
    <t>盐城市</t>
  </si>
  <si>
    <t>783公里</t>
  </si>
  <si>
    <t>淮安市</t>
  </si>
  <si>
    <t>扬州市</t>
  </si>
  <si>
    <t>578公里</t>
  </si>
  <si>
    <t>628公里</t>
  </si>
  <si>
    <t>1983公里</t>
  </si>
  <si>
    <t>298公里</t>
  </si>
  <si>
    <t>3026公里</t>
  </si>
  <si>
    <t>677公里</t>
  </si>
  <si>
    <t>2176公里</t>
  </si>
  <si>
    <t>528公里</t>
  </si>
  <si>
    <t>文山市</t>
  </si>
  <si>
    <t>西双版纳傣族自治州</t>
  </si>
  <si>
    <t>817公里</t>
  </si>
  <si>
    <t>昭通市</t>
  </si>
  <si>
    <t>653公里</t>
  </si>
  <si>
    <t>安顺市</t>
  </si>
  <si>
    <t>905公里</t>
  </si>
  <si>
    <t>毕节市</t>
  </si>
  <si>
    <t>1835公里</t>
  </si>
  <si>
    <t>遂宁市</t>
  </si>
  <si>
    <t>侗族自治州</t>
  </si>
  <si>
    <t>1108公里</t>
  </si>
  <si>
    <t>南充市</t>
  </si>
  <si>
    <t>贵阳市</t>
  </si>
  <si>
    <t>2540公里</t>
  </si>
  <si>
    <t>六盘水市</t>
  </si>
  <si>
    <t>2593公里</t>
  </si>
  <si>
    <t>铜仁市</t>
  </si>
  <si>
    <t>1640公里</t>
  </si>
  <si>
    <t>1038公里</t>
  </si>
  <si>
    <t>289公里</t>
  </si>
  <si>
    <t>绵阳市</t>
  </si>
  <si>
    <t>376公里</t>
  </si>
  <si>
    <t>康定市</t>
  </si>
  <si>
    <t>389公里</t>
  </si>
  <si>
    <t>攀枝花市</t>
  </si>
  <si>
    <t>495公里</t>
  </si>
  <si>
    <t>宜宾市</t>
  </si>
  <si>
    <t>1289公里</t>
  </si>
  <si>
    <t>西昌市</t>
  </si>
  <si>
    <t>1636公里</t>
  </si>
  <si>
    <t>甘孜藏族自治州</t>
  </si>
  <si>
    <t>3976公里</t>
  </si>
  <si>
    <t>乐山市</t>
  </si>
  <si>
    <t>2740公里</t>
  </si>
  <si>
    <t>阿坝藏族羌族自治州</t>
  </si>
  <si>
    <t>741公里</t>
  </si>
  <si>
    <t>自贡市</t>
  </si>
  <si>
    <t>562公里</t>
  </si>
  <si>
    <t>泸州市</t>
  </si>
  <si>
    <t>2743公里</t>
  </si>
  <si>
    <t>恩施市</t>
  </si>
  <si>
    <t>2744公里</t>
  </si>
  <si>
    <t>十堰市</t>
  </si>
  <si>
    <t>2745公里</t>
  </si>
  <si>
    <t>神农架林区</t>
  </si>
  <si>
    <t>武汉市</t>
  </si>
  <si>
    <t>2747公里</t>
  </si>
  <si>
    <t>辽B·4jz94</t>
  </si>
  <si>
    <t>辽B·m1t72</t>
  </si>
  <si>
    <t>辽B·56js8</t>
  </si>
  <si>
    <t>辽B·66d9s</t>
  </si>
  <si>
    <t>辽B·52ty0</t>
  </si>
  <si>
    <t>辽B·10xw7</t>
  </si>
  <si>
    <t>辽B·3s0o4</t>
  </si>
  <si>
    <t>辽B·l6u4y</t>
  </si>
  <si>
    <t>辽B·sb183</t>
  </si>
  <si>
    <t>运输部</t>
    <phoneticPr fontId="3" type="noConversion"/>
  </si>
  <si>
    <t>运输部</t>
    <phoneticPr fontId="3" type="noConversion"/>
  </si>
  <si>
    <t>成都皇家物流公司</t>
    <phoneticPr fontId="3" type="noConversion"/>
  </si>
  <si>
    <t>成都皇家物流公司</t>
    <phoneticPr fontId="3" type="noConversion"/>
  </si>
  <si>
    <t>驾驶员</t>
    <phoneticPr fontId="3" type="noConversion"/>
  </si>
  <si>
    <t>女</t>
  </si>
  <si>
    <t>13905228576</t>
  </si>
  <si>
    <t>驾驶员</t>
    <phoneticPr fontId="3" type="noConversion"/>
  </si>
  <si>
    <t>运输部</t>
    <phoneticPr fontId="3" type="noConversion"/>
  </si>
  <si>
    <t>驾驶员</t>
    <phoneticPr fontId="3" type="noConversion"/>
  </si>
  <si>
    <t>成都皇家物流公司</t>
    <phoneticPr fontId="3" type="noConversion"/>
  </si>
  <si>
    <t>运输部</t>
    <phoneticPr fontId="3" type="noConversion"/>
  </si>
  <si>
    <t>成都皇家物流公司</t>
    <phoneticPr fontId="3" type="noConversion"/>
  </si>
  <si>
    <t>驾驶员</t>
    <phoneticPr fontId="3" type="noConversion"/>
  </si>
  <si>
    <t>驾驶员</t>
    <phoneticPr fontId="3" type="noConversion"/>
  </si>
  <si>
    <t>运输部</t>
    <phoneticPr fontId="3" type="noConversion"/>
  </si>
  <si>
    <t>成都皇家物流公司</t>
    <phoneticPr fontId="3" type="noConversion"/>
  </si>
  <si>
    <t>驾驶员</t>
    <phoneticPr fontId="3" type="noConversion"/>
  </si>
  <si>
    <t>大连皇家物流公司</t>
    <phoneticPr fontId="3" type="noConversion"/>
  </si>
  <si>
    <t>驾驶员</t>
    <phoneticPr fontId="3" type="noConversion"/>
  </si>
  <si>
    <t>刘新岑</t>
    <phoneticPr fontId="3" type="noConversion"/>
  </si>
  <si>
    <t>大连皇家物流公司</t>
    <phoneticPr fontId="3" type="noConversion"/>
  </si>
  <si>
    <t>运输部</t>
    <phoneticPr fontId="3" type="noConversion"/>
  </si>
  <si>
    <t>运输部</t>
    <phoneticPr fontId="3" type="noConversion"/>
  </si>
  <si>
    <t>大连皇家物流公司</t>
    <phoneticPr fontId="3" type="noConversion"/>
  </si>
  <si>
    <t>大连皇家物流公司</t>
    <phoneticPr fontId="3" type="noConversion"/>
  </si>
  <si>
    <t>驾驶员</t>
    <phoneticPr fontId="3" type="noConversion"/>
  </si>
  <si>
    <t>运输部</t>
    <phoneticPr fontId="3" type="noConversion"/>
  </si>
  <si>
    <t>彭瑶</t>
    <phoneticPr fontId="3" type="noConversion"/>
  </si>
  <si>
    <t>511623199205121195</t>
    <phoneticPr fontId="3" type="noConversion"/>
  </si>
  <si>
    <t>成都市锦江区</t>
    <phoneticPr fontId="3" type="noConversion"/>
  </si>
  <si>
    <t>经理</t>
    <phoneticPr fontId="3" type="noConversion"/>
  </si>
  <si>
    <t>苏溪</t>
    <phoneticPr fontId="3" type="noConversion"/>
  </si>
  <si>
    <t>女</t>
    <phoneticPr fontId="3" type="noConversion"/>
  </si>
  <si>
    <t>女</t>
    <phoneticPr fontId="3" type="noConversion"/>
  </si>
  <si>
    <t>510101199910176811</t>
    <phoneticPr fontId="3" type="noConversion"/>
  </si>
  <si>
    <t>15122046853</t>
    <phoneticPr fontId="3" type="noConversion"/>
  </si>
  <si>
    <t>成都市天府新区</t>
    <phoneticPr fontId="3" type="noConversion"/>
  </si>
  <si>
    <t>610020</t>
    <phoneticPr fontId="3" type="noConversion"/>
  </si>
  <si>
    <t>2014年5月3日</t>
    <phoneticPr fontId="3" type="noConversion"/>
  </si>
  <si>
    <t>行政部</t>
    <phoneticPr fontId="3" type="noConversion"/>
  </si>
  <si>
    <t>员工</t>
    <phoneticPr fontId="3" type="noConversion"/>
  </si>
  <si>
    <t>龚靖明</t>
    <phoneticPr fontId="3" type="noConversion"/>
  </si>
  <si>
    <t>男</t>
    <phoneticPr fontId="3" type="noConversion"/>
  </si>
  <si>
    <t>510121199007253437</t>
    <phoneticPr fontId="3" type="noConversion"/>
  </si>
  <si>
    <t>18937357464</t>
    <phoneticPr fontId="3" type="noConversion"/>
  </si>
  <si>
    <t>成都市 都江堰市</t>
  </si>
  <si>
    <t>610021</t>
  </si>
  <si>
    <t>行政部</t>
    <phoneticPr fontId="3" type="noConversion"/>
  </si>
  <si>
    <t>员工</t>
    <phoneticPr fontId="3" type="noConversion"/>
  </si>
  <si>
    <t>李华</t>
    <phoneticPr fontId="3" type="noConversion"/>
  </si>
  <si>
    <t>510124198103032706</t>
    <phoneticPr fontId="3" type="noConversion"/>
  </si>
  <si>
    <t>15981496044</t>
    <phoneticPr fontId="3" type="noConversion"/>
  </si>
  <si>
    <t>成都市 大邑县</t>
  </si>
  <si>
    <t>610022</t>
  </si>
  <si>
    <t>行政部</t>
    <phoneticPr fontId="3" type="noConversion"/>
  </si>
  <si>
    <t>大连皇家物流公司</t>
    <phoneticPr fontId="3" type="noConversion"/>
  </si>
  <si>
    <t>员工</t>
    <phoneticPr fontId="3" type="noConversion"/>
  </si>
  <si>
    <t>510174198406137941</t>
    <phoneticPr fontId="3" type="noConversion"/>
  </si>
  <si>
    <t>18304469324</t>
    <phoneticPr fontId="3" type="noConversion"/>
  </si>
  <si>
    <t>成都市 龙泉驿区</t>
  </si>
  <si>
    <t>610023</t>
  </si>
  <si>
    <t>行政部</t>
    <phoneticPr fontId="3" type="noConversion"/>
  </si>
  <si>
    <t>成都皇家物流公司</t>
    <phoneticPr fontId="3" type="noConversion"/>
  </si>
  <si>
    <t>朱康易</t>
    <phoneticPr fontId="3" type="noConversion"/>
  </si>
  <si>
    <t>男</t>
    <phoneticPr fontId="3" type="noConversion"/>
  </si>
  <si>
    <t>510106198906034967</t>
    <phoneticPr fontId="3" type="noConversion"/>
  </si>
  <si>
    <t>13652448083</t>
    <phoneticPr fontId="3" type="noConversion"/>
  </si>
  <si>
    <t>610024</t>
  </si>
  <si>
    <t>王浩</t>
    <phoneticPr fontId="3" type="noConversion"/>
  </si>
  <si>
    <t>510115198902061102</t>
  </si>
  <si>
    <t>13505824248</t>
    <phoneticPr fontId="3" type="noConversion"/>
  </si>
  <si>
    <t>成都市 新津县</t>
  </si>
  <si>
    <t>610025</t>
  </si>
  <si>
    <t>人力资源部</t>
    <phoneticPr fontId="3" type="noConversion"/>
  </si>
  <si>
    <t>人力资源部</t>
    <phoneticPr fontId="3" type="noConversion"/>
  </si>
  <si>
    <t>大连皇家物流公司</t>
    <phoneticPr fontId="3" type="noConversion"/>
  </si>
  <si>
    <t>员工</t>
    <phoneticPr fontId="3" type="noConversion"/>
  </si>
  <si>
    <t>杨潇</t>
    <phoneticPr fontId="3" type="noConversion"/>
  </si>
  <si>
    <t>510106198010210009</t>
  </si>
  <si>
    <t>18305427944</t>
    <phoneticPr fontId="3" type="noConversion"/>
  </si>
  <si>
    <t>成都市 彭州市</t>
  </si>
  <si>
    <t>610026</t>
  </si>
  <si>
    <t>人力资源部</t>
    <phoneticPr fontId="3" type="noConversion"/>
  </si>
  <si>
    <t>员工</t>
    <phoneticPr fontId="3" type="noConversion"/>
  </si>
  <si>
    <t>徐颂</t>
    <phoneticPr fontId="3" type="noConversion"/>
  </si>
  <si>
    <t>510182198506081016</t>
  </si>
  <si>
    <t>13359547974</t>
    <phoneticPr fontId="3" type="noConversion"/>
  </si>
  <si>
    <t>成都市 金堂县</t>
  </si>
  <si>
    <t>钟赫</t>
    <phoneticPr fontId="3" type="noConversion"/>
  </si>
  <si>
    <t>510112199211030001</t>
  </si>
  <si>
    <t>17875439881</t>
    <phoneticPr fontId="3" type="noConversion"/>
  </si>
  <si>
    <t>人力资源部</t>
    <phoneticPr fontId="3" type="noConversion"/>
  </si>
  <si>
    <t>陈倩</t>
    <phoneticPr fontId="3" type="noConversion"/>
  </si>
  <si>
    <t>女</t>
    <phoneticPr fontId="3" type="noConversion"/>
  </si>
  <si>
    <t>510124199302061117</t>
  </si>
  <si>
    <t>16379357564</t>
    <phoneticPr fontId="3" type="noConversion"/>
  </si>
  <si>
    <t>成都市 青羊区</t>
  </si>
  <si>
    <t>魏宇成</t>
    <phoneticPr fontId="3" type="noConversion"/>
  </si>
  <si>
    <t>510112199308301103</t>
  </si>
  <si>
    <t>13605120497</t>
    <phoneticPr fontId="3" type="noConversion"/>
  </si>
  <si>
    <t>人力资源部</t>
    <phoneticPr fontId="3" type="noConversion"/>
  </si>
  <si>
    <t>马宇聪</t>
    <phoneticPr fontId="3" type="noConversion"/>
  </si>
  <si>
    <t>510183197506201117</t>
  </si>
  <si>
    <t>15981647018</t>
    <phoneticPr fontId="3" type="noConversion"/>
  </si>
  <si>
    <t>人力资源部</t>
    <phoneticPr fontId="3" type="noConversion"/>
  </si>
  <si>
    <t>韦博</t>
    <phoneticPr fontId="3" type="noConversion"/>
  </si>
  <si>
    <t>男</t>
    <phoneticPr fontId="3" type="noConversion"/>
  </si>
  <si>
    <t>51010819750604101X</t>
  </si>
  <si>
    <t>15782945414</t>
    <phoneticPr fontId="3" type="noConversion"/>
  </si>
  <si>
    <t>彭俊</t>
    <phoneticPr fontId="3" type="noConversion"/>
  </si>
  <si>
    <t>510122199108160017</t>
  </si>
  <si>
    <t>经理</t>
    <phoneticPr fontId="3" type="noConversion"/>
  </si>
  <si>
    <t>张顺婷</t>
    <phoneticPr fontId="3" type="noConversion"/>
  </si>
  <si>
    <t>510101199310271016</t>
  </si>
  <si>
    <t>成都市 蒲江县</t>
  </si>
  <si>
    <t>服务中心</t>
    <phoneticPr fontId="3" type="noConversion"/>
  </si>
  <si>
    <t>员工</t>
    <phoneticPr fontId="3" type="noConversion"/>
  </si>
  <si>
    <t>王倩</t>
    <phoneticPr fontId="3" type="noConversion"/>
  </si>
  <si>
    <t>510105198202270117</t>
  </si>
  <si>
    <t>13607826271</t>
    <phoneticPr fontId="3" type="noConversion"/>
  </si>
  <si>
    <t>肖玲</t>
    <phoneticPr fontId="3" type="noConversion"/>
  </si>
  <si>
    <t>510105197811010008</t>
  </si>
  <si>
    <t>18307825244</t>
    <phoneticPr fontId="3" type="noConversion"/>
  </si>
  <si>
    <t>成都市 武侯区</t>
  </si>
  <si>
    <t>成都皇家物流公司</t>
    <phoneticPr fontId="3" type="noConversion"/>
  </si>
  <si>
    <t>柏雪</t>
    <phoneticPr fontId="3" type="noConversion"/>
  </si>
  <si>
    <t>510181198107301107</t>
  </si>
  <si>
    <t>13604569721</t>
    <phoneticPr fontId="3" type="noConversion"/>
  </si>
  <si>
    <t>成都市 温江区</t>
  </si>
  <si>
    <t>苏凌雪</t>
    <phoneticPr fontId="3" type="noConversion"/>
  </si>
  <si>
    <t>510132198606220003</t>
  </si>
  <si>
    <t>13517886561</t>
    <phoneticPr fontId="3" type="noConversion"/>
  </si>
  <si>
    <t>付雨</t>
    <phoneticPr fontId="3" type="noConversion"/>
  </si>
  <si>
    <t>女</t>
    <phoneticPr fontId="3" type="noConversion"/>
  </si>
  <si>
    <t>510106197911181008</t>
  </si>
  <si>
    <t>13475829839</t>
    <phoneticPr fontId="3" type="noConversion"/>
  </si>
  <si>
    <t>成都市 新都区</t>
  </si>
  <si>
    <t>张耀</t>
    <phoneticPr fontId="3" type="noConversion"/>
  </si>
  <si>
    <t>男</t>
    <phoneticPr fontId="3" type="noConversion"/>
  </si>
  <si>
    <t>510114198402230106</t>
  </si>
  <si>
    <t>13624681258</t>
    <phoneticPr fontId="3" type="noConversion"/>
  </si>
  <si>
    <t>成都市 郫县</t>
  </si>
  <si>
    <t>广东省珠海</t>
  </si>
  <si>
    <t>代取</t>
  </si>
  <si>
    <t>付晓</t>
  </si>
  <si>
    <t>成都市 都江堰市 金都花好悦园东方苏荷</t>
  </si>
  <si>
    <t xml:space="preserve">王生安 </t>
  </si>
  <si>
    <t>湖南省湘潭</t>
  </si>
  <si>
    <t>李斌</t>
  </si>
  <si>
    <t>成都市 市辖区 东苑大千美墅晟虹新景</t>
  </si>
  <si>
    <t>李鑫灏</t>
  </si>
  <si>
    <t>湖南省湘潭 太白庭院</t>
  </si>
  <si>
    <t>四川省成都</t>
  </si>
  <si>
    <t>陈超</t>
  </si>
  <si>
    <t xml:space="preserve">成都市 武侯区 日月华庭 </t>
  </si>
  <si>
    <t>薛佛世</t>
  </si>
  <si>
    <t>四川省成都 太阳新城</t>
  </si>
  <si>
    <t>四川省广安</t>
  </si>
  <si>
    <t>费青</t>
  </si>
  <si>
    <t>成都市 彭州市 森都公寓</t>
  </si>
  <si>
    <t>蔡壮保</t>
  </si>
  <si>
    <t>四川省广安 唐园庭院</t>
  </si>
  <si>
    <t>湖南省长沙</t>
  </si>
  <si>
    <t>成都市 金牛区 莲浦府邸</t>
  </si>
  <si>
    <t>钱勤壁</t>
  </si>
  <si>
    <t>湖南省长沙 天豪花园</t>
  </si>
  <si>
    <t>云南省昆明</t>
  </si>
  <si>
    <t>自取</t>
  </si>
  <si>
    <t>陈科宇</t>
  </si>
  <si>
    <t>成都市 青白江区 阳光加州-国际怡德苑</t>
  </si>
  <si>
    <t>潘恩依</t>
  </si>
  <si>
    <t>云南省昆明 天兴都市花园</t>
  </si>
  <si>
    <t>长双双</t>
  </si>
  <si>
    <t xml:space="preserve">成都市 双流县  新空间家园好世凤凰城 </t>
  </si>
  <si>
    <t>陈国柏</t>
  </si>
  <si>
    <t>四川省成都 听水花园</t>
  </si>
  <si>
    <t>成都市 崇州市 莱茵枫景九方家园</t>
  </si>
  <si>
    <t xml:space="preserve">魏皑虎 </t>
  </si>
  <si>
    <t>四川省成都 伟丰花园</t>
  </si>
  <si>
    <t>重庆市重庆</t>
  </si>
  <si>
    <t>杨洋</t>
  </si>
  <si>
    <t>成都市 市辖区 嘉富丽苑</t>
  </si>
  <si>
    <t>周卓浩</t>
  </si>
  <si>
    <t>重庆市重庆 蔚蓝花城</t>
  </si>
  <si>
    <t>陕西省西安市</t>
  </si>
  <si>
    <t>邓谢</t>
  </si>
  <si>
    <t>成都市 双流区 江川公寓</t>
  </si>
  <si>
    <t>汤辟邦</t>
  </si>
  <si>
    <t>陕西省西安市 我爱我家</t>
  </si>
  <si>
    <t>贵州省贵阳</t>
  </si>
  <si>
    <t>成都市 都江堰市 皇都花园</t>
  </si>
  <si>
    <t xml:space="preserve"> 张顺谷</t>
  </si>
  <si>
    <t>贵州省贵阳 西安软件园凌翼广场</t>
  </si>
  <si>
    <t>湖北省武汉</t>
  </si>
  <si>
    <t>杜康</t>
  </si>
  <si>
    <t xml:space="preserve">成都市 市辖区 绿地春申花园 </t>
  </si>
  <si>
    <t>张悌斯</t>
  </si>
  <si>
    <t>湖北省武汉 西部电子信息大厦</t>
  </si>
  <si>
    <t>陕西省西安</t>
  </si>
  <si>
    <t>李辉</t>
  </si>
  <si>
    <t>成都市 邛崃市 同盛豪园</t>
  </si>
  <si>
    <t>张灶冲</t>
  </si>
  <si>
    <t>陕西省西安 西港国际花园</t>
  </si>
  <si>
    <t>四川省广安市</t>
  </si>
  <si>
    <t>郭靖</t>
  </si>
  <si>
    <t>成都市 郫县 盛源新苑</t>
  </si>
  <si>
    <t>易江维</t>
  </si>
  <si>
    <t>四川省广安市 新房绿色花园</t>
  </si>
  <si>
    <t>上海市上海</t>
  </si>
  <si>
    <t>王哲林</t>
  </si>
  <si>
    <t>成都市 双流区 君临颐和花园</t>
  </si>
  <si>
    <t xml:space="preserve"> 孙来笙</t>
  </si>
  <si>
    <t>上海市上海 新时代广场</t>
  </si>
  <si>
    <t>福建省福州</t>
  </si>
  <si>
    <t>胡凤</t>
  </si>
  <si>
    <t>成都市 温江区 爱菊花园</t>
  </si>
  <si>
    <t>饶展林</t>
  </si>
  <si>
    <t>福建省福州  新兴翰园</t>
  </si>
  <si>
    <t>广东省茂名</t>
  </si>
  <si>
    <t>上海省上海</t>
  </si>
  <si>
    <t>郭艾</t>
  </si>
  <si>
    <t>广东省茂名 白马世纪广场</t>
  </si>
  <si>
    <t>岳列洋</t>
  </si>
  <si>
    <t>上海省上海 鑫海大厦</t>
  </si>
  <si>
    <t>张非</t>
  </si>
  <si>
    <t>重庆市重庆 碧云天花园</t>
  </si>
  <si>
    <t>时党舒</t>
  </si>
  <si>
    <t>湖北省武汉 鑫园小区</t>
  </si>
  <si>
    <t>安徽省合肥</t>
  </si>
  <si>
    <t>刘蓓</t>
  </si>
  <si>
    <t>重庆市重庆 财富中心</t>
  </si>
  <si>
    <t>廉梦</t>
  </si>
  <si>
    <t>安徽省合肥 兴庆花园</t>
  </si>
  <si>
    <t>山东省日照</t>
  </si>
  <si>
    <t>赵芸</t>
  </si>
  <si>
    <t>重庆市重庆 长安新都市</t>
  </si>
  <si>
    <t>夏劲</t>
  </si>
  <si>
    <t>山东省日照 旭景碧泽园</t>
  </si>
  <si>
    <t>江苏省南京</t>
  </si>
  <si>
    <t>魏严</t>
  </si>
  <si>
    <t>湖北省武汉 城南故事</t>
  </si>
  <si>
    <t>王好隐</t>
  </si>
  <si>
    <t>江苏省南京 雅荷春天</t>
  </si>
  <si>
    <t>山西省太原</t>
  </si>
  <si>
    <t>张琳</t>
  </si>
  <si>
    <t>贵州省贵阳 大华阳光曼哈顿</t>
  </si>
  <si>
    <t>刘昼星</t>
  </si>
  <si>
    <t>山西省太原 雅卓花园</t>
  </si>
  <si>
    <t>四川省都江堰</t>
  </si>
  <si>
    <t>陶涛</t>
  </si>
  <si>
    <t>贵州省贵阳 东城桃园</t>
  </si>
  <si>
    <t>池荣弈</t>
  </si>
  <si>
    <t>四川省都江堰 盐业小区</t>
  </si>
  <si>
    <t>湖南省常德</t>
  </si>
  <si>
    <t>河洛</t>
  </si>
  <si>
    <t>湖南省长沙 东升商务公寓</t>
  </si>
  <si>
    <t>邹包幼</t>
  </si>
  <si>
    <t>湖南省常德 怡和花园</t>
  </si>
  <si>
    <t>高利</t>
  </si>
  <si>
    <t>陕西省西安 枫林绿洲</t>
  </si>
  <si>
    <t xml:space="preserve">王施峪 </t>
  </si>
  <si>
    <t>胡慧</t>
  </si>
  <si>
    <t>四川省成都市 丰泰大厦</t>
  </si>
  <si>
    <t>范千</t>
  </si>
  <si>
    <t>成都市 市辖区 移动通讯枢纽中心</t>
  </si>
  <si>
    <t>张继</t>
  </si>
  <si>
    <t>陕西省西安 枫叶新都市</t>
  </si>
  <si>
    <t>潘佩焱</t>
  </si>
  <si>
    <t>成都市 双流区 银河怡园公馆</t>
  </si>
  <si>
    <t>唐十一</t>
  </si>
  <si>
    <t>湖南省湘潭 高红小区</t>
  </si>
  <si>
    <t>周逸依</t>
  </si>
  <si>
    <t>成都市 都江堰市 世纪春天</t>
  </si>
  <si>
    <t>陕西省宝鸡</t>
  </si>
  <si>
    <t>吴一</t>
  </si>
  <si>
    <t>陕西省宝鸡 高科新花园</t>
  </si>
  <si>
    <t>齐寒异</t>
  </si>
  <si>
    <t>成都市 市辖区 唐都温泉花园</t>
  </si>
  <si>
    <t>王一倩</t>
  </si>
  <si>
    <t>邱栾树</t>
  </si>
  <si>
    <t>成都市 邛崃市 唐园新苑</t>
  </si>
  <si>
    <t>浙江省杭州</t>
  </si>
  <si>
    <t>曹睿</t>
  </si>
  <si>
    <t>浙江省杭州 海佳云顶</t>
  </si>
  <si>
    <t>卢钦钧</t>
  </si>
  <si>
    <t>成都市 郫县  天伦明珠</t>
  </si>
  <si>
    <t>广东省深圳</t>
  </si>
  <si>
    <t>青故</t>
  </si>
  <si>
    <t>广东省深圳 海荣阳光城</t>
  </si>
  <si>
    <t xml:space="preserve"> 文壮翔</t>
  </si>
  <si>
    <t>成都市 双流区 天兴国际</t>
  </si>
  <si>
    <t>赵飞</t>
  </si>
  <si>
    <t>福建省福州 含光雨露花园</t>
  </si>
  <si>
    <t>蔡沐壮</t>
  </si>
  <si>
    <t>成都市 温江区 松林私家花园</t>
  </si>
  <si>
    <t>刘思宇</t>
  </si>
  <si>
    <t>陕西省西安 古镇名邸樱园莘闵花园</t>
  </si>
  <si>
    <t>蔡容富</t>
  </si>
  <si>
    <t>广东省茂名 伟基大厦</t>
  </si>
  <si>
    <t>北京市北京</t>
  </si>
  <si>
    <t>刘星宇</t>
  </si>
  <si>
    <t>北京市北京 白杨温泉家园</t>
  </si>
  <si>
    <t>宁雨</t>
  </si>
  <si>
    <t>重庆市重庆 蔚蓝人家</t>
  </si>
  <si>
    <t>万慧琳</t>
  </si>
  <si>
    <t>上海市上海 百佳花园</t>
  </si>
  <si>
    <t>朱付流</t>
  </si>
  <si>
    <t>重庆市重庆 西部国际广场</t>
  </si>
  <si>
    <t>唐河</t>
  </si>
  <si>
    <t>江苏省南京 贝特幸福别墅</t>
  </si>
  <si>
    <t xml:space="preserve"> 陆丛枫</t>
  </si>
  <si>
    <t>重庆市重庆  梧桐朗座</t>
  </si>
  <si>
    <t>陈宇</t>
  </si>
  <si>
    <t xml:space="preserve"> 汤丞昱</t>
  </si>
  <si>
    <t>湖北省武汉 祥瑞大厦</t>
  </si>
  <si>
    <t>浙江省绍兴</t>
  </si>
  <si>
    <t>黎震林</t>
  </si>
  <si>
    <t>浙江省绍兴 兵马俑国际旅游广场</t>
  </si>
  <si>
    <t>萧百徽</t>
  </si>
  <si>
    <t>贵州省贵阳 小悉尼家园</t>
  </si>
  <si>
    <t>河南省洛阳市</t>
  </si>
  <si>
    <t>崔伟</t>
  </si>
  <si>
    <t>河南省洛阳市 长安国际广场</t>
  </si>
  <si>
    <t>田稻善</t>
  </si>
  <si>
    <t>贵州省贵阳 旭景名园</t>
  </si>
  <si>
    <t>河南省南阳市</t>
  </si>
  <si>
    <t>朱康怡</t>
  </si>
  <si>
    <t>河南省南阳市 长安新花园二期</t>
  </si>
  <si>
    <t>莫立恩</t>
  </si>
  <si>
    <t>湖南省长沙 银凯家园</t>
  </si>
  <si>
    <t>河南省郑州市</t>
  </si>
  <si>
    <t>河南省郑州市 城南九月</t>
  </si>
  <si>
    <t>郭磊留</t>
  </si>
  <si>
    <t>四川省成都市 御道华城</t>
  </si>
  <si>
    <t>安徽省安庆市</t>
  </si>
  <si>
    <t>安徽省安庆市 大唐商业广场</t>
  </si>
  <si>
    <t>刘鲜发</t>
  </si>
  <si>
    <t>浙江省杭州 月亮公寓</t>
  </si>
  <si>
    <t>安徽省池州市</t>
  </si>
  <si>
    <t>安徽省池州市 东圣公寓</t>
  </si>
  <si>
    <t>李彩早</t>
  </si>
  <si>
    <t>广东省深圳 煜源国际</t>
  </si>
  <si>
    <t>安徽省阜阳市</t>
  </si>
  <si>
    <t>安徽省阜阳市 都市朝阳</t>
  </si>
  <si>
    <t>卓互知</t>
  </si>
  <si>
    <t>福建省福州 云天大厦</t>
  </si>
  <si>
    <t>安徽省黄山市</t>
  </si>
  <si>
    <t>安徽省黄山市 都市绿洲花园</t>
  </si>
  <si>
    <t>岳繁粟</t>
  </si>
  <si>
    <t>安徽省黄山市 朝阳天下</t>
  </si>
  <si>
    <t>安徽省合肥市</t>
  </si>
  <si>
    <t>安徽省合肥市 丰源美佳别墅</t>
  </si>
  <si>
    <t>莫两敬</t>
  </si>
  <si>
    <t>安徽省合肥市 正信财富中心</t>
  </si>
  <si>
    <t>江苏省常州市</t>
  </si>
  <si>
    <t>江苏省常州市 枫林绿洲</t>
  </si>
  <si>
    <t xml:space="preserve">贺易岑 </t>
  </si>
  <si>
    <t>江苏省常州市 中菲香摈城</t>
  </si>
  <si>
    <t>江苏省淮安市</t>
  </si>
  <si>
    <t>江苏省淮安市 枫韵蓝湾</t>
  </si>
  <si>
    <t>何刚名</t>
  </si>
  <si>
    <t>江苏省淮安市 中天国际大厦</t>
  </si>
  <si>
    <t>江苏省连云港市</t>
  </si>
  <si>
    <t>江苏省连云港市 高嘉广场</t>
  </si>
  <si>
    <t>梁澄静</t>
  </si>
  <si>
    <t>江苏省南京 珠江新城</t>
  </si>
  <si>
    <t>江苏省南京市</t>
  </si>
  <si>
    <t>江苏省南京市 高山流水别墅</t>
  </si>
  <si>
    <t>严席华</t>
  </si>
  <si>
    <t>成都市 都江堰市 紫云生态大厦</t>
  </si>
  <si>
    <t>惠辉</t>
  </si>
  <si>
    <t>江苏省南京市  广丰国际大厦</t>
  </si>
  <si>
    <t xml:space="preserve"> 张顺</t>
  </si>
  <si>
    <t>成都市 市辖区 自在广场</t>
  </si>
  <si>
    <t>江苏省无锡市</t>
  </si>
  <si>
    <t>宋松</t>
  </si>
  <si>
    <t>江苏省无锡市 豪盛花园</t>
  </si>
  <si>
    <t>廉欧</t>
  </si>
  <si>
    <t xml:space="preserve">成都市 武侯区 瑞仕花园 </t>
  </si>
  <si>
    <t>云南省保山市</t>
  </si>
  <si>
    <t>甘东</t>
  </si>
  <si>
    <t>云南省保山市 宏城国际公寓</t>
  </si>
  <si>
    <t>张鸿鹤</t>
  </si>
  <si>
    <t xml:space="preserve">成都市 彭州市 元丰天山花园 </t>
  </si>
  <si>
    <t>梅妹</t>
  </si>
  <si>
    <t>云南省保山市 红光花园</t>
  </si>
  <si>
    <t xml:space="preserve">慕营  </t>
  </si>
  <si>
    <t>四川省广安市 友力大厦</t>
  </si>
  <si>
    <t>云南省大理市</t>
  </si>
  <si>
    <t>包非</t>
  </si>
  <si>
    <t>云南省大理市 宏林名座</t>
  </si>
  <si>
    <t>齐奋厦</t>
  </si>
  <si>
    <t>上海市上海 海逸公寓</t>
  </si>
  <si>
    <t>云南省迪庆藏族自治州</t>
  </si>
  <si>
    <t>陈璐</t>
  </si>
  <si>
    <t>云南省迪庆藏族自治州 鸿禧山荘</t>
  </si>
  <si>
    <t>夏莱冶</t>
  </si>
  <si>
    <t>福建省福州 上海加州花园</t>
  </si>
  <si>
    <t>云南省昆明市</t>
  </si>
  <si>
    <t>陈圣俊</t>
  </si>
  <si>
    <t>云南省昆明市 华都锦城</t>
  </si>
  <si>
    <t>聪纪金</t>
  </si>
  <si>
    <t xml:space="preserve">上海省上海 正阳.世纪星城弯弯别墅 </t>
  </si>
  <si>
    <t>云南省临沧市</t>
  </si>
  <si>
    <t>兮夜</t>
  </si>
  <si>
    <t>云南省临沧市 九座花园</t>
  </si>
  <si>
    <t>乐丘存</t>
  </si>
  <si>
    <t>湖北省武汉 水岸家苑 金海湾别墅</t>
  </si>
  <si>
    <t>云南省丽江市</t>
  </si>
  <si>
    <t>明凯</t>
  </si>
  <si>
    <t>云南省丽江市 金光大道</t>
  </si>
  <si>
    <t>俞灶</t>
  </si>
  <si>
    <t>安徽省合肥 文治福邸</t>
  </si>
  <si>
    <t>李杰</t>
  </si>
  <si>
    <t>四川省成都市 嘉恒太白尊邸</t>
  </si>
  <si>
    <t xml:space="preserve"> 迟元</t>
  </si>
  <si>
    <t>山东省日照 虹口嘉苑</t>
  </si>
  <si>
    <t>四川省遂宁市</t>
  </si>
  <si>
    <t>刘艳</t>
  </si>
  <si>
    <t>四川省遂宁市 金领公寓</t>
  </si>
  <si>
    <t>陆示笙</t>
  </si>
  <si>
    <t>江苏省南京 香港丽园</t>
  </si>
  <si>
    <t>四川省南充市</t>
  </si>
  <si>
    <t>曹岚</t>
  </si>
  <si>
    <t>四川省南充市 金桥太阳岛</t>
  </si>
  <si>
    <t>林静</t>
  </si>
  <si>
    <t>山西省太原 新朝时代</t>
  </si>
  <si>
    <t>张宇浩</t>
  </si>
  <si>
    <t>四川省成都市 金玉华城</t>
  </si>
  <si>
    <t>王成文</t>
  </si>
  <si>
    <t>四川省都江堰 国际明佳城</t>
  </si>
  <si>
    <t>黄芩</t>
  </si>
  <si>
    <t>四川省成都市 景龙池新居</t>
  </si>
  <si>
    <t>张味</t>
  </si>
  <si>
    <t>湖南省常德 自由自宅</t>
  </si>
  <si>
    <t>何天眼</t>
  </si>
  <si>
    <t>四川省成都市 景致雅居</t>
  </si>
  <si>
    <t>何翼宪</t>
  </si>
  <si>
    <t>黄值</t>
  </si>
  <si>
    <t>四川省成都市 开元北方大厦</t>
  </si>
  <si>
    <t>彭煌彤</t>
  </si>
  <si>
    <t>成都市 市辖区 明珠家园</t>
  </si>
  <si>
    <t>胡佳琳</t>
  </si>
  <si>
    <t>四川省成都市 康桥边的院子</t>
  </si>
  <si>
    <t>严君岚</t>
  </si>
  <si>
    <t>成都市 双流区 宝丽金大厦</t>
  </si>
  <si>
    <t>胡青</t>
  </si>
  <si>
    <t>四川省成都市 骊马豪城</t>
  </si>
  <si>
    <t>吴来</t>
  </si>
  <si>
    <t>安徽省合肥市 淮海中华大厦</t>
  </si>
  <si>
    <t>黎汉传</t>
  </si>
  <si>
    <t>四川省成都市 丽融大厦</t>
  </si>
  <si>
    <t>王异侨</t>
  </si>
  <si>
    <t>江苏省常州市 士博汇安基大厦</t>
  </si>
  <si>
    <t>廖员</t>
  </si>
  <si>
    <t>陕西省西安市 莲湖佳苑</t>
  </si>
  <si>
    <t>宁古薄</t>
  </si>
  <si>
    <t>江苏省淮安市 中天国际公寓</t>
  </si>
  <si>
    <t>陕西省咸阳市-四市</t>
  </si>
  <si>
    <t>李梦</t>
  </si>
  <si>
    <t>陕西省咸阳市-四市 绿园国际花园</t>
  </si>
  <si>
    <t>梁真</t>
  </si>
  <si>
    <t>江苏省连云港市 卓越名园</t>
  </si>
  <si>
    <t>陕西省安康市</t>
  </si>
  <si>
    <t>黎川</t>
  </si>
  <si>
    <t>陕西省安康市 美华大厦</t>
  </si>
  <si>
    <t>刘慕骏</t>
  </si>
  <si>
    <t>江苏省南京市 紫薇城市花园</t>
  </si>
  <si>
    <t>陕西省汉中市</t>
  </si>
  <si>
    <t>李瑞</t>
  </si>
  <si>
    <t>陕西省汉中市 民生新世界</t>
  </si>
  <si>
    <t>贺滨</t>
  </si>
  <si>
    <t>湖北省武汉 静安雅筑静安阳光</t>
  </si>
  <si>
    <t>刘丹</t>
  </si>
  <si>
    <t>四川省成都市 明德新天地</t>
  </si>
  <si>
    <t>宁光</t>
  </si>
  <si>
    <t>陕西省西安 天地卢湾都市花园</t>
  </si>
  <si>
    <t>刘平</t>
  </si>
  <si>
    <t>四川省成都市 摩登部落</t>
  </si>
  <si>
    <t>吴川</t>
  </si>
  <si>
    <t>四川省广安市 天地卢湾都市花园</t>
  </si>
  <si>
    <t>刘倩</t>
  </si>
  <si>
    <t>四川省成都市 恒大嘉里公寓</t>
  </si>
  <si>
    <t>张祥德</t>
  </si>
  <si>
    <t>上海市上海 大同花园</t>
  </si>
  <si>
    <t>刘婷</t>
  </si>
  <si>
    <t>四川省成都市 宁合世嘉</t>
  </si>
  <si>
    <t>周宪</t>
  </si>
  <si>
    <t>福建省福州 钻石广场</t>
  </si>
  <si>
    <t>湖南省长沙市</t>
  </si>
  <si>
    <t>数艺</t>
  </si>
  <si>
    <t>湖南省长沙市 千叶华园</t>
  </si>
  <si>
    <t>赵毅敦</t>
  </si>
  <si>
    <t>上海省上海 紫薇城市花园</t>
  </si>
  <si>
    <t>湖南省常德市</t>
  </si>
  <si>
    <t>王琳</t>
  </si>
  <si>
    <t>湖南省常德市 秦和花苑</t>
  </si>
  <si>
    <t>周谷</t>
  </si>
  <si>
    <t>湖北省武汉 静安雅筑</t>
  </si>
  <si>
    <t>湖南省怀化市</t>
  </si>
  <si>
    <t>阳线程</t>
  </si>
  <si>
    <t>湖南省怀化市 秋涛阁</t>
  </si>
  <si>
    <t>邹度</t>
  </si>
  <si>
    <t>安徽省合肥 新风尚</t>
  </si>
  <si>
    <t>江苏省连云港</t>
  </si>
  <si>
    <t>杨艳</t>
  </si>
  <si>
    <t>广东省珠海 假日新嘉园</t>
  </si>
  <si>
    <t>蒲元明</t>
  </si>
  <si>
    <t>江苏省连云港 一品.新筑</t>
  </si>
  <si>
    <t>杨月</t>
  </si>
  <si>
    <t>湖南省湘潭 华尔国际</t>
  </si>
  <si>
    <t>刘德耿</t>
  </si>
  <si>
    <t>江苏省连云港 文治福邸</t>
  </si>
  <si>
    <t>赵家</t>
  </si>
  <si>
    <t>四川省成都市 会展国际大厦</t>
  </si>
  <si>
    <t>何易</t>
  </si>
  <si>
    <t>上海市上海 香港丽园</t>
  </si>
  <si>
    <t>朱颜</t>
  </si>
  <si>
    <t>四川省广安市 金桥国际广场</t>
  </si>
  <si>
    <t>熊林</t>
  </si>
  <si>
    <t xml:space="preserve">四川省都江堰 凯欣豪园 </t>
  </si>
  <si>
    <t>刘田</t>
  </si>
  <si>
    <t>湖南省长沙 景润花园</t>
  </si>
  <si>
    <t>王屏</t>
  </si>
  <si>
    <t>湖北省武汉 中华医药城</t>
  </si>
  <si>
    <t>徐瑶</t>
  </si>
  <si>
    <t>云南省昆明 久福嘉园</t>
  </si>
  <si>
    <t>刘玉王</t>
  </si>
  <si>
    <t>云南省昆明 云天大厦</t>
  </si>
  <si>
    <t>张玉华</t>
  </si>
  <si>
    <t>四川省成都市 聚馨佳苑</t>
  </si>
  <si>
    <t>赵程缨</t>
  </si>
  <si>
    <t>四川省成都市 银凯家园</t>
  </si>
  <si>
    <t>丁小丽</t>
  </si>
  <si>
    <t>四川省成都市 骡马市商业步行街</t>
  </si>
  <si>
    <t>张存丽</t>
  </si>
  <si>
    <t>四川省成都市 西高国际</t>
  </si>
  <si>
    <t>杜丫丫</t>
  </si>
  <si>
    <t>重庆市重庆 美家大良商业步行街</t>
  </si>
  <si>
    <t>范鹊茜</t>
  </si>
  <si>
    <t>湖南省长沙市 梧桐朗座</t>
  </si>
  <si>
    <t>韩月</t>
  </si>
  <si>
    <t>陕西省西安市 名城雅居</t>
  </si>
  <si>
    <t>萧婷豫</t>
  </si>
  <si>
    <t>湖南省常德市 世纪颐园</t>
  </si>
  <si>
    <t>顾一方</t>
  </si>
  <si>
    <t>贵州省贵阳 南方星座</t>
  </si>
  <si>
    <t>齐量</t>
  </si>
  <si>
    <t>湖南省怀化市 听水花园</t>
  </si>
  <si>
    <t>胡星</t>
  </si>
  <si>
    <t>湖北省武汉 摩登小镇</t>
  </si>
  <si>
    <t>邢愈</t>
  </si>
  <si>
    <t>安徽省黄山市 秦晋商务中心</t>
  </si>
  <si>
    <t>徐珊</t>
  </si>
  <si>
    <t>陕西省西安 柠檬公寓</t>
  </si>
  <si>
    <t>韦裁苗</t>
  </si>
  <si>
    <t>安徽省合肥市 茗景城</t>
  </si>
  <si>
    <t>王朝</t>
  </si>
  <si>
    <t>费竞</t>
  </si>
  <si>
    <t>江苏省常州市 花园印象</t>
  </si>
  <si>
    <t xml:space="preserve">李昊 </t>
  </si>
  <si>
    <t>上海市上海 前景新花园</t>
  </si>
  <si>
    <t>袁裳</t>
  </si>
  <si>
    <t>江苏省淮安市 龙首苑</t>
  </si>
  <si>
    <t>陈雅</t>
  </si>
  <si>
    <t>福建省福州 瑞丰小区</t>
  </si>
  <si>
    <t>高翔</t>
  </si>
  <si>
    <t>安徽省黄山市 丽融大厦</t>
  </si>
  <si>
    <t>张悦</t>
  </si>
  <si>
    <t>上海省上海  升平大厦</t>
  </si>
  <si>
    <t>尤三</t>
  </si>
  <si>
    <t>安徽省合肥市 康桥边的院子</t>
  </si>
  <si>
    <t>熊样</t>
  </si>
  <si>
    <t>湖北省武汉 世纪商务大厦</t>
  </si>
  <si>
    <t>陈原庚</t>
  </si>
  <si>
    <t>江苏省常州市 蓝水假期</t>
  </si>
  <si>
    <t>李波</t>
  </si>
  <si>
    <t>安徽省合肥 双维花溪湾</t>
  </si>
  <si>
    <t>童何</t>
  </si>
  <si>
    <t>江苏省淮安市 吉源花园</t>
  </si>
  <si>
    <t>湘潭市</t>
    <phoneticPr fontId="3" type="noConversion"/>
  </si>
  <si>
    <t>嘉兴市</t>
    <phoneticPr fontId="3" type="noConversion"/>
  </si>
  <si>
    <t>聊城市</t>
    <phoneticPr fontId="3" type="noConversion"/>
  </si>
  <si>
    <t>四川省成都市都江堰市青城山东软大道1号</t>
  </si>
  <si>
    <t>快件已到达珠海市转运中心</t>
    <phoneticPr fontId="3" type="noConversion"/>
  </si>
  <si>
    <t>过路费</t>
    <phoneticPr fontId="3" type="noConversion"/>
  </si>
  <si>
    <t>油费</t>
    <phoneticPr fontId="3" type="noConversion"/>
  </si>
  <si>
    <t>总开销</t>
    <phoneticPr fontId="3" type="noConversion"/>
  </si>
  <si>
    <t>物流服务收费</t>
    <phoneticPr fontId="3" type="noConversion"/>
  </si>
  <si>
    <t>收</t>
    <phoneticPr fontId="3" type="noConversion"/>
  </si>
  <si>
    <t>寄</t>
    <phoneticPr fontId="3" type="noConversion"/>
  </si>
  <si>
    <t>选择需要打印的订单</t>
    <phoneticPr fontId="3" type="noConversion"/>
  </si>
  <si>
    <t>标准运货单</t>
    <phoneticPr fontId="3" type="noConversion"/>
  </si>
  <si>
    <t>存根联</t>
    <phoneticPr fontId="3" type="noConversion"/>
  </si>
  <si>
    <t>签收栏</t>
    <phoneticPr fontId="3" type="noConversion"/>
  </si>
  <si>
    <t>已验视</t>
    <phoneticPr fontId="3" type="noConversion"/>
  </si>
  <si>
    <t>公司简介</t>
    <phoneticPr fontId="3" type="noConversion"/>
  </si>
  <si>
    <t>公司介绍</t>
    <phoneticPr fontId="3" type="noConversion"/>
  </si>
  <si>
    <t>开发中…</t>
    <phoneticPr fontId="3" type="noConversion"/>
  </si>
  <si>
    <t>运输费用报销</t>
    <phoneticPr fontId="3" type="noConversion"/>
  </si>
  <si>
    <t>黑龙江省</t>
  </si>
  <si>
    <t>3048公里</t>
    <phoneticPr fontId="3" type="noConversion"/>
  </si>
  <si>
    <t>1468公里</t>
    <phoneticPr fontId="3" type="noConversion"/>
  </si>
  <si>
    <t>1274公里</t>
    <phoneticPr fontId="3" type="noConversion"/>
  </si>
  <si>
    <t>1752公里</t>
    <phoneticPr fontId="3" type="noConversion"/>
  </si>
  <si>
    <t>1942公里</t>
    <phoneticPr fontId="3" type="noConversion"/>
  </si>
  <si>
    <t>1672公里</t>
    <phoneticPr fontId="3" type="noConversion"/>
  </si>
  <si>
    <t>1248公里</t>
    <phoneticPr fontId="3" type="noConversion"/>
  </si>
  <si>
    <t>1749公里</t>
    <phoneticPr fontId="3" type="noConversion"/>
  </si>
  <si>
    <t>1658公里</t>
    <phoneticPr fontId="3" type="noConversion"/>
  </si>
  <si>
    <t>1284公里</t>
    <phoneticPr fontId="3" type="noConversion"/>
  </si>
  <si>
    <t>2497公里</t>
    <phoneticPr fontId="3" type="noConversion"/>
  </si>
  <si>
    <t>2613公里</t>
    <phoneticPr fontId="3" type="noConversion"/>
  </si>
  <si>
    <t>2116公里</t>
    <phoneticPr fontId="3" type="noConversion"/>
  </si>
  <si>
    <t>快件已到达湘潭转运中心</t>
    <phoneticPr fontId="3" type="noConversion"/>
  </si>
  <si>
    <t>已签收</t>
    <phoneticPr fontId="3" type="noConversion"/>
  </si>
  <si>
    <t>快件已到达长沙转运中心</t>
    <phoneticPr fontId="3" type="noConversion"/>
  </si>
  <si>
    <t>快件已到达昆明转运中心</t>
    <phoneticPr fontId="3" type="noConversion"/>
  </si>
  <si>
    <t>快件已到达西安市转运中心</t>
    <phoneticPr fontId="3" type="noConversion"/>
  </si>
  <si>
    <t>快件已到达贵阳转运中心</t>
    <phoneticPr fontId="3" type="noConversion"/>
  </si>
  <si>
    <t>快件已到达武汉转运中心</t>
    <phoneticPr fontId="3" type="noConversion"/>
  </si>
  <si>
    <t>快件已到达西安转运中心</t>
    <phoneticPr fontId="3" type="noConversion"/>
  </si>
  <si>
    <t>快件已到达广安市转运中心</t>
    <phoneticPr fontId="3" type="noConversion"/>
  </si>
  <si>
    <t>快件已到达上海转运中心</t>
    <phoneticPr fontId="3" type="noConversion"/>
  </si>
  <si>
    <t>快件已到达福州转运中心</t>
    <phoneticPr fontId="3" type="noConversion"/>
  </si>
  <si>
    <t>快件已到达合肥转运中心</t>
    <phoneticPr fontId="3" type="noConversion"/>
  </si>
  <si>
    <t>快件已到达日照市转运中心</t>
    <phoneticPr fontId="3" type="noConversion"/>
  </si>
  <si>
    <t>快件已到达南京转运中心</t>
    <phoneticPr fontId="3" type="noConversion"/>
  </si>
  <si>
    <t>快件已到达太原转运中心</t>
    <phoneticPr fontId="3" type="noConversion"/>
  </si>
  <si>
    <t>快件已到达常德转运中心</t>
    <phoneticPr fontId="3" type="noConversion"/>
  </si>
  <si>
    <t>快件已到达茂名转运中心</t>
    <phoneticPr fontId="3" type="noConversion"/>
  </si>
  <si>
    <t>快件已到达杭州转运中心</t>
    <phoneticPr fontId="3" type="noConversion"/>
  </si>
  <si>
    <t>快件已到达深圳转运中心</t>
    <phoneticPr fontId="3" type="noConversion"/>
  </si>
  <si>
    <t>快件已到达黄山市转运中心</t>
    <phoneticPr fontId="3" type="noConversion"/>
  </si>
  <si>
    <t>快件已到达合肥市转运中心</t>
    <phoneticPr fontId="3" type="noConversion"/>
  </si>
  <si>
    <t>快件已到达常州市转运中心</t>
    <phoneticPr fontId="3" type="noConversion"/>
  </si>
  <si>
    <t>快件已到达淮安市转运中心</t>
    <phoneticPr fontId="3" type="noConversion"/>
  </si>
  <si>
    <t>快件已到达连云港市转运中心</t>
    <phoneticPr fontId="3" type="noConversion"/>
  </si>
  <si>
    <t>快件已到达连云港转运中心</t>
    <phoneticPr fontId="3" type="noConversion"/>
  </si>
  <si>
    <t>快件已到达长沙市转运中心</t>
    <phoneticPr fontId="3" type="noConversion"/>
  </si>
  <si>
    <t>快件已到达常德市转运中心</t>
    <phoneticPr fontId="3" type="noConversion"/>
  </si>
  <si>
    <t>快件已到达怀化市转运中心</t>
    <phoneticPr fontId="3" type="noConversion"/>
  </si>
  <si>
    <t>快件已到达合肥市 转运中心</t>
    <phoneticPr fontId="3" type="noConversion"/>
  </si>
  <si>
    <t>快件已到常州市转运中心</t>
    <phoneticPr fontId="3" type="noConversion"/>
  </si>
  <si>
    <t>广东省珠海市郏县假街1号</t>
    <phoneticPr fontId="3" type="noConversion"/>
  </si>
  <si>
    <t>达黄山市转运中心已发出</t>
    <phoneticPr fontId="3" type="noConversion"/>
  </si>
  <si>
    <t>日照转运中心已发出</t>
    <phoneticPr fontId="3" type="noConversion"/>
  </si>
  <si>
    <t>配送中</t>
    <phoneticPr fontId="3" type="noConversion"/>
  </si>
  <si>
    <t>SD46</t>
  </si>
  <si>
    <t>行政部</t>
  </si>
  <si>
    <t>SD47</t>
  </si>
  <si>
    <t>人力资源部</t>
  </si>
  <si>
    <t>SD48</t>
  </si>
  <si>
    <t>服务中心</t>
  </si>
  <si>
    <t>四川省成都市</t>
    <phoneticPr fontId="3" type="noConversion"/>
  </si>
  <si>
    <t>登陆记录</t>
    <phoneticPr fontId="3" type="noConversion"/>
  </si>
  <si>
    <t>用户名</t>
    <phoneticPr fontId="3" type="noConversion"/>
  </si>
  <si>
    <t>登录</t>
    <phoneticPr fontId="3" type="noConversion"/>
  </si>
  <si>
    <t>fsl</t>
  </si>
  <si>
    <t>操作</t>
    <phoneticPr fontId="3" type="noConversion"/>
  </si>
  <si>
    <t>收件人电话</t>
    <phoneticPr fontId="3" type="noConversion"/>
  </si>
  <si>
    <t>23456</t>
    <phoneticPr fontId="3" type="noConversion"/>
  </si>
  <si>
    <t>寄件人姓名</t>
    <phoneticPr fontId="3" type="noConversion"/>
  </si>
  <si>
    <t>寄件人电话</t>
    <phoneticPr fontId="3" type="noConversion"/>
  </si>
  <si>
    <t>选择对应序号可查看详细信息</t>
    <phoneticPr fontId="3" type="noConversion"/>
  </si>
  <si>
    <t>代付货款</t>
    <phoneticPr fontId="3" type="noConversion"/>
  </si>
  <si>
    <t>转运中心数</t>
    <phoneticPr fontId="3" type="noConversion"/>
  </si>
  <si>
    <t>台账信息</t>
    <phoneticPr fontId="3" type="noConversion"/>
  </si>
  <si>
    <t>a1</t>
  </si>
  <si>
    <t>a2</t>
  </si>
  <si>
    <t>欢迎使用皇家物流运输管理系统</t>
    <phoneticPr fontId="3" type="noConversion"/>
  </si>
  <si>
    <t>运输单号</t>
    <phoneticPr fontId="3" type="noConversion"/>
  </si>
  <si>
    <t>录入人员在登记数据前，请确保相关人员提供的是可靠的、有效的会计凭证原件后方可录入</t>
    <phoneticPr fontId="3" type="noConversion"/>
  </si>
  <si>
    <t>注：国内物流，港澳台地区不在规定物流范围内，不纳入数据统计。
国际物流系统暂不支持</t>
    <phoneticPr fontId="3" type="noConversion"/>
  </si>
  <si>
    <t>运输公里</t>
    <phoneticPr fontId="3" type="noConversion"/>
  </si>
  <si>
    <t>运输司机</t>
    <phoneticPr fontId="3" type="noConversion"/>
  </si>
  <si>
    <t>运输线路</t>
    <phoneticPr fontId="3" type="noConversion"/>
  </si>
  <si>
    <r>
      <t xml:space="preserve">物流就选皇家服务
</t>
    </r>
    <r>
      <rPr>
        <sz val="12"/>
        <color theme="1"/>
        <rFont val="宋体"/>
        <family val="3"/>
        <charset val="134"/>
        <scheme val="minor"/>
      </rPr>
      <t>扫描二维码为我们服务打分或提供意见</t>
    </r>
    <phoneticPr fontId="3" type="noConversion"/>
  </si>
  <si>
    <t>由于受到技术限制，本系统无法通过网络连接到第三方数据，请手动连接第三方数据，或联系开发者更新第三方数据，并上传至本系统后方可查看</t>
    <phoneticPr fontId="3" type="noConversion"/>
  </si>
  <si>
    <t>极有可能</t>
  </si>
  <si>
    <t>不到 1 年</t>
  </si>
  <si>
    <t>响应度极高</t>
  </si>
  <si>
    <t>极好</t>
  </si>
  <si>
    <t>完美至极</t>
  </si>
  <si>
    <t>极满意</t>
  </si>
  <si>
    <t>anonymous</t>
  </si>
  <si>
    <t>请分享其他任何评论或问题。</t>
  </si>
  <si>
    <t>你向朋友或同事推荐我们的公司的可能性有多大?</t>
  </si>
  <si>
    <t>你将来继续与我们开展业务的可能性有多大?</t>
  </si>
  <si>
    <t>你认识我公司的物流服务多久了?</t>
  </si>
  <si>
    <t>我们在解答你对物流服务问题或疑惑时响应速度如何?</t>
  </si>
  <si>
    <t>你如何评价我公司的员工服务态度?</t>
  </si>
  <si>
    <t>我们的物流服务在多大程度上满足了你的需求?</t>
  </si>
  <si>
    <t>请对你在上题中选择的满意度加以解释。.</t>
  </si>
  <si>
    <t>总体而言，你对我们物流服务的满意度如何?</t>
  </si>
  <si>
    <t>名称</t>
  </si>
  <si>
    <t>电子邮件</t>
  </si>
  <si>
    <t>完成时间</t>
  </si>
  <si>
    <t>开始时间</t>
  </si>
  <si>
    <t>ID</t>
  </si>
  <si>
    <t>客户反馈详情（本地资料）</t>
    <phoneticPr fontId="3" type="noConversion"/>
  </si>
  <si>
    <t>扫描右侧二维码，获得第三方数据，通过手机随时查看客户评价和反馈</t>
    <phoneticPr fontId="3" type="noConversion"/>
  </si>
  <si>
    <t>https://forms.office.com/Pages/DesignPage.aspx?fromAR=1#Analysis=true&amp;FormId=DQSIkWdsW0yxEjajBLZtrQAAAAAAAAAAAANAAdKRxZlUQ0UyQ1dFS01SUE40MlhGS0xTSTM5QUdTOC4u</t>
  </si>
  <si>
    <t>查看统计结果</t>
    <phoneticPr fontId="3" type="noConversion"/>
  </si>
  <si>
    <t>查看每一份详细回答</t>
    <phoneticPr fontId="3" type="noConversion"/>
  </si>
  <si>
    <t>非常满意</t>
  </si>
  <si>
    <t>非常满意，物流快</t>
  </si>
  <si>
    <t>很好</t>
  </si>
  <si>
    <t>高于同等服务平台</t>
  </si>
  <si>
    <t>有一定响应</t>
  </si>
  <si>
    <t>很有可能</t>
  </si>
  <si>
    <t>物流费用过高</t>
  </si>
  <si>
    <t>在很大程度上满足了使用者的需求</t>
  </si>
  <si>
    <t>一定程度上满意</t>
  </si>
  <si>
    <t>物流服务挺好，就是总感觉哪里有点缺，也说不上来</t>
  </si>
  <si>
    <t>有一定可能</t>
  </si>
  <si>
    <t>怪怪的，物流挺强人最难的，只收大件货</t>
  </si>
  <si>
    <t>美化欠缺</t>
  </si>
  <si>
    <t>还好</t>
  </si>
  <si>
    <t>有些问题不是人为，而是某些不可抗拒的力量</t>
  </si>
  <si>
    <t>响应度很高</t>
  </si>
  <si>
    <t>我尚不知道</t>
  </si>
  <si>
    <t>目前来说还行</t>
  </si>
  <si>
    <t>一般</t>
  </si>
  <si>
    <t>可还行</t>
  </si>
  <si>
    <t>1-2 年</t>
  </si>
  <si>
    <t>不满意</t>
  </si>
  <si>
    <t>非常不满意</t>
  </si>
  <si>
    <t>客户总体满意度</t>
    <phoneticPr fontId="3" type="noConversion"/>
  </si>
  <si>
    <t>物流服务满足客户的需求度</t>
    <phoneticPr fontId="3" type="noConversion"/>
  </si>
  <si>
    <t>不太好</t>
  </si>
  <si>
    <t>完全不好</t>
  </si>
  <si>
    <t>员工服务态度</t>
    <phoneticPr fontId="3" type="noConversion"/>
  </si>
  <si>
    <t>低于同等服务平台</t>
  </si>
  <si>
    <t>较差</t>
  </si>
  <si>
    <t>不太响应</t>
  </si>
  <si>
    <t>完全不响应</t>
  </si>
  <si>
    <t>客服响应速度</t>
    <phoneticPr fontId="3" type="noConversion"/>
  </si>
  <si>
    <t>继续与我们开展业务的可能性</t>
    <phoneticPr fontId="3" type="noConversion"/>
  </si>
  <si>
    <t>不太可能</t>
  </si>
  <si>
    <t>完全不可能</t>
  </si>
  <si>
    <t>综合影响力评分</t>
    <phoneticPr fontId="3" type="noConversion"/>
  </si>
  <si>
    <t>或    输入客户姓名进行模糊查找</t>
    <phoneticPr fontId="3" type="noConversion"/>
  </si>
  <si>
    <t>或     输入客户电话</t>
    <phoneticPr fontId="3" type="noConversion"/>
  </si>
  <si>
    <t>https://forms.office.com/Pages/ResponsePage.aspx?id=DQSIkWdsW0yxEjajBLZtrQAAAAAAAAAAAANAAdKRxZlUQ0UyQ1dFS01SUE40MlhGS0xTSTM5QUdTOC4u</t>
  </si>
  <si>
    <t>500公里</t>
    <phoneticPr fontId="3" type="noConversion"/>
  </si>
  <si>
    <t>shiyong</t>
  </si>
  <si>
    <t>廖瓯越</t>
    <phoneticPr fontId="3" type="noConversion"/>
  </si>
  <si>
    <t>510106198008131124</t>
    <phoneticPr fontId="3" type="noConversion"/>
  </si>
  <si>
    <t>17775532275</t>
    <phoneticPr fontId="3" type="noConversion"/>
  </si>
  <si>
    <t>成都市 金牛区</t>
    <phoneticPr fontId="3" type="noConversion"/>
  </si>
  <si>
    <t>差一点感觉</t>
  </si>
  <si>
    <t>还行</t>
  </si>
  <si>
    <t>管理混乱</t>
  </si>
  <si>
    <t>处理问题不佳</t>
  </si>
  <si>
    <t>系统做的很好</t>
  </si>
  <si>
    <t>不一般</t>
  </si>
  <si>
    <t>因为不同的物流公司，服务态度的好坏不一</t>
  </si>
  <si>
    <t>我认为物流服务仍有待加强</t>
  </si>
  <si>
    <t>关联运单号</t>
    <phoneticPr fontId="3" type="noConversion"/>
  </si>
  <si>
    <t>请在指定方框区域录入数据，其他数据区域系统不会读取</t>
    <phoneticPr fontId="3" type="noConversion"/>
  </si>
  <si>
    <t>还未打印的运单，请及时处理</t>
    <phoneticPr fontId="3" type="noConversion"/>
  </si>
  <si>
    <t>张三</t>
    <phoneticPr fontId="3" type="noConversion"/>
  </si>
  <si>
    <t>51162319990512119X</t>
    <phoneticPr fontId="3" type="noConversion"/>
  </si>
  <si>
    <t>中秋节</t>
  </si>
  <si>
    <t>张三</t>
  </si>
  <si>
    <t>51162319990512119X</t>
  </si>
  <si>
    <t>已出库</t>
  </si>
  <si>
    <t>已出库</t>
    <phoneticPr fontId="3" type="noConversion"/>
  </si>
  <si>
    <t>选择省份</t>
    <phoneticPr fontId="3" type="noConversion"/>
  </si>
  <si>
    <t>选择城市</t>
    <phoneticPr fontId="3" type="noConversion"/>
  </si>
  <si>
    <t>德阳市</t>
  </si>
  <si>
    <t>物流单号</t>
    <phoneticPr fontId="3" type="noConversion"/>
  </si>
  <si>
    <t>物流服务费</t>
    <phoneticPr fontId="3" type="noConversion"/>
  </si>
  <si>
    <t>代付手续费</t>
    <phoneticPr fontId="3" type="noConversion"/>
  </si>
  <si>
    <t>台账登记</t>
    <phoneticPr fontId="3" type="noConversion"/>
  </si>
  <si>
    <t>代付货款手续费</t>
    <phoneticPr fontId="3" type="noConversion"/>
  </si>
  <si>
    <t>停止线</t>
    <phoneticPr fontId="3" type="noConversion"/>
  </si>
  <si>
    <t>张瑶</t>
    <phoneticPr fontId="3" type="noConversion"/>
  </si>
  <si>
    <t>川A·rmb20</t>
    <phoneticPr fontId="3" type="noConversion"/>
  </si>
  <si>
    <t>通过目的城市查询业务拓展范围物流是否可达</t>
    <phoneticPr fontId="3" type="noConversion"/>
  </si>
  <si>
    <t>川A·rmb21</t>
  </si>
  <si>
    <t>test</t>
    <phoneticPr fontId="3" type="noConversion"/>
  </si>
  <si>
    <t>zhukangzhi</t>
    <phoneticPr fontId="3" type="noConversion"/>
  </si>
  <si>
    <t>adress2</t>
  </si>
  <si>
    <t>adress1</t>
  </si>
  <si>
    <t>小朱</t>
  </si>
  <si>
    <t>小猪</t>
  </si>
  <si>
    <t>张瑶</t>
    <phoneticPr fontId="3" type="noConversion"/>
  </si>
  <si>
    <t>川A·rmb20</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</si>
</sst>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F800]dddd\,\ mmmm\ dd\,\ yyyy"/>
    <numFmt numFmtId="177" formatCode="&quot;NU&quot;0000"/>
    <numFmt numFmtId="178" formatCode="&quot;KB&quot;0000"/>
    <numFmt numFmtId="179" formatCode="&quot;GDS&quot;00000"/>
    <numFmt numFmtId="180" formatCode="&quot;JBL&quot;0000"/>
    <numFmt numFmtId="181" formatCode="00"/>
    <numFmt numFmtId="182" formatCode="0000000000000"/>
    <numFmt numFmtId="183" formatCode="&quot;¥&quot;#,##0_);[Red]\(&quot;¥&quot;#,##0\)"/>
    <numFmt numFmtId="184" formatCode="m/d/yy\ h:mm:ss"/>
  </numFmts>
  <fonts count="56">
    <font>
      <sz val="11"/>
      <color theme="1"/>
      <name val="宋体"/>
      <family val="2"/>
      <charset val="134"/>
      <scheme val="minor"/>
    </font>
    <font>
      <sz val="11"/>
      <color theme="1"/>
      <name val="宋体"/>
      <family val="2"/>
      <scheme val="minor"/>
    </font>
    <font>
      <sz val="11"/>
      <color theme="1"/>
      <name val="宋体"/>
      <family val="2"/>
      <scheme val="minor"/>
    </font>
    <font>
      <sz val="9"/>
      <name val="宋体"/>
      <family val="2"/>
      <charset val="134"/>
      <scheme val="minor"/>
    </font>
    <font>
      <sz val="11"/>
      <color theme="1"/>
      <name val="宋体"/>
      <family val="3"/>
      <charset val="134"/>
      <scheme val="minor"/>
    </font>
    <font>
      <sz val="16"/>
      <color theme="1"/>
      <name val="宋体"/>
      <family val="3"/>
      <charset val="134"/>
      <scheme val="minor"/>
    </font>
    <font>
      <sz val="16"/>
      <color theme="1"/>
      <name val="宋体"/>
      <family val="2"/>
      <charset val="134"/>
      <scheme val="minor"/>
    </font>
    <font>
      <sz val="11"/>
      <color indexed="8"/>
      <name val="宋体"/>
      <family val="3"/>
      <charset val="134"/>
    </font>
    <font>
      <sz val="11"/>
      <color indexed="9"/>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b/>
      <sz val="18"/>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sz val="16"/>
      <color theme="1"/>
      <name val="宋体"/>
      <family val="3"/>
      <charset val="134"/>
    </font>
    <font>
      <sz val="48"/>
      <color theme="1"/>
      <name val="宋体"/>
      <family val="3"/>
      <charset val="134"/>
      <scheme val="minor"/>
    </font>
    <font>
      <sz val="24"/>
      <color theme="1"/>
      <name val="宋体"/>
      <family val="2"/>
      <charset val="134"/>
      <scheme val="minor"/>
    </font>
    <font>
      <u/>
      <sz val="11"/>
      <color theme="10"/>
      <name val="宋体"/>
      <family val="2"/>
      <charset val="134"/>
      <scheme val="minor"/>
    </font>
    <font>
      <sz val="12"/>
      <name val="宋体"/>
      <family val="3"/>
      <charset val="134"/>
    </font>
    <font>
      <sz val="12"/>
      <color theme="1"/>
      <name val="宋体"/>
      <family val="3"/>
      <charset val="134"/>
      <scheme val="minor"/>
    </font>
    <font>
      <sz val="12"/>
      <color theme="1"/>
      <name val="宋体"/>
      <family val="2"/>
      <charset val="134"/>
      <scheme val="minor"/>
    </font>
    <font>
      <sz val="12"/>
      <color theme="1"/>
      <name val="宋体"/>
      <family val="3"/>
      <charset val="134"/>
    </font>
    <font>
      <sz val="14"/>
      <color theme="0"/>
      <name val="宋体"/>
      <family val="3"/>
      <charset val="134"/>
      <scheme val="minor"/>
    </font>
    <font>
      <sz val="11"/>
      <color theme="0"/>
      <name val="宋体"/>
      <family val="2"/>
      <charset val="134"/>
      <scheme val="minor"/>
    </font>
    <font>
      <sz val="14"/>
      <color theme="1"/>
      <name val="宋体"/>
      <family val="2"/>
      <charset val="134"/>
      <scheme val="minor"/>
    </font>
    <font>
      <sz val="14"/>
      <name val="宋体"/>
      <family val="2"/>
      <charset val="134"/>
      <scheme val="minor"/>
    </font>
    <font>
      <sz val="14"/>
      <color theme="1"/>
      <name val="宋体"/>
      <family val="3"/>
      <charset val="134"/>
      <scheme val="minor"/>
    </font>
    <font>
      <sz val="11"/>
      <color rgb="FF333333"/>
      <name val="Arial"/>
      <family val="2"/>
    </font>
    <font>
      <sz val="18"/>
      <color theme="1"/>
      <name val="宋体"/>
      <family val="3"/>
      <charset val="134"/>
      <scheme val="minor"/>
    </font>
    <font>
      <sz val="18"/>
      <color theme="1"/>
      <name val="宋体"/>
      <family val="2"/>
      <charset val="134"/>
      <scheme val="minor"/>
    </font>
    <font>
      <sz val="28"/>
      <color theme="1"/>
      <name val="宋体"/>
      <family val="2"/>
      <charset val="134"/>
      <scheme val="minor"/>
    </font>
    <font>
      <sz val="12"/>
      <name val="宋体"/>
      <family val="2"/>
      <charset val="134"/>
      <scheme val="minor"/>
    </font>
    <font>
      <sz val="16"/>
      <name val="宋体"/>
      <family val="2"/>
      <charset val="134"/>
      <scheme val="minor"/>
    </font>
    <font>
      <sz val="16"/>
      <name val="宋体"/>
      <family val="3"/>
      <charset val="134"/>
      <scheme val="minor"/>
    </font>
    <font>
      <sz val="14"/>
      <name val="宋体"/>
      <family val="3"/>
      <charset val="134"/>
    </font>
    <font>
      <sz val="18"/>
      <color theme="4" tint="-0.499984740745262"/>
      <name val="宋体"/>
      <family val="2"/>
      <charset val="134"/>
      <scheme val="minor"/>
    </font>
    <font>
      <sz val="22"/>
      <color theme="1"/>
      <name val="宋体"/>
      <family val="3"/>
      <charset val="134"/>
      <scheme val="minor"/>
    </font>
    <font>
      <sz val="24"/>
      <color theme="1"/>
      <name val="宋体"/>
      <family val="3"/>
      <charset val="134"/>
      <scheme val="minor"/>
    </font>
    <font>
      <sz val="20"/>
      <color theme="1"/>
      <name val="宋体"/>
      <family val="2"/>
      <charset val="134"/>
      <scheme val="minor"/>
    </font>
    <font>
      <sz val="22"/>
      <color theme="1"/>
      <name val="宋体"/>
      <family val="2"/>
      <charset val="134"/>
      <scheme val="minor"/>
    </font>
    <font>
      <sz val="12"/>
      <name val="宋体"/>
      <family val="3"/>
      <charset val="134"/>
      <scheme val="minor"/>
    </font>
    <font>
      <sz val="11"/>
      <name val="宋体"/>
      <family val="3"/>
      <charset val="134"/>
      <scheme val="minor"/>
    </font>
    <font>
      <sz val="22"/>
      <name val="宋体"/>
      <family val="3"/>
      <charset val="134"/>
      <scheme val="minor"/>
    </font>
    <font>
      <u/>
      <sz val="11"/>
      <color theme="0"/>
      <name val="宋体"/>
      <family val="2"/>
      <charset val="134"/>
      <scheme val="minor"/>
    </font>
    <font>
      <sz val="9"/>
      <color rgb="FF333333"/>
      <name val="&amp;quot"/>
      <family val="2"/>
    </font>
    <font>
      <sz val="11"/>
      <color rgb="FF333333"/>
      <name val="&amp;quot"/>
      <family val="2"/>
    </font>
  </fonts>
  <fills count="38">
    <fill>
      <patternFill patternType="none"/>
    </fill>
    <fill>
      <patternFill patternType="gray125"/>
    </fill>
    <fill>
      <patternFill patternType="solid">
        <fgColor theme="8" tint="0.79998168889431442"/>
        <bgColor indexed="64"/>
      </patternFill>
    </fill>
    <fill>
      <patternFill patternType="solid">
        <fgColor theme="8"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solid">
        <fgColor theme="0" tint="-4.9989318521683403E-2"/>
        <bgColor indexed="64"/>
      </patternFill>
    </fill>
    <fill>
      <patternFill patternType="solid">
        <fgColor rgb="FF0070C0"/>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FFFF00"/>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8" tint="0.59999389629810485"/>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right style="thin">
        <color theme="0" tint="-0.249977111117893"/>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right/>
      <top style="thin">
        <color theme="0" tint="-0.249977111117893"/>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medium">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medium">
        <color theme="0" tint="-0.249977111117893"/>
      </right>
      <top style="medium">
        <color theme="0" tint="-0.249977111117893"/>
      </top>
      <bottom style="thin">
        <color theme="0" tint="-0.249977111117893"/>
      </bottom>
      <diagonal/>
    </border>
    <border>
      <left style="thin">
        <color theme="0" tint="-0.249977111117893"/>
      </left>
      <right style="thin">
        <color theme="0" tint="-0.249977111117893"/>
      </right>
      <top style="medium">
        <color theme="0" tint="-0.249977111117893"/>
      </top>
      <bottom style="thin">
        <color theme="0" tint="-0.249977111117893"/>
      </bottom>
      <diagonal/>
    </border>
    <border>
      <left style="medium">
        <color theme="0" tint="-0.249977111117893"/>
      </left>
      <right style="thin">
        <color theme="0" tint="-0.249977111117893"/>
      </right>
      <top style="medium">
        <color theme="0" tint="-0.249977111117893"/>
      </top>
      <bottom style="thin">
        <color theme="0" tint="-0.249977111117893"/>
      </bottom>
      <diagonal/>
    </border>
    <border>
      <left/>
      <right/>
      <top/>
      <bottom style="medium">
        <color theme="0" tint="-0.249977111117893"/>
      </bottom>
      <diagonal/>
    </border>
    <border>
      <left/>
      <right style="medium">
        <color theme="0" tint="-0.249977111117893"/>
      </right>
      <top/>
      <bottom style="medium">
        <color theme="0" tint="-0.249977111117893"/>
      </bottom>
      <diagonal/>
    </border>
    <border>
      <left style="medium">
        <color theme="0" tint="-0.249977111117893"/>
      </left>
      <right/>
      <top/>
      <bottom style="medium">
        <color theme="0" tint="-0.249977111117893"/>
      </bottom>
      <diagonal/>
    </border>
    <border>
      <left/>
      <right style="medium">
        <color theme="0" tint="-0.249977111117893"/>
      </right>
      <top/>
      <bottom/>
      <diagonal/>
    </border>
    <border>
      <left style="medium">
        <color theme="0" tint="-0.249977111117893"/>
      </left>
      <right/>
      <top/>
      <bottom/>
      <diagonal/>
    </border>
    <border>
      <left/>
      <right style="medium">
        <color theme="0" tint="-0.249977111117893"/>
      </right>
      <top style="medium">
        <color theme="0" tint="-0.249977111117893"/>
      </top>
      <bottom/>
      <diagonal/>
    </border>
    <border>
      <left/>
      <right/>
      <top style="medium">
        <color theme="0" tint="-0.249977111117893"/>
      </top>
      <bottom/>
      <diagonal/>
    </border>
    <border>
      <left style="medium">
        <color theme="0" tint="-0.249977111117893"/>
      </left>
      <right/>
      <top style="medium">
        <color theme="0" tint="-0.249977111117893"/>
      </top>
      <bottom/>
      <diagonal/>
    </border>
    <border>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indexed="64"/>
      </left>
      <right style="thin">
        <color indexed="64"/>
      </right>
      <top style="thin">
        <color indexed="64"/>
      </top>
      <bottom/>
      <diagonal/>
    </border>
    <border>
      <left/>
      <right/>
      <top/>
      <bottom style="medium">
        <color theme="0" tint="-0.14999847407452621"/>
      </bottom>
      <diagonal/>
    </border>
    <border>
      <left style="thin">
        <color theme="0" tint="-0.249977111117893"/>
      </left>
      <right/>
      <top/>
      <bottom/>
      <diagonal/>
    </border>
    <border>
      <left style="medium">
        <color theme="0" tint="-0.249977111117893"/>
      </left>
      <right/>
      <top style="thin">
        <color theme="0" tint="-0.249977111117893"/>
      </top>
      <bottom style="thin">
        <color theme="0" tint="-0.249977111117893"/>
      </bottom>
      <diagonal/>
    </border>
    <border>
      <left/>
      <right style="medium">
        <color theme="0" tint="-0.249977111117893"/>
      </right>
      <top style="thin">
        <color theme="0" tint="-0.249977111117893"/>
      </top>
      <bottom style="thin">
        <color theme="0" tint="-0.249977111117893"/>
      </bottom>
      <diagonal/>
    </border>
    <border>
      <left style="medium">
        <color theme="0" tint="-0.249977111117893"/>
      </left>
      <right/>
      <top style="thin">
        <color theme="0" tint="-0.249977111117893"/>
      </top>
      <bottom style="medium">
        <color theme="0" tint="-0.249977111117893"/>
      </bottom>
      <diagonal/>
    </border>
    <border>
      <left/>
      <right style="medium">
        <color theme="0" tint="-0.249977111117893"/>
      </right>
      <top style="thin">
        <color theme="0" tint="-0.249977111117893"/>
      </top>
      <bottom style="medium">
        <color theme="0" tint="-0.249977111117893"/>
      </bottom>
      <diagonal/>
    </border>
    <border>
      <left style="medium">
        <color theme="0" tint="-0.249977111117893"/>
      </left>
      <right/>
      <top style="medium">
        <color theme="0" tint="-0.249977111117893"/>
      </top>
      <bottom style="thin">
        <color theme="0" tint="-0.249977111117893"/>
      </bottom>
      <diagonal/>
    </border>
    <border>
      <left/>
      <right style="medium">
        <color theme="0" tint="-0.249977111117893"/>
      </right>
      <top style="medium">
        <color theme="0" tint="-0.249977111117893"/>
      </top>
      <bottom style="thin">
        <color theme="0" tint="-0.249977111117893"/>
      </bottom>
      <diagonal/>
    </border>
    <border>
      <left style="thin">
        <color theme="0" tint="-0.249977111117893"/>
      </left>
      <right style="thin">
        <color theme="0" tint="-0.249977111117893"/>
      </right>
      <top/>
      <bottom/>
      <diagonal/>
    </border>
    <border>
      <left style="medium">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thin">
        <color theme="0" tint="-0.249977111117893"/>
      </right>
      <top style="thin">
        <color theme="0" tint="-0.249977111117893"/>
      </top>
      <bottom style="medium">
        <color theme="0" tint="-0.249977111117893"/>
      </bottom>
      <diagonal/>
    </border>
    <border>
      <left style="thin">
        <color indexed="64"/>
      </left>
      <right/>
      <top/>
      <bottom/>
      <diagonal/>
    </border>
    <border>
      <left/>
      <right/>
      <top style="dotted">
        <color indexed="64"/>
      </top>
      <bottom/>
      <diagonal/>
    </border>
    <border>
      <left style="dotted">
        <color indexed="64"/>
      </left>
      <right/>
      <top/>
      <bottom/>
      <diagonal/>
    </border>
    <border>
      <left/>
      <right style="dotted">
        <color indexed="64"/>
      </right>
      <top/>
      <bottom/>
      <diagonal/>
    </border>
    <border>
      <left/>
      <right/>
      <top/>
      <bottom style="dotted">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dotted">
        <color indexed="64"/>
      </bottom>
      <diagonal/>
    </border>
    <border>
      <left style="thin">
        <color indexed="64"/>
      </left>
      <right/>
      <top style="dotted">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theme="0" tint="-0.249977111117893"/>
      </top>
      <bottom style="thin">
        <color theme="0" tint="-0.249977111117893"/>
      </bottom>
      <diagonal/>
    </border>
    <border>
      <left style="thin">
        <color theme="0" tint="-0.249977111117893"/>
      </left>
      <right/>
      <top style="thin">
        <color theme="0" tint="-0.249977111117893"/>
      </top>
      <bottom style="medium">
        <color theme="0" tint="-0.249977111117893"/>
      </bottom>
      <diagonal/>
    </border>
    <border>
      <left style="thin">
        <color theme="0" tint="-0.249977111117893"/>
      </left>
      <right/>
      <top style="medium">
        <color theme="0" tint="-0.249977111117893"/>
      </top>
      <bottom style="thin">
        <color theme="0" tint="-0.249977111117893"/>
      </bottom>
      <diagonal/>
    </border>
    <border>
      <left/>
      <right style="medium">
        <color theme="0" tint="-0.249977111117893"/>
      </right>
      <top style="thin">
        <color theme="0" tint="-0.249977111117893"/>
      </top>
      <bottom/>
      <diagonal/>
    </border>
    <border>
      <left style="thin">
        <color theme="0" tint="-0.249977111117893"/>
      </left>
      <right/>
      <top/>
      <bottom style="medium">
        <color theme="0" tint="-0.249977111117893"/>
      </bottom>
      <diagonal/>
    </border>
    <border>
      <left/>
      <right style="thin">
        <color theme="0" tint="-0.249977111117893"/>
      </right>
      <top style="medium">
        <color theme="0" tint="-0.249977111117893"/>
      </top>
      <bottom style="thin">
        <color theme="0" tint="-0.249977111117893"/>
      </bottom>
      <diagonal/>
    </border>
    <border>
      <left/>
      <right style="thin">
        <color theme="0" tint="-0.249977111117893"/>
      </right>
      <top style="thin">
        <color theme="0" tint="-0.249977111117893"/>
      </top>
      <bottom style="medium">
        <color theme="0" tint="-0.249977111117893"/>
      </bottom>
      <diagonal/>
    </border>
  </borders>
  <cellStyleXfs count="47">
    <xf numFmtId="0" fontId="0" fillId="0" borderId="0">
      <alignment vertical="center"/>
    </xf>
    <xf numFmtId="0" fontId="4" fillId="0" borderId="0">
      <alignment vertical="center"/>
    </xf>
    <xf numFmtId="0" fontId="7" fillId="4" borderId="0" applyNumberFormat="0" applyBorder="0" applyAlignment="0" applyProtection="0">
      <alignment vertical="center"/>
    </xf>
    <xf numFmtId="0" fontId="7" fillId="5" borderId="0" applyNumberFormat="0" applyBorder="0" applyAlignment="0" applyProtection="0">
      <alignment vertical="center"/>
    </xf>
    <xf numFmtId="0" fontId="7" fillId="6" borderId="0" applyNumberFormat="0" applyBorder="0" applyAlignment="0" applyProtection="0">
      <alignment vertical="center"/>
    </xf>
    <xf numFmtId="0" fontId="7" fillId="7" borderId="0" applyNumberFormat="0" applyBorder="0" applyAlignment="0" applyProtection="0">
      <alignment vertical="center"/>
    </xf>
    <xf numFmtId="0" fontId="7" fillId="8" borderId="0" applyNumberFormat="0" applyBorder="0" applyAlignment="0" applyProtection="0">
      <alignment vertical="center"/>
    </xf>
    <xf numFmtId="0" fontId="7" fillId="9" borderId="0" applyNumberFormat="0" applyBorder="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2" borderId="0" applyNumberFormat="0" applyBorder="0" applyAlignment="0" applyProtection="0">
      <alignment vertical="center"/>
    </xf>
    <xf numFmtId="0" fontId="7" fillId="7" borderId="0" applyNumberFormat="0" applyBorder="0" applyAlignment="0" applyProtection="0">
      <alignment vertical="center"/>
    </xf>
    <xf numFmtId="0" fontId="7" fillId="10" borderId="0" applyNumberFormat="0" applyBorder="0" applyAlignment="0" applyProtection="0">
      <alignment vertical="center"/>
    </xf>
    <xf numFmtId="0" fontId="7" fillId="13" borderId="0" applyNumberFormat="0" applyBorder="0" applyAlignment="0" applyProtection="0">
      <alignment vertical="center"/>
    </xf>
    <xf numFmtId="0" fontId="8" fillId="14" borderId="0" applyNumberFormat="0" applyBorder="0" applyAlignment="0" applyProtection="0">
      <alignment vertical="center"/>
    </xf>
    <xf numFmtId="0" fontId="8" fillId="11" borderId="0" applyNumberFormat="0" applyBorder="0" applyAlignment="0" applyProtection="0">
      <alignment vertical="center"/>
    </xf>
    <xf numFmtId="0" fontId="8" fillId="12" borderId="0" applyNumberFormat="0" applyBorder="0" applyAlignment="0" applyProtection="0">
      <alignment vertical="center"/>
    </xf>
    <xf numFmtId="0" fontId="8" fillId="15" borderId="0" applyNumberFormat="0" applyBorder="0" applyAlignment="0" applyProtection="0">
      <alignment vertical="center"/>
    </xf>
    <xf numFmtId="0" fontId="8" fillId="16" borderId="0" applyNumberFormat="0" applyBorder="0" applyAlignment="0" applyProtection="0">
      <alignment vertical="center"/>
    </xf>
    <xf numFmtId="0" fontId="8" fillId="17" borderId="0" applyNumberFormat="0" applyBorder="0" applyAlignment="0" applyProtection="0">
      <alignment vertical="center"/>
    </xf>
    <xf numFmtId="0" fontId="9" fillId="0" borderId="2" applyNumberFormat="0" applyFill="0" applyAlignment="0" applyProtection="0">
      <alignment vertical="center"/>
    </xf>
    <xf numFmtId="0" fontId="10" fillId="0" borderId="3" applyNumberFormat="0" applyFill="0" applyAlignment="0" applyProtection="0">
      <alignment vertical="center"/>
    </xf>
    <xf numFmtId="0" fontId="11" fillId="0" borderId="4" applyNumberFormat="0" applyFill="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3" fillId="5" borderId="0" applyNumberFormat="0" applyBorder="0" applyAlignment="0" applyProtection="0">
      <alignment vertical="center"/>
    </xf>
    <xf numFmtId="0" fontId="4" fillId="0" borderId="0">
      <alignment vertical="center"/>
    </xf>
    <xf numFmtId="0" fontId="14" fillId="6" borderId="0" applyNumberFormat="0" applyBorder="0" applyAlignment="0" applyProtection="0">
      <alignment vertical="center"/>
    </xf>
    <xf numFmtId="0" fontId="15" fillId="0" borderId="5" applyNumberFormat="0" applyFill="0" applyAlignment="0" applyProtection="0">
      <alignment vertical="center"/>
    </xf>
    <xf numFmtId="0" fontId="16" fillId="18" borderId="6" applyNumberFormat="0" applyAlignment="0" applyProtection="0">
      <alignment vertical="center"/>
    </xf>
    <xf numFmtId="0" fontId="17" fillId="19" borderId="7" applyNumberFormat="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8" applyNumberFormat="0" applyFill="0" applyAlignment="0" applyProtection="0">
      <alignment vertical="center"/>
    </xf>
    <xf numFmtId="0" fontId="8" fillId="20" borderId="0" applyNumberFormat="0" applyBorder="0" applyAlignment="0" applyProtection="0">
      <alignment vertical="center"/>
    </xf>
    <xf numFmtId="0" fontId="8" fillId="21" borderId="0" applyNumberFormat="0" applyBorder="0" applyAlignment="0" applyProtection="0">
      <alignment vertical="center"/>
    </xf>
    <xf numFmtId="0" fontId="8" fillId="22" borderId="0" applyNumberFormat="0" applyBorder="0" applyAlignment="0" applyProtection="0">
      <alignment vertical="center"/>
    </xf>
    <xf numFmtId="0" fontId="8" fillId="15" borderId="0" applyNumberFormat="0" applyBorder="0" applyAlignment="0" applyProtection="0">
      <alignment vertical="center"/>
    </xf>
    <xf numFmtId="0" fontId="8" fillId="16" borderId="0" applyNumberFormat="0" applyBorder="0" applyAlignment="0" applyProtection="0">
      <alignment vertical="center"/>
    </xf>
    <xf numFmtId="0" fontId="8" fillId="23" borderId="0" applyNumberFormat="0" applyBorder="0" applyAlignment="0" applyProtection="0">
      <alignment vertical="center"/>
    </xf>
    <xf numFmtId="0" fontId="21" fillId="24" borderId="0" applyNumberFormat="0" applyBorder="0" applyAlignment="0" applyProtection="0">
      <alignment vertical="center"/>
    </xf>
    <xf numFmtId="0" fontId="22" fillId="18" borderId="9" applyNumberFormat="0" applyAlignment="0" applyProtection="0">
      <alignment vertical="center"/>
    </xf>
    <xf numFmtId="0" fontId="23" fillId="9" borderId="6" applyNumberFormat="0" applyAlignment="0" applyProtection="0">
      <alignment vertical="center"/>
    </xf>
    <xf numFmtId="0" fontId="7" fillId="25" borderId="10" applyNumberFormat="0" applyFont="0" applyAlignment="0" applyProtection="0">
      <alignment vertical="center"/>
    </xf>
    <xf numFmtId="0" fontId="27" fillId="0" borderId="0" applyNumberFormat="0" applyFill="0" applyBorder="0" applyAlignment="0" applyProtection="0">
      <alignment vertical="center"/>
    </xf>
    <xf numFmtId="0" fontId="2" fillId="0" borderId="0"/>
    <xf numFmtId="0" fontId="1" fillId="0" borderId="0"/>
  </cellStyleXfs>
  <cellXfs count="341">
    <xf numFmtId="0" fontId="0" fillId="0" borderId="0" xfId="0">
      <alignment vertical="center"/>
    </xf>
    <xf numFmtId="0" fontId="5" fillId="3" borderId="1" xfId="0" applyFont="1" applyFill="1" applyBorder="1" applyAlignment="1">
      <alignment horizontal="center" vertical="center"/>
    </xf>
    <xf numFmtId="0" fontId="5" fillId="2" borderId="1" xfId="0" applyFont="1" applyFill="1" applyBorder="1" applyAlignment="1">
      <alignment horizontal="center" vertical="center"/>
    </xf>
    <xf numFmtId="0" fontId="0" fillId="2" borderId="0" xfId="0" applyFill="1">
      <alignment vertical="center"/>
    </xf>
    <xf numFmtId="0" fontId="0" fillId="0" borderId="0" xfId="0" applyAlignment="1">
      <alignment horizontal="center" vertical="center"/>
    </xf>
    <xf numFmtId="0" fontId="6" fillId="2" borderId="0" xfId="0" applyFont="1" applyFill="1" applyAlignment="1">
      <alignment horizontal="center" vertical="center"/>
    </xf>
    <xf numFmtId="0" fontId="5" fillId="2" borderId="0" xfId="0" applyFont="1" applyFill="1" applyAlignment="1">
      <alignment horizontal="center" vertical="center"/>
    </xf>
    <xf numFmtId="0" fontId="0" fillId="0" borderId="11" xfId="0" applyBorder="1">
      <alignment vertical="center"/>
    </xf>
    <xf numFmtId="0" fontId="26" fillId="0" borderId="0" xfId="0" applyFont="1">
      <alignment vertical="center"/>
    </xf>
    <xf numFmtId="0" fontId="28" fillId="0" borderId="12" xfId="44" applyFont="1" applyBorder="1" applyAlignment="1">
      <alignment horizontal="center" vertical="center"/>
    </xf>
    <xf numFmtId="0" fontId="0" fillId="0" borderId="12" xfId="0" applyBorder="1">
      <alignment vertical="center"/>
    </xf>
    <xf numFmtId="0" fontId="0" fillId="26" borderId="23" xfId="0" applyFill="1" applyBorder="1">
      <alignment vertical="center"/>
    </xf>
    <xf numFmtId="0" fontId="0" fillId="26" borderId="24" xfId="0" applyFill="1" applyBorder="1">
      <alignment vertical="center"/>
    </xf>
    <xf numFmtId="0" fontId="0" fillId="26" borderId="24" xfId="0" applyFill="1" applyBorder="1" applyAlignment="1">
      <alignment horizontal="center" vertical="center"/>
    </xf>
    <xf numFmtId="0" fontId="0" fillId="26" borderId="25" xfId="0" applyFill="1" applyBorder="1" applyAlignment="1">
      <alignment horizontal="center" vertical="center"/>
    </xf>
    <xf numFmtId="0" fontId="0" fillId="0" borderId="27" xfId="0" applyBorder="1">
      <alignment vertical="center"/>
    </xf>
    <xf numFmtId="0" fontId="0" fillId="0" borderId="26" xfId="0" applyBorder="1">
      <alignment vertical="center"/>
    </xf>
    <xf numFmtId="0" fontId="0" fillId="0" borderId="28" xfId="0" applyBorder="1">
      <alignment vertical="center"/>
    </xf>
    <xf numFmtId="0" fontId="0" fillId="0" borderId="29" xfId="0" applyBorder="1">
      <alignment vertical="center"/>
    </xf>
    <xf numFmtId="0" fontId="0" fillId="0" borderId="0" xfId="0" applyAlignment="1">
      <alignment horizontal="distributed" vertical="center"/>
    </xf>
    <xf numFmtId="0" fontId="0" fillId="0" borderId="30" xfId="0" applyBorder="1">
      <alignment vertical="center"/>
    </xf>
    <xf numFmtId="0" fontId="0" fillId="0" borderId="15"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176" fontId="0" fillId="0" borderId="0" xfId="0" applyNumberFormat="1">
      <alignment vertical="center"/>
    </xf>
    <xf numFmtId="49" fontId="0" fillId="0" borderId="0" xfId="0" applyNumberFormat="1">
      <alignment vertical="center"/>
    </xf>
    <xf numFmtId="176" fontId="0" fillId="0" borderId="12" xfId="0" applyNumberFormat="1" applyBorder="1" applyAlignment="1">
      <alignment horizontal="center" vertical="center"/>
    </xf>
    <xf numFmtId="49" fontId="0" fillId="0" borderId="12" xfId="0" applyNumberFormat="1" applyBorder="1" applyAlignment="1">
      <alignment horizontal="center" vertical="center"/>
    </xf>
    <xf numFmtId="177" fontId="0" fillId="0" borderId="0" xfId="0" applyNumberFormat="1">
      <alignment vertical="center"/>
    </xf>
    <xf numFmtId="14" fontId="0" fillId="0" borderId="0" xfId="0" applyNumberFormat="1" applyAlignment="1">
      <alignment horizontal="center" vertical="center"/>
    </xf>
    <xf numFmtId="0" fontId="0" fillId="0" borderId="0" xfId="0" applyAlignment="1">
      <alignment horizontal="right" vertical="center"/>
    </xf>
    <xf numFmtId="0" fontId="0" fillId="0" borderId="0" xfId="0" applyAlignment="1">
      <alignment horizontal="left" vertical="center"/>
    </xf>
    <xf numFmtId="0" fontId="31" fillId="0" borderId="20" xfId="0" applyFont="1" applyBorder="1" applyAlignment="1">
      <alignment horizontal="center" vertical="center"/>
    </xf>
    <xf numFmtId="49" fontId="5" fillId="2" borderId="0" xfId="0" applyNumberFormat="1" applyFont="1" applyFill="1" applyAlignment="1">
      <alignment horizontal="center" vertical="center"/>
    </xf>
    <xf numFmtId="0" fontId="5" fillId="2" borderId="0" xfId="0" applyFont="1" applyFill="1">
      <alignment vertical="center"/>
    </xf>
    <xf numFmtId="0" fontId="33" fillId="0" borderId="0" xfId="0" applyFont="1">
      <alignment vertical="center"/>
    </xf>
    <xf numFmtId="0" fontId="24" fillId="0" borderId="20" xfId="0" applyFont="1" applyBorder="1">
      <alignment vertical="center"/>
    </xf>
    <xf numFmtId="0" fontId="24" fillId="0" borderId="11" xfId="0" applyFont="1" applyBorder="1">
      <alignment vertical="center"/>
    </xf>
    <xf numFmtId="0" fontId="0" fillId="0" borderId="0" xfId="0" applyProtection="1">
      <alignment vertical="center"/>
      <protection locked="0"/>
    </xf>
    <xf numFmtId="14" fontId="0" fillId="0" borderId="0" xfId="0" applyNumberFormat="1">
      <alignment vertical="center"/>
    </xf>
    <xf numFmtId="0" fontId="0" fillId="28" borderId="0" xfId="0" applyFill="1">
      <alignment vertical="center"/>
    </xf>
    <xf numFmtId="0" fontId="0" fillId="29" borderId="0" xfId="0" applyFill="1">
      <alignment vertical="center"/>
    </xf>
    <xf numFmtId="0" fontId="0" fillId="30" borderId="0" xfId="0" applyFill="1">
      <alignment vertical="center"/>
    </xf>
    <xf numFmtId="0" fontId="0" fillId="31" borderId="0" xfId="0" applyFill="1">
      <alignment vertical="center"/>
    </xf>
    <xf numFmtId="0" fontId="0" fillId="32" borderId="0" xfId="0" applyFill="1">
      <alignment vertical="center"/>
    </xf>
    <xf numFmtId="0" fontId="0" fillId="33" borderId="0" xfId="0" applyFill="1">
      <alignment vertical="center"/>
    </xf>
    <xf numFmtId="178" fontId="0" fillId="0" borderId="12" xfId="0" applyNumberFormat="1" applyBorder="1" applyAlignment="1">
      <alignment horizontal="center" vertical="center"/>
    </xf>
    <xf numFmtId="0" fontId="0" fillId="0" borderId="0" xfId="0" applyAlignment="1">
      <alignment wrapText="1"/>
    </xf>
    <xf numFmtId="0" fontId="0" fillId="0" borderId="33" xfId="0" applyBorder="1" applyAlignment="1">
      <alignment wrapText="1"/>
    </xf>
    <xf numFmtId="0" fontId="0" fillId="0" borderId="31" xfId="0" applyBorder="1" applyAlignment="1">
      <alignment wrapText="1"/>
    </xf>
    <xf numFmtId="0" fontId="36" fillId="0" borderId="0" xfId="0" applyFont="1" applyAlignment="1">
      <alignment horizontal="center" vertical="center"/>
    </xf>
    <xf numFmtId="0" fontId="0" fillId="34" borderId="0" xfId="0" applyFill="1">
      <alignment vertical="center"/>
    </xf>
    <xf numFmtId="0" fontId="0" fillId="35" borderId="0" xfId="0" applyFill="1">
      <alignment vertical="center"/>
    </xf>
    <xf numFmtId="0" fontId="0" fillId="36" borderId="0" xfId="0" applyFill="1">
      <alignment vertical="center"/>
    </xf>
    <xf numFmtId="0" fontId="37" fillId="0" borderId="0" xfId="0" applyFont="1">
      <alignment vertical="center"/>
    </xf>
    <xf numFmtId="0" fontId="34" fillId="0" borderId="0" xfId="0" applyFont="1" applyAlignment="1">
      <alignment horizontal="center" vertical="center"/>
    </xf>
    <xf numFmtId="0" fontId="29" fillId="0" borderId="0" xfId="0" applyFont="1" applyAlignment="1">
      <alignment horizontal="center" vertical="center"/>
    </xf>
    <xf numFmtId="0" fontId="0" fillId="0" borderId="12" xfId="0" applyBorder="1" applyAlignment="1">
      <alignment horizontal="center" vertical="center"/>
    </xf>
    <xf numFmtId="0" fontId="0" fillId="0" borderId="22" xfId="0" applyBorder="1" applyAlignment="1">
      <alignment horizontal="center" vertical="center"/>
    </xf>
    <xf numFmtId="0" fontId="0" fillId="0" borderId="21" xfId="0" applyBorder="1" applyAlignment="1">
      <alignment horizontal="center" vertical="center"/>
    </xf>
    <xf numFmtId="177" fontId="0" fillId="0" borderId="12" xfId="0" applyNumberFormat="1" applyBorder="1" applyAlignment="1" applyProtection="1">
      <alignment horizontal="center" vertical="center"/>
      <protection locked="0"/>
    </xf>
    <xf numFmtId="0" fontId="33" fillId="0" borderId="0" xfId="0" applyFont="1" applyProtection="1">
      <alignment vertical="center"/>
      <protection locked="0"/>
    </xf>
    <xf numFmtId="0" fontId="0" fillId="26" borderId="12" xfId="0" applyFill="1" applyBorder="1" applyAlignment="1" applyProtection="1">
      <alignment horizontal="center" vertical="center"/>
      <protection locked="0"/>
    </xf>
    <xf numFmtId="0" fontId="0" fillId="26" borderId="12" xfId="0" applyFill="1" applyBorder="1">
      <alignment vertical="center"/>
    </xf>
    <xf numFmtId="0" fontId="0" fillId="0" borderId="12" xfId="0" applyBorder="1" applyAlignment="1">
      <alignment vertical="center" wrapText="1"/>
    </xf>
    <xf numFmtId="49" fontId="0" fillId="0" borderId="12" xfId="0" applyNumberFormat="1" applyBorder="1" applyAlignment="1">
      <alignment vertical="center" wrapText="1"/>
    </xf>
    <xf numFmtId="179" fontId="0" fillId="0" borderId="12" xfId="0" applyNumberFormat="1" applyBorder="1" applyAlignment="1">
      <alignment vertical="center" wrapText="1"/>
    </xf>
    <xf numFmtId="180" fontId="0" fillId="0" borderId="12" xfId="0" applyNumberFormat="1" applyBorder="1" applyAlignment="1">
      <alignment vertical="center" wrapText="1"/>
    </xf>
    <xf numFmtId="179" fontId="0" fillId="0" borderId="12" xfId="0" applyNumberFormat="1" applyBorder="1">
      <alignment vertical="center"/>
    </xf>
    <xf numFmtId="179" fontId="0" fillId="0" borderId="0" xfId="0" applyNumberFormat="1">
      <alignment vertical="center"/>
    </xf>
    <xf numFmtId="180" fontId="0" fillId="0" borderId="12" xfId="0" applyNumberFormat="1" applyBorder="1">
      <alignment vertical="center"/>
    </xf>
    <xf numFmtId="0" fontId="0" fillId="0" borderId="26" xfId="0" applyBorder="1" applyAlignment="1">
      <alignment horizontal="center" vertical="center"/>
    </xf>
    <xf numFmtId="181" fontId="33" fillId="0" borderId="0" xfId="0" applyNumberFormat="1" applyFont="1">
      <alignment vertical="center"/>
    </xf>
    <xf numFmtId="49" fontId="0" fillId="0" borderId="28" xfId="0" applyNumberFormat="1" applyBorder="1">
      <alignment vertical="center"/>
    </xf>
    <xf numFmtId="182" fontId="0" fillId="0" borderId="0" xfId="0" applyNumberFormat="1">
      <alignment vertical="center"/>
    </xf>
    <xf numFmtId="0" fontId="28" fillId="26" borderId="36" xfId="44" applyFont="1" applyFill="1" applyBorder="1" applyAlignment="1">
      <alignment horizontal="center" vertical="center"/>
    </xf>
    <xf numFmtId="0" fontId="0" fillId="0" borderId="39" xfId="0" applyBorder="1">
      <alignment vertical="center"/>
    </xf>
    <xf numFmtId="0" fontId="40" fillId="0" borderId="0" xfId="0" applyFont="1">
      <alignment vertical="center"/>
    </xf>
    <xf numFmtId="0" fontId="0" fillId="0" borderId="30" xfId="0" applyBorder="1" applyAlignment="1">
      <alignment horizontal="center" vertical="center"/>
    </xf>
    <xf numFmtId="49" fontId="0" fillId="2" borderId="0" xfId="0" applyNumberFormat="1" applyFill="1">
      <alignment vertical="center"/>
    </xf>
    <xf numFmtId="49" fontId="5" fillId="2" borderId="0" xfId="0" applyNumberFormat="1" applyFont="1" applyFill="1">
      <alignment vertical="center"/>
    </xf>
    <xf numFmtId="0" fontId="31" fillId="26" borderId="35" xfId="0" applyFont="1" applyFill="1" applyBorder="1" applyAlignment="1">
      <alignment horizontal="center" vertical="center"/>
    </xf>
    <xf numFmtId="179" fontId="0" fillId="0" borderId="34" xfId="0" applyNumberFormat="1" applyBorder="1" applyAlignment="1">
      <alignment vertical="center" wrapText="1"/>
    </xf>
    <xf numFmtId="0" fontId="41" fillId="26" borderId="36" xfId="44" applyFont="1" applyFill="1" applyBorder="1" applyAlignment="1">
      <alignment horizontal="center" vertical="center"/>
    </xf>
    <xf numFmtId="0" fontId="28" fillId="0" borderId="16" xfId="44" applyFont="1" applyBorder="1" applyAlignment="1">
      <alignment horizontal="center" vertical="center"/>
    </xf>
    <xf numFmtId="0" fontId="28" fillId="26" borderId="35" xfId="44" applyFont="1" applyFill="1" applyBorder="1" applyAlignment="1">
      <alignment horizontal="center" vertical="center"/>
    </xf>
    <xf numFmtId="0" fontId="0" fillId="0" borderId="34" xfId="0" applyBorder="1">
      <alignment vertical="center"/>
    </xf>
    <xf numFmtId="0" fontId="24" fillId="0" borderId="46" xfId="0" applyFont="1" applyBorder="1">
      <alignment vertical="center"/>
    </xf>
    <xf numFmtId="0" fontId="28" fillId="0" borderId="12" xfId="44" applyFont="1" applyFill="1" applyBorder="1" applyAlignment="1">
      <alignment horizontal="center" vertical="center"/>
    </xf>
    <xf numFmtId="0" fontId="28" fillId="0" borderId="20" xfId="44" applyFont="1" applyBorder="1" applyAlignment="1">
      <alignment horizontal="center" vertical="center"/>
    </xf>
    <xf numFmtId="178" fontId="0" fillId="0" borderId="48" xfId="0" applyNumberFormat="1" applyBorder="1" applyAlignment="1">
      <alignment horizontal="center" vertical="center"/>
    </xf>
    <xf numFmtId="0" fontId="0" fillId="0" borderId="48" xfId="0" applyBorder="1" applyAlignment="1">
      <alignment horizontal="center" vertical="center"/>
    </xf>
    <xf numFmtId="0" fontId="0" fillId="26" borderId="23" xfId="0" applyFill="1" applyBorder="1" applyAlignment="1">
      <alignment horizontal="center" vertical="center"/>
    </xf>
    <xf numFmtId="31" fontId="0" fillId="0" borderId="12" xfId="0" applyNumberFormat="1" applyBorder="1" applyAlignment="1">
      <alignment horizontal="center" vertical="center"/>
    </xf>
    <xf numFmtId="177" fontId="0" fillId="0" borderId="12" xfId="0" applyNumberFormat="1" applyBorder="1" applyAlignment="1">
      <alignment horizontal="center" vertical="center"/>
    </xf>
    <xf numFmtId="0" fontId="0" fillId="0" borderId="15" xfId="0" applyBorder="1" applyAlignment="1" applyProtection="1">
      <alignment horizontal="center" vertical="center"/>
      <protection locked="0"/>
    </xf>
    <xf numFmtId="0" fontId="0" fillId="0" borderId="0" xfId="0" applyProtection="1">
      <alignment vertical="center"/>
      <protection hidden="1"/>
    </xf>
    <xf numFmtId="0" fontId="26" fillId="0" borderId="0" xfId="0" applyFont="1" applyProtection="1">
      <alignment vertical="center"/>
      <protection hidden="1"/>
    </xf>
    <xf numFmtId="0" fontId="0" fillId="0" borderId="0" xfId="0" applyAlignment="1" applyProtection="1">
      <alignment horizontal="center" vertical="center"/>
      <protection hidden="1"/>
    </xf>
    <xf numFmtId="0" fontId="45" fillId="0" borderId="12" xfId="44" applyFont="1" applyBorder="1" applyAlignment="1" applyProtection="1">
      <alignment horizontal="center" vertical="center"/>
      <protection locked="0"/>
    </xf>
    <xf numFmtId="0" fontId="35" fillId="0" borderId="12" xfId="44" applyFont="1" applyBorder="1" applyAlignment="1" applyProtection="1">
      <alignment horizontal="center" vertical="center"/>
      <protection locked="0"/>
    </xf>
    <xf numFmtId="0" fontId="44" fillId="0" borderId="12" xfId="44" applyFont="1" applyBorder="1" applyAlignment="1" applyProtection="1">
      <alignment horizontal="center" vertical="center"/>
      <protection locked="0"/>
    </xf>
    <xf numFmtId="0" fontId="41" fillId="0" borderId="20" xfId="44" applyFont="1" applyFill="1" applyBorder="1" applyAlignment="1" applyProtection="1">
      <alignment horizontal="center" vertical="center"/>
      <protection locked="0"/>
    </xf>
    <xf numFmtId="0" fontId="28" fillId="26" borderId="35" xfId="44" applyFont="1" applyFill="1" applyBorder="1" applyAlignment="1" applyProtection="1">
      <alignment horizontal="center" vertical="center"/>
      <protection locked="0"/>
    </xf>
    <xf numFmtId="0" fontId="28" fillId="0" borderId="35" xfId="44" applyFont="1" applyFill="1" applyBorder="1" applyAlignment="1" applyProtection="1">
      <alignment horizontal="center" vertical="center"/>
      <protection locked="0"/>
    </xf>
    <xf numFmtId="0" fontId="28" fillId="26" borderId="36" xfId="44" applyFont="1" applyFill="1" applyBorder="1" applyAlignment="1" applyProtection="1">
      <alignment horizontal="center" vertical="center"/>
      <protection locked="0"/>
    </xf>
    <xf numFmtId="0" fontId="28" fillId="0" borderId="12" xfId="44" applyFont="1" applyFill="1" applyBorder="1" applyAlignment="1" applyProtection="1">
      <alignment horizontal="center" vertical="center"/>
      <protection locked="0"/>
    </xf>
    <xf numFmtId="179" fontId="0" fillId="0" borderId="12" xfId="0" applyNumberFormat="1" applyBorder="1" applyProtection="1">
      <alignment vertical="center"/>
      <protection locked="0"/>
    </xf>
    <xf numFmtId="0" fontId="0" fillId="0" borderId="17" xfId="0" applyBorder="1">
      <alignment vertical="center"/>
    </xf>
    <xf numFmtId="0" fontId="41" fillId="26" borderId="35" xfId="44" applyFont="1" applyFill="1" applyBorder="1" applyAlignment="1">
      <alignment horizontal="center" vertical="center"/>
    </xf>
    <xf numFmtId="0" fontId="24" fillId="0" borderId="17" xfId="0" applyFont="1" applyBorder="1">
      <alignment vertical="center"/>
    </xf>
    <xf numFmtId="0" fontId="41" fillId="0" borderId="34" xfId="44" applyFont="1" applyFill="1" applyBorder="1" applyAlignment="1">
      <alignment horizontal="center" vertical="center"/>
    </xf>
    <xf numFmtId="0" fontId="31" fillId="26" borderId="18" xfId="0" applyFont="1" applyFill="1" applyBorder="1" applyAlignment="1">
      <alignment horizontal="center" vertical="center"/>
    </xf>
    <xf numFmtId="0" fontId="31" fillId="0" borderId="46" xfId="0" applyFont="1" applyBorder="1" applyAlignment="1">
      <alignment horizontal="center" vertical="center"/>
    </xf>
    <xf numFmtId="182" fontId="0" fillId="0" borderId="33" xfId="0" applyNumberFormat="1" applyBorder="1" applyAlignment="1"/>
    <xf numFmtId="182" fontId="0" fillId="0" borderId="32" xfId="0" applyNumberFormat="1" applyBorder="1" applyAlignment="1"/>
    <xf numFmtId="182" fontId="0" fillId="0" borderId="31" xfId="0" applyNumberFormat="1" applyBorder="1" applyAlignment="1"/>
    <xf numFmtId="182" fontId="0" fillId="0" borderId="30" xfId="0" applyNumberFormat="1" applyBorder="1" applyAlignment="1"/>
    <xf numFmtId="182" fontId="0" fillId="0" borderId="0" xfId="0" applyNumberFormat="1" applyAlignment="1"/>
    <xf numFmtId="182" fontId="0" fillId="0" borderId="29" xfId="0" applyNumberFormat="1" applyBorder="1" applyAlignment="1"/>
    <xf numFmtId="0" fontId="0" fillId="0" borderId="0" xfId="0" applyAlignment="1">
      <alignment vertical="top"/>
    </xf>
    <xf numFmtId="0" fontId="0" fillId="0" borderId="50" xfId="0" applyBorder="1">
      <alignment vertical="center"/>
    </xf>
    <xf numFmtId="0" fontId="0" fillId="0" borderId="50" xfId="0" applyBorder="1" applyAlignment="1">
      <alignment horizontal="center" vertical="center"/>
    </xf>
    <xf numFmtId="0" fontId="0" fillId="0" borderId="53" xfId="0" applyBorder="1">
      <alignment vertical="center"/>
    </xf>
    <xf numFmtId="0" fontId="46" fillId="0" borderId="0" xfId="0" applyFont="1">
      <alignment vertical="center"/>
    </xf>
    <xf numFmtId="0" fontId="4" fillId="0" borderId="0" xfId="0" applyFont="1" applyAlignment="1">
      <alignment horizontal="center" vertical="center"/>
    </xf>
    <xf numFmtId="0" fontId="4" fillId="0" borderId="0" xfId="0" applyFont="1">
      <alignment vertical="center"/>
    </xf>
    <xf numFmtId="0" fontId="28" fillId="0" borderId="34" xfId="44" applyFont="1" applyFill="1" applyBorder="1" applyAlignment="1">
      <alignment horizontal="center" vertical="center"/>
    </xf>
    <xf numFmtId="0" fontId="41" fillId="26" borderId="15" xfId="44" applyFont="1" applyFill="1" applyBorder="1" applyAlignment="1">
      <alignment horizontal="center" vertical="center"/>
    </xf>
    <xf numFmtId="0" fontId="35" fillId="0" borderId="34" xfId="44" applyFont="1" applyFill="1" applyBorder="1" applyAlignment="1">
      <alignment horizontal="center" vertical="center"/>
    </xf>
    <xf numFmtId="0" fontId="28" fillId="0" borderId="46" xfId="44" applyFont="1" applyBorder="1" applyAlignment="1" applyProtection="1">
      <alignment horizontal="center" vertical="center"/>
      <protection locked="0"/>
    </xf>
    <xf numFmtId="0" fontId="28" fillId="26" borderId="39" xfId="44" applyFont="1" applyFill="1" applyBorder="1" applyAlignment="1" applyProtection="1">
      <alignment horizontal="center" vertical="center"/>
      <protection locked="0"/>
    </xf>
    <xf numFmtId="0" fontId="41" fillId="0" borderId="12" xfId="44" applyFont="1" applyBorder="1" applyAlignment="1" applyProtection="1">
      <alignment horizontal="center" vertical="center"/>
      <protection locked="0"/>
    </xf>
    <xf numFmtId="0" fontId="50" fillId="0" borderId="12" xfId="44" applyFont="1" applyBorder="1" applyAlignment="1" applyProtection="1">
      <alignment horizontal="center" vertical="center"/>
      <protection locked="0"/>
    </xf>
    <xf numFmtId="0" fontId="41" fillId="0" borderId="12" xfId="44" applyFont="1" applyFill="1" applyBorder="1" applyAlignment="1" applyProtection="1">
      <alignment horizontal="center" vertical="center"/>
      <protection locked="0"/>
    </xf>
    <xf numFmtId="0" fontId="28" fillId="0" borderId="20" xfId="44" applyFont="1" applyFill="1" applyBorder="1" applyAlignment="1" applyProtection="1">
      <alignment horizontal="center" vertical="center"/>
      <protection locked="0"/>
    </xf>
    <xf numFmtId="0" fontId="50" fillId="0" borderId="16" xfId="44" applyFont="1" applyBorder="1" applyAlignment="1" applyProtection="1">
      <alignment horizontal="center" vertical="center"/>
      <protection locked="0"/>
    </xf>
    <xf numFmtId="0" fontId="41" fillId="26" borderId="35" xfId="44" applyFont="1" applyFill="1" applyBorder="1" applyAlignment="1" applyProtection="1">
      <alignment horizontal="center" vertical="center"/>
      <protection locked="0"/>
    </xf>
    <xf numFmtId="0" fontId="41" fillId="0" borderId="20" xfId="44" applyFont="1" applyBorder="1" applyAlignment="1" applyProtection="1">
      <alignment horizontal="center" vertical="center"/>
      <protection locked="0"/>
    </xf>
    <xf numFmtId="0" fontId="50" fillId="26" borderId="35" xfId="44" applyFont="1" applyFill="1" applyBorder="1" applyAlignment="1" applyProtection="1">
      <alignment horizontal="center" vertical="center"/>
      <protection locked="0"/>
    </xf>
    <xf numFmtId="0" fontId="51" fillId="37" borderId="0" xfId="0" applyFont="1" applyFill="1">
      <alignment vertical="center"/>
    </xf>
    <xf numFmtId="14" fontId="51" fillId="37" borderId="0" xfId="0" applyNumberFormat="1" applyFont="1" applyFill="1">
      <alignment vertical="center"/>
    </xf>
    <xf numFmtId="19" fontId="51" fillId="37" borderId="0" xfId="0" applyNumberFormat="1" applyFont="1" applyFill="1">
      <alignment vertical="center"/>
    </xf>
    <xf numFmtId="0" fontId="0" fillId="26" borderId="12" xfId="0" applyFill="1" applyBorder="1" applyAlignment="1">
      <alignment horizontal="center" vertical="center"/>
    </xf>
    <xf numFmtId="182" fontId="0" fillId="0" borderId="12" xfId="0" applyNumberFormat="1" applyBorder="1" applyAlignment="1">
      <alignment horizontal="center" vertical="center"/>
    </xf>
    <xf numFmtId="176" fontId="0" fillId="0" borderId="12" xfId="0" quotePrefix="1" applyNumberFormat="1" applyBorder="1" applyAlignment="1">
      <alignment horizontal="center" vertical="center"/>
    </xf>
    <xf numFmtId="14" fontId="0" fillId="0" borderId="12" xfId="0" applyNumberFormat="1" applyBorder="1" applyAlignment="1">
      <alignment horizontal="center" vertical="center"/>
    </xf>
    <xf numFmtId="22" fontId="0" fillId="0" borderId="12" xfId="0" applyNumberFormat="1" applyBorder="1" applyAlignment="1">
      <alignment horizontal="center" vertical="center"/>
    </xf>
    <xf numFmtId="0" fontId="0" fillId="26" borderId="37" xfId="0" applyFill="1" applyBorder="1" applyAlignment="1">
      <alignment horizontal="center" vertical="center"/>
    </xf>
    <xf numFmtId="0" fontId="0" fillId="0" borderId="25" xfId="0" applyBorder="1">
      <alignment vertical="center"/>
    </xf>
    <xf numFmtId="0" fontId="0" fillId="0" borderId="22" xfId="0" applyBorder="1">
      <alignment vertical="center"/>
    </xf>
    <xf numFmtId="0" fontId="0" fillId="0" borderId="47" xfId="0" applyBorder="1">
      <alignment vertical="center"/>
    </xf>
    <xf numFmtId="0" fontId="0" fillId="0" borderId="65" xfId="0" applyBorder="1">
      <alignment vertical="center"/>
    </xf>
    <xf numFmtId="0" fontId="39" fillId="0" borderId="0" xfId="0" applyFont="1" applyAlignment="1">
      <alignment horizontal="center" vertical="center"/>
    </xf>
    <xf numFmtId="0" fontId="53" fillId="0" borderId="0" xfId="44" applyFont="1" applyFill="1" applyBorder="1">
      <alignment vertical="center"/>
    </xf>
    <xf numFmtId="0" fontId="53" fillId="0" borderId="0" xfId="44" applyFont="1">
      <alignment vertical="center"/>
    </xf>
    <xf numFmtId="0" fontId="0" fillId="0" borderId="0" xfId="0" applyAlignment="1"/>
    <xf numFmtId="0" fontId="39" fillId="0" borderId="0" xfId="0" applyFont="1">
      <alignment vertical="center"/>
    </xf>
    <xf numFmtId="0" fontId="54" fillId="0" borderId="0" xfId="0" applyFont="1" applyAlignment="1">
      <alignment vertical="center" wrapText="1"/>
    </xf>
    <xf numFmtId="0" fontId="55" fillId="0" borderId="0" xfId="0" applyFont="1" applyAlignment="1">
      <alignment horizontal="left" vertical="center"/>
    </xf>
    <xf numFmtId="0" fontId="55" fillId="0" borderId="0" xfId="0" applyFont="1" applyAlignment="1">
      <alignment horizontal="center" vertical="center" wrapText="1"/>
    </xf>
    <xf numFmtId="0" fontId="0" fillId="0" borderId="0" xfId="0" applyAlignment="1">
      <alignment vertical="center" wrapText="1"/>
    </xf>
    <xf numFmtId="19" fontId="0" fillId="0" borderId="0" xfId="0" applyNumberFormat="1">
      <alignment vertical="center"/>
    </xf>
    <xf numFmtId="0" fontId="0" fillId="0" borderId="12" xfId="0" applyBorder="1" applyAlignment="1">
      <alignment horizontal="center" vertical="center" wrapText="1"/>
    </xf>
    <xf numFmtId="0" fontId="1" fillId="0" borderId="0" xfId="46"/>
    <xf numFmtId="184" fontId="1" fillId="0" borderId="0" xfId="46" applyNumberFormat="1"/>
    <xf numFmtId="183" fontId="0" fillId="0" borderId="0" xfId="0" applyNumberFormat="1">
      <alignment vertical="center"/>
    </xf>
    <xf numFmtId="0" fontId="0" fillId="0" borderId="21" xfId="0" applyBorder="1">
      <alignment vertical="center"/>
    </xf>
    <xf numFmtId="0" fontId="0" fillId="0" borderId="23" xfId="0" applyBorder="1" applyAlignment="1">
      <alignment horizontal="center" vertical="center"/>
    </xf>
    <xf numFmtId="0" fontId="0" fillId="26" borderId="25" xfId="0" applyFill="1" applyBorder="1">
      <alignment vertical="center"/>
    </xf>
    <xf numFmtId="182" fontId="0" fillId="0" borderId="22" xfId="0" applyNumberFormat="1" applyBorder="1" applyAlignment="1">
      <alignment horizontal="center" vertical="center"/>
    </xf>
    <xf numFmtId="182" fontId="0" fillId="0" borderId="22" xfId="0" applyNumberFormat="1" applyBorder="1">
      <alignment vertical="center"/>
    </xf>
    <xf numFmtId="0" fontId="6" fillId="2" borderId="0" xfId="0" applyFont="1" applyFill="1" applyAlignment="1">
      <alignment horizontal="center" vertical="center"/>
    </xf>
    <xf numFmtId="0" fontId="52" fillId="37" borderId="0" xfId="0" applyFont="1" applyFill="1" applyAlignment="1">
      <alignment horizontal="center" vertical="center"/>
    </xf>
    <xf numFmtId="0" fontId="25" fillId="0" borderId="0" xfId="0" applyFont="1" applyAlignment="1" applyProtection="1">
      <alignment horizontal="center" vertical="center"/>
      <protection hidden="1"/>
    </xf>
    <xf numFmtId="0" fontId="0" fillId="0" borderId="0" xfId="0" applyAlignment="1" applyProtection="1">
      <alignment horizontal="center" vertical="center"/>
      <protection hidden="1"/>
    </xf>
    <xf numFmtId="22" fontId="0" fillId="0" borderId="0" xfId="0" applyNumberFormat="1" applyAlignment="1" applyProtection="1">
      <alignment horizontal="left" vertical="center"/>
      <protection hidden="1"/>
    </xf>
    <xf numFmtId="0" fontId="0" fillId="0" borderId="0" xfId="0" applyAlignment="1" applyProtection="1">
      <alignment horizontal="left" vertical="center"/>
      <protection hidden="1"/>
    </xf>
    <xf numFmtId="0" fontId="0" fillId="0" borderId="0" xfId="0" applyAlignment="1" applyProtection="1">
      <alignment horizontal="right" vertical="center"/>
      <protection hidden="1"/>
    </xf>
    <xf numFmtId="0" fontId="25" fillId="0" borderId="0" xfId="0" applyFont="1" applyAlignment="1">
      <alignment horizontal="center" vertical="center"/>
    </xf>
    <xf numFmtId="0" fontId="0" fillId="0" borderId="0" xfId="0" applyAlignment="1">
      <alignment horizontal="right" vertical="center"/>
    </xf>
    <xf numFmtId="0" fontId="0" fillId="0" borderId="0" xfId="0" applyAlignment="1">
      <alignment horizontal="left" vertical="center"/>
    </xf>
    <xf numFmtId="0" fontId="0" fillId="0" borderId="0" xfId="0" applyAlignment="1">
      <alignment horizontal="center" vertical="center"/>
    </xf>
    <xf numFmtId="22" fontId="0" fillId="0" borderId="0" xfId="0" applyNumberFormat="1" applyAlignment="1">
      <alignment horizontal="left" vertical="center"/>
    </xf>
    <xf numFmtId="0" fontId="24" fillId="0" borderId="11" xfId="0" applyFont="1" applyBorder="1" applyAlignment="1">
      <alignment horizontal="center" vertical="center"/>
    </xf>
    <xf numFmtId="0" fontId="26" fillId="0" borderId="0" xfId="0" applyFont="1" applyAlignment="1">
      <alignment horizontal="left" vertical="center"/>
    </xf>
    <xf numFmtId="0" fontId="38" fillId="0" borderId="17" xfId="0" applyFont="1" applyBorder="1" applyAlignment="1">
      <alignment horizontal="center" vertical="center"/>
    </xf>
    <xf numFmtId="0" fontId="38" fillId="0" borderId="13" xfId="0" applyFont="1" applyBorder="1" applyAlignment="1">
      <alignment horizontal="center" vertical="center"/>
    </xf>
    <xf numFmtId="0" fontId="39" fillId="0" borderId="12" xfId="44" applyFont="1" applyBorder="1" applyAlignment="1" applyProtection="1">
      <alignment horizontal="center" vertical="center"/>
      <protection locked="0"/>
    </xf>
    <xf numFmtId="0" fontId="38" fillId="0" borderId="12" xfId="44" applyFont="1"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6" xfId="0" applyBorder="1" applyAlignment="1" applyProtection="1">
      <alignment horizontal="center" vertical="center"/>
      <protection locked="0"/>
    </xf>
    <xf numFmtId="0" fontId="30" fillId="26" borderId="12" xfId="0" applyFont="1" applyFill="1" applyBorder="1" applyAlignment="1" applyProtection="1">
      <alignment horizontal="center" vertical="center"/>
      <protection locked="0"/>
    </xf>
    <xf numFmtId="0" fontId="29" fillId="26" borderId="12" xfId="0" applyFont="1" applyFill="1" applyBorder="1" applyAlignment="1" applyProtection="1">
      <alignment horizontal="center" vertical="center"/>
      <protection locked="0"/>
    </xf>
    <xf numFmtId="0" fontId="0" fillId="26" borderId="12" xfId="0" applyFill="1" applyBorder="1" applyAlignment="1" applyProtection="1">
      <alignment horizontal="center" vertical="center"/>
      <protection locked="0"/>
    </xf>
    <xf numFmtId="0" fontId="39" fillId="0" borderId="12" xfId="44" applyFont="1" applyBorder="1" applyAlignment="1">
      <alignment horizontal="center" vertical="center"/>
    </xf>
    <xf numFmtId="0" fontId="38" fillId="0" borderId="12" xfId="44" applyFont="1" applyBorder="1" applyAlignment="1">
      <alignment horizontal="center" vertical="center"/>
    </xf>
    <xf numFmtId="0" fontId="0" fillId="0" borderId="18"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39"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11" xfId="0" applyBorder="1" applyAlignment="1" applyProtection="1">
      <alignment horizontal="center" vertical="center"/>
      <protection locked="0"/>
    </xf>
    <xf numFmtId="0" fontId="26" fillId="0" borderId="0" xfId="0" applyFont="1" applyAlignment="1" applyProtection="1">
      <alignment horizontal="left" vertical="center"/>
      <protection locked="0"/>
    </xf>
    <xf numFmtId="49" fontId="32" fillId="27" borderId="0" xfId="0" applyNumberFormat="1" applyFont="1" applyFill="1" applyAlignment="1" applyProtection="1">
      <alignment horizontal="center" vertical="center"/>
      <protection locked="0"/>
    </xf>
    <xf numFmtId="0" fontId="0" fillId="0" borderId="0" xfId="0" applyAlignment="1">
      <alignment horizontal="center" vertical="top"/>
    </xf>
    <xf numFmtId="0" fontId="0" fillId="0" borderId="26" xfId="0" applyBorder="1" applyAlignment="1">
      <alignment horizontal="center" vertical="top"/>
    </xf>
    <xf numFmtId="0" fontId="24" fillId="0" borderId="16" xfId="0" applyFont="1" applyBorder="1" applyAlignment="1">
      <alignment horizontal="center" vertical="center"/>
    </xf>
    <xf numFmtId="0" fontId="24" fillId="0" borderId="20" xfId="0" applyFont="1" applyBorder="1" applyAlignment="1">
      <alignment horizontal="center" vertical="center"/>
    </xf>
    <xf numFmtId="0" fontId="5" fillId="0" borderId="33" xfId="0" applyFont="1" applyBorder="1" applyAlignment="1">
      <alignment horizontal="center" vertical="center"/>
    </xf>
    <xf numFmtId="0" fontId="5" fillId="0" borderId="32" xfId="0" applyFont="1" applyBorder="1" applyAlignment="1">
      <alignment horizontal="center" vertical="center"/>
    </xf>
    <xf numFmtId="0" fontId="5" fillId="0" borderId="31" xfId="0" applyFont="1" applyBorder="1" applyAlignment="1">
      <alignment horizontal="center" vertical="center"/>
    </xf>
    <xf numFmtId="0" fontId="5" fillId="0" borderId="30" xfId="0" applyFont="1" applyBorder="1" applyAlignment="1">
      <alignment horizontal="center" vertical="center"/>
    </xf>
    <xf numFmtId="0" fontId="5" fillId="0" borderId="0" xfId="0" applyFont="1" applyAlignment="1">
      <alignment horizontal="center" vertical="center"/>
    </xf>
    <xf numFmtId="0" fontId="5" fillId="0" borderId="29" xfId="0" applyFont="1" applyBorder="1" applyAlignment="1">
      <alignment horizontal="center" vertical="center"/>
    </xf>
    <xf numFmtId="49" fontId="0" fillId="0" borderId="15" xfId="0" applyNumberFormat="1" applyBorder="1" applyAlignment="1" applyProtection="1">
      <alignment horizontal="center" vertical="center"/>
      <protection locked="0"/>
    </xf>
    <xf numFmtId="14" fontId="0" fillId="0" borderId="15" xfId="0" applyNumberFormat="1" applyBorder="1" applyAlignment="1" applyProtection="1">
      <alignment horizontal="center" vertical="center"/>
      <protection locked="0"/>
    </xf>
    <xf numFmtId="0" fontId="30" fillId="0" borderId="0" xfId="0" applyFont="1" applyAlignment="1">
      <alignment horizontal="center" wrapText="1"/>
    </xf>
    <xf numFmtId="0" fontId="34" fillId="26" borderId="30" xfId="0" applyFont="1" applyFill="1" applyBorder="1" applyAlignment="1">
      <alignment horizontal="center" vertical="center"/>
    </xf>
    <xf numFmtId="0" fontId="36" fillId="26" borderId="0" xfId="0" applyFont="1" applyFill="1" applyAlignment="1">
      <alignment horizontal="center" vertical="center"/>
    </xf>
    <xf numFmtId="0" fontId="36" fillId="26" borderId="29" xfId="0" applyFont="1" applyFill="1" applyBorder="1" applyAlignment="1">
      <alignment horizontal="center" vertical="center"/>
    </xf>
    <xf numFmtId="0" fontId="0" fillId="0" borderId="30" xfId="0" applyBorder="1" applyAlignment="1">
      <alignment horizontal="center" vertical="center"/>
    </xf>
    <xf numFmtId="0" fontId="0" fillId="0" borderId="26" xfId="0" applyBorder="1" applyAlignment="1">
      <alignment horizontal="center" vertical="center"/>
    </xf>
    <xf numFmtId="0" fontId="36" fillId="26" borderId="33" xfId="0" applyFont="1" applyFill="1" applyBorder="1" applyAlignment="1">
      <alignment horizontal="center" vertical="center"/>
    </xf>
    <xf numFmtId="0" fontId="36" fillId="26" borderId="32" xfId="0" applyFont="1" applyFill="1" applyBorder="1" applyAlignment="1">
      <alignment horizontal="center" vertical="center"/>
    </xf>
    <xf numFmtId="0" fontId="36" fillId="26" borderId="31" xfId="0" applyFont="1" applyFill="1" applyBorder="1" applyAlignment="1">
      <alignment horizontal="center" vertical="center"/>
    </xf>
    <xf numFmtId="0" fontId="36" fillId="26" borderId="30" xfId="0" applyFont="1" applyFill="1" applyBorder="1" applyAlignment="1">
      <alignment horizontal="center" vertical="center"/>
    </xf>
    <xf numFmtId="177" fontId="0" fillId="0" borderId="40" xfId="0" applyNumberFormat="1" applyBorder="1" applyAlignment="1">
      <alignment horizontal="center" vertical="center"/>
    </xf>
    <xf numFmtId="177" fontId="0" fillId="0" borderId="41" xfId="0" applyNumberFormat="1" applyBorder="1" applyAlignment="1">
      <alignment horizontal="center" vertical="center"/>
    </xf>
    <xf numFmtId="177" fontId="0" fillId="0" borderId="42" xfId="0" applyNumberFormat="1" applyBorder="1" applyAlignment="1">
      <alignment horizontal="center" vertical="center"/>
    </xf>
    <xf numFmtId="177" fontId="0" fillId="0" borderId="43" xfId="0" applyNumberFormat="1" applyBorder="1" applyAlignment="1">
      <alignment horizontal="center" vertical="center"/>
    </xf>
    <xf numFmtId="0" fontId="0" fillId="0" borderId="44" xfId="0" applyBorder="1" applyAlignment="1">
      <alignment horizontal="center" vertical="center"/>
    </xf>
    <xf numFmtId="0" fontId="0" fillId="0" borderId="45" xfId="0" applyBorder="1" applyAlignment="1">
      <alignment horizontal="center" vertical="center"/>
    </xf>
    <xf numFmtId="0" fontId="0" fillId="0" borderId="0" xfId="0" applyAlignment="1">
      <alignment horizontal="center"/>
    </xf>
    <xf numFmtId="0" fontId="0" fillId="0" borderId="26" xfId="0" applyBorder="1" applyAlignment="1">
      <alignment horizontal="center"/>
    </xf>
    <xf numFmtId="0" fontId="39" fillId="26" borderId="33" xfId="0" applyFont="1" applyFill="1" applyBorder="1" applyAlignment="1">
      <alignment horizontal="center" vertical="center"/>
    </xf>
    <xf numFmtId="0" fontId="38" fillId="26" borderId="32" xfId="0" applyFont="1" applyFill="1" applyBorder="1" applyAlignment="1">
      <alignment horizontal="center" vertical="center"/>
    </xf>
    <xf numFmtId="0" fontId="38" fillId="26" borderId="31" xfId="0" applyFont="1" applyFill="1" applyBorder="1" applyAlignment="1">
      <alignment horizontal="center" vertical="center"/>
    </xf>
    <xf numFmtId="0" fontId="38" fillId="26" borderId="30" xfId="0" applyFont="1" applyFill="1" applyBorder="1" applyAlignment="1">
      <alignment horizontal="center" vertical="center"/>
    </xf>
    <xf numFmtId="0" fontId="38" fillId="26" borderId="0" xfId="0" applyFont="1" applyFill="1" applyAlignment="1">
      <alignment horizontal="center" vertical="center"/>
    </xf>
    <xf numFmtId="0" fontId="38" fillId="26" borderId="29" xfId="0" applyFont="1" applyFill="1" applyBorder="1" applyAlignment="1">
      <alignment horizontal="center" vertical="center"/>
    </xf>
    <xf numFmtId="0" fontId="0" fillId="0" borderId="30" xfId="0" applyBorder="1" applyAlignment="1">
      <alignment horizontal="right" vertical="center"/>
    </xf>
    <xf numFmtId="177" fontId="0" fillId="0" borderId="26" xfId="0" applyNumberFormat="1" applyBorder="1" applyAlignment="1">
      <alignment horizontal="center" vertical="center"/>
    </xf>
    <xf numFmtId="176" fontId="0" fillId="0" borderId="26" xfId="0" applyNumberFormat="1" applyBorder="1" applyAlignment="1">
      <alignment horizontal="center" vertical="center"/>
    </xf>
    <xf numFmtId="0" fontId="24" fillId="0" borderId="12" xfId="0" applyFont="1" applyBorder="1" applyAlignment="1">
      <alignment horizontal="center" vertical="center"/>
    </xf>
    <xf numFmtId="0" fontId="0" fillId="0" borderId="17" xfId="0" applyBorder="1" applyAlignment="1">
      <alignment horizontal="center" vertical="center"/>
    </xf>
    <xf numFmtId="0" fontId="0" fillId="0" borderId="13" xfId="0" applyBorder="1" applyAlignment="1">
      <alignment horizontal="center" vertical="center"/>
    </xf>
    <xf numFmtId="0" fontId="36" fillId="0" borderId="32" xfId="0" applyFont="1" applyBorder="1" applyAlignment="1">
      <alignment horizontal="center" vertical="center"/>
    </xf>
    <xf numFmtId="0" fontId="36" fillId="0" borderId="0" xfId="0" applyFont="1" applyAlignment="1">
      <alignment horizontal="center" vertical="center"/>
    </xf>
    <xf numFmtId="0" fontId="0" fillId="0" borderId="0" xfId="0" applyAlignment="1">
      <alignment horizontal="center" vertical="center" wrapText="1"/>
    </xf>
    <xf numFmtId="0" fontId="0" fillId="0" borderId="15" xfId="0" applyBorder="1" applyAlignment="1">
      <alignment horizontal="center" vertical="center"/>
    </xf>
    <xf numFmtId="0" fontId="29" fillId="0" borderId="0" xfId="0" applyFont="1" applyAlignment="1">
      <alignment horizontal="center" vertical="center"/>
    </xf>
    <xf numFmtId="0" fontId="34" fillId="0" borderId="0" xfId="0" applyFont="1" applyAlignment="1">
      <alignment horizontal="center" vertical="center"/>
    </xf>
    <xf numFmtId="0" fontId="34" fillId="0" borderId="26" xfId="0" applyFont="1" applyBorder="1" applyAlignment="1">
      <alignment horizontal="center" vertical="center"/>
    </xf>
    <xf numFmtId="0" fontId="34" fillId="0" borderId="33" xfId="0" applyFont="1" applyBorder="1" applyAlignment="1">
      <alignment horizontal="center" vertical="center"/>
    </xf>
    <xf numFmtId="0" fontId="36" fillId="0" borderId="31" xfId="0" applyFont="1" applyBorder="1" applyAlignment="1">
      <alignment horizontal="center" vertical="center"/>
    </xf>
    <xf numFmtId="0" fontId="36" fillId="0" borderId="28" xfId="0" applyFont="1" applyBorder="1" applyAlignment="1">
      <alignment horizontal="center" vertical="center"/>
    </xf>
    <xf numFmtId="0" fontId="36" fillId="0" borderId="27" xfId="0" applyFont="1" applyBorder="1" applyAlignment="1">
      <alignment horizontal="center" vertical="center"/>
    </xf>
    <xf numFmtId="0" fontId="34" fillId="0" borderId="31" xfId="0" applyFont="1" applyBorder="1" applyAlignment="1">
      <alignment horizontal="center" vertical="center"/>
    </xf>
    <xf numFmtId="0" fontId="34" fillId="0" borderId="28" xfId="0" applyFont="1" applyBorder="1" applyAlignment="1">
      <alignment horizontal="center" vertical="center"/>
    </xf>
    <xf numFmtId="0" fontId="34" fillId="0" borderId="27" xfId="0" applyFont="1" applyBorder="1" applyAlignment="1">
      <alignment horizontal="center" vertical="center"/>
    </xf>
    <xf numFmtId="0" fontId="0" fillId="0" borderId="33" xfId="0" applyBorder="1" applyAlignment="1">
      <alignment horizontal="center" vertical="center" wrapText="1"/>
    </xf>
    <xf numFmtId="0" fontId="0" fillId="0" borderId="32" xfId="0" applyBorder="1" applyAlignment="1">
      <alignment horizontal="center" vertical="center"/>
    </xf>
    <xf numFmtId="0" fontId="0" fillId="0" borderId="31" xfId="0" applyBorder="1" applyAlignment="1">
      <alignment horizontal="center" vertical="center"/>
    </xf>
    <xf numFmtId="0" fontId="0" fillId="0" borderId="29" xfId="0" applyBorder="1" applyAlignment="1">
      <alignment horizontal="center" vertical="center"/>
    </xf>
    <xf numFmtId="0" fontId="0" fillId="0" borderId="28" xfId="0" applyBorder="1" applyAlignment="1">
      <alignment horizontal="center" vertical="center"/>
    </xf>
    <xf numFmtId="0" fontId="0" fillId="0" borderId="27" xfId="0" applyBorder="1" applyAlignment="1">
      <alignment horizontal="center" vertical="center"/>
    </xf>
    <xf numFmtId="0" fontId="5" fillId="0" borderId="38" xfId="0" applyFont="1" applyBorder="1" applyAlignment="1">
      <alignment horizontal="center" vertical="center"/>
    </xf>
    <xf numFmtId="0" fontId="38" fillId="0" borderId="0" xfId="0" applyFont="1" applyAlignment="1">
      <alignment horizontal="center" vertical="center"/>
    </xf>
    <xf numFmtId="182" fontId="0" fillId="0" borderId="15" xfId="0" applyNumberFormat="1" applyBorder="1" applyAlignment="1">
      <alignment horizontal="center" vertical="center"/>
    </xf>
    <xf numFmtId="0" fontId="38" fillId="0" borderId="20" xfId="44" applyFont="1" applyBorder="1" applyAlignment="1">
      <alignment horizontal="center" vertical="center"/>
    </xf>
    <xf numFmtId="176" fontId="0" fillId="0" borderId="15" xfId="0" applyNumberFormat="1" applyBorder="1" applyAlignment="1">
      <alignment horizontal="center" vertical="center"/>
    </xf>
    <xf numFmtId="0" fontId="0" fillId="0" borderId="63" xfId="0" applyBorder="1" applyAlignment="1">
      <alignment horizontal="center" vertical="center"/>
    </xf>
    <xf numFmtId="0" fontId="0" fillId="0" borderId="61" xfId="0" applyBorder="1" applyAlignment="1">
      <alignment horizontal="center" vertical="center"/>
    </xf>
    <xf numFmtId="0" fontId="0" fillId="0" borderId="66" xfId="0" applyBorder="1" applyAlignment="1">
      <alignment horizontal="center" vertical="center"/>
    </xf>
    <xf numFmtId="0" fontId="0" fillId="0" borderId="36" xfId="0" applyBorder="1" applyAlignment="1">
      <alignment horizontal="center" vertical="center"/>
    </xf>
    <xf numFmtId="0" fontId="0" fillId="0" borderId="34" xfId="0" applyBorder="1" applyAlignment="1">
      <alignment horizontal="center" vertical="center"/>
    </xf>
    <xf numFmtId="182" fontId="0" fillId="0" borderId="36" xfId="0" applyNumberFormat="1" applyBorder="1" applyAlignment="1">
      <alignment horizontal="center" vertical="center"/>
    </xf>
    <xf numFmtId="182" fontId="0" fillId="0" borderId="34" xfId="0" applyNumberFormat="1" applyBorder="1" applyAlignment="1">
      <alignment horizontal="center" vertical="center"/>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0" fillId="0" borderId="64" xfId="0" applyBorder="1" applyAlignment="1">
      <alignment horizontal="center" vertical="center" wrapText="1"/>
    </xf>
    <xf numFmtId="0" fontId="0" fillId="0" borderId="39" xfId="0" applyBorder="1" applyAlignment="1">
      <alignment horizontal="center" vertical="center" wrapText="1"/>
    </xf>
    <xf numFmtId="0" fontId="0" fillId="0" borderId="29" xfId="0" applyBorder="1" applyAlignment="1">
      <alignment horizontal="center" vertical="center" wrapText="1"/>
    </xf>
    <xf numFmtId="182" fontId="0" fillId="0" borderId="62" xfId="0" applyNumberFormat="1" applyBorder="1" applyAlignment="1">
      <alignment horizontal="center" vertical="center"/>
    </xf>
    <xf numFmtId="182" fontId="0" fillId="0" borderId="67" xfId="0" applyNumberFormat="1" applyBorder="1" applyAlignment="1">
      <alignment horizontal="center" vertical="center"/>
    </xf>
    <xf numFmtId="182" fontId="0" fillId="0" borderId="26" xfId="0" applyNumberFormat="1" applyBorder="1" applyAlignment="1">
      <alignment horizontal="center" vertical="center"/>
    </xf>
    <xf numFmtId="0" fontId="46" fillId="0" borderId="37" xfId="0" applyFont="1" applyBorder="1" applyAlignment="1">
      <alignment horizontal="center" vertical="center"/>
    </xf>
    <xf numFmtId="0" fontId="46" fillId="0" borderId="54" xfId="0" applyFont="1" applyBorder="1" applyAlignment="1">
      <alignment horizontal="center" vertical="center"/>
    </xf>
    <xf numFmtId="0" fontId="46" fillId="0" borderId="55" xfId="0" applyFont="1" applyBorder="1" applyAlignment="1">
      <alignment horizontal="center" vertical="center"/>
    </xf>
    <xf numFmtId="0" fontId="0" fillId="0" borderId="57" xfId="0" applyBorder="1" applyAlignment="1">
      <alignment horizontal="center" vertical="center"/>
    </xf>
    <xf numFmtId="0" fontId="0" fillId="0" borderId="50" xfId="0" applyBorder="1" applyAlignment="1">
      <alignment horizontal="center" vertical="center"/>
    </xf>
    <xf numFmtId="0" fontId="0" fillId="0" borderId="49" xfId="0" applyBorder="1" applyAlignment="1">
      <alignment horizontal="center" vertical="center"/>
    </xf>
    <xf numFmtId="0" fontId="0" fillId="0" borderId="56" xfId="0" applyBorder="1" applyAlignment="1">
      <alignment horizontal="center" vertical="center"/>
    </xf>
    <xf numFmtId="0" fontId="0" fillId="0" borderId="53" xfId="0" applyBorder="1" applyAlignment="1">
      <alignment horizontal="center" vertical="center"/>
    </xf>
    <xf numFmtId="176" fontId="0" fillId="0" borderId="0" xfId="0" applyNumberFormat="1" applyAlignment="1">
      <alignment horizontal="center" vertical="center"/>
    </xf>
    <xf numFmtId="176" fontId="0" fillId="0" borderId="52" xfId="0" applyNumberFormat="1" applyBorder="1" applyAlignment="1">
      <alignment horizontal="center" vertical="center"/>
    </xf>
    <xf numFmtId="0" fontId="0" fillId="0" borderId="51" xfId="0" applyBorder="1" applyAlignment="1">
      <alignment horizontal="center" vertical="top"/>
    </xf>
    <xf numFmtId="0" fontId="0" fillId="0" borderId="52" xfId="0" applyBorder="1" applyAlignment="1">
      <alignment horizontal="center" vertical="top"/>
    </xf>
    <xf numFmtId="0" fontId="48" fillId="0" borderId="0" xfId="0" applyFont="1" applyAlignment="1">
      <alignment horizontal="center" vertical="center" wrapText="1"/>
    </xf>
    <xf numFmtId="0" fontId="48" fillId="0" borderId="0" xfId="0" applyFont="1" applyAlignment="1">
      <alignment horizontal="center" vertical="center"/>
    </xf>
    <xf numFmtId="0" fontId="47" fillId="0" borderId="37" xfId="0" applyFont="1" applyBorder="1" applyAlignment="1">
      <alignment horizontal="center" vertical="center"/>
    </xf>
    <xf numFmtId="0" fontId="47" fillId="0" borderId="54" xfId="0" applyFont="1" applyBorder="1" applyAlignment="1">
      <alignment horizontal="center" vertical="center"/>
    </xf>
    <xf numFmtId="0" fontId="47" fillId="0" borderId="55" xfId="0" applyFont="1" applyBorder="1" applyAlignment="1">
      <alignment horizontal="center" vertical="center"/>
    </xf>
    <xf numFmtId="182" fontId="0" fillId="0" borderId="53" xfId="0" applyNumberFormat="1" applyBorder="1" applyAlignment="1">
      <alignment horizontal="center" vertical="center"/>
    </xf>
    <xf numFmtId="182" fontId="0" fillId="0" borderId="58" xfId="0" applyNumberFormat="1" applyBorder="1" applyAlignment="1">
      <alignment horizontal="center" vertical="center"/>
    </xf>
    <xf numFmtId="182" fontId="0" fillId="0" borderId="59" xfId="0" applyNumberFormat="1" applyBorder="1" applyAlignment="1">
      <alignment horizontal="center" vertical="center"/>
    </xf>
    <xf numFmtId="182" fontId="0" fillId="0" borderId="60" xfId="0" applyNumberFormat="1" applyBorder="1" applyAlignment="1">
      <alignment horizontal="center" vertical="center"/>
    </xf>
    <xf numFmtId="0" fontId="48" fillId="0" borderId="57" xfId="0" applyFont="1" applyBorder="1" applyAlignment="1">
      <alignment horizontal="center" vertical="center"/>
    </xf>
    <xf numFmtId="0" fontId="48" fillId="0" borderId="50" xfId="0" applyFont="1" applyBorder="1" applyAlignment="1">
      <alignment horizontal="center" vertical="center"/>
    </xf>
    <xf numFmtId="0" fontId="48" fillId="0" borderId="49" xfId="0" applyFont="1" applyBorder="1" applyAlignment="1">
      <alignment horizontal="center" vertical="center"/>
    </xf>
    <xf numFmtId="0" fontId="49" fillId="0" borderId="50" xfId="0" applyFont="1" applyBorder="1" applyAlignment="1">
      <alignment horizontal="center" vertical="center"/>
    </xf>
    <xf numFmtId="0" fontId="49" fillId="0" borderId="0" xfId="0" applyFont="1" applyAlignment="1">
      <alignment horizontal="center" vertical="center"/>
    </xf>
    <xf numFmtId="0" fontId="39" fillId="0" borderId="56" xfId="0" applyFont="1" applyBorder="1" applyAlignment="1">
      <alignment horizontal="center" vertical="center" wrapText="1"/>
    </xf>
    <xf numFmtId="0" fontId="39" fillId="0" borderId="53" xfId="0" applyFont="1" applyBorder="1" applyAlignment="1">
      <alignment horizontal="center" vertical="center" wrapText="1"/>
    </xf>
    <xf numFmtId="0" fontId="46" fillId="0" borderId="0" xfId="0" applyFont="1" applyAlignment="1">
      <alignment horizontal="right" vertical="center"/>
    </xf>
    <xf numFmtId="0" fontId="0" fillId="0" borderId="56" xfId="0" applyBorder="1" applyAlignment="1">
      <alignment horizontal="center" vertical="center" wrapText="1"/>
    </xf>
    <xf numFmtId="0" fontId="0" fillId="0" borderId="53" xfId="0" applyBorder="1" applyAlignment="1">
      <alignment horizontal="center" vertical="center" wrapText="1"/>
    </xf>
    <xf numFmtId="0" fontId="39" fillId="0" borderId="16" xfId="44" applyFont="1" applyBorder="1" applyAlignment="1">
      <alignment horizontal="center" vertical="center"/>
    </xf>
    <xf numFmtId="49" fontId="4" fillId="0" borderId="0" xfId="0" applyNumberFormat="1" applyFont="1" applyAlignment="1">
      <alignment horizontal="center" vertical="center"/>
    </xf>
    <xf numFmtId="49" fontId="4" fillId="0" borderId="11" xfId="0" applyNumberFormat="1" applyFont="1" applyBorder="1" applyAlignment="1">
      <alignment horizontal="center" vertical="center"/>
    </xf>
    <xf numFmtId="176" fontId="0" fillId="0" borderId="33" xfId="0" applyNumberFormat="1" applyBorder="1" applyAlignment="1">
      <alignment horizontal="center" vertical="center"/>
    </xf>
    <xf numFmtId="176" fontId="0" fillId="0" borderId="32" xfId="0" applyNumberFormat="1" applyBorder="1" applyAlignment="1">
      <alignment horizontal="center" vertical="center"/>
    </xf>
    <xf numFmtId="176" fontId="0" fillId="0" borderId="30" xfId="0" applyNumberFormat="1" applyBorder="1" applyAlignment="1">
      <alignment horizontal="center" vertical="center"/>
    </xf>
    <xf numFmtId="182" fontId="0" fillId="0" borderId="32" xfId="0" applyNumberFormat="1" applyBorder="1" applyAlignment="1">
      <alignment horizontal="center" vertical="center"/>
    </xf>
    <xf numFmtId="0" fontId="0" fillId="0" borderId="12" xfId="0" applyBorder="1" applyAlignment="1">
      <alignment horizontal="center" vertical="center"/>
    </xf>
    <xf numFmtId="182" fontId="0" fillId="0" borderId="22" xfId="0" applyNumberFormat="1" applyBorder="1" applyAlignment="1">
      <alignment horizontal="center" vertical="center"/>
    </xf>
    <xf numFmtId="182" fontId="0" fillId="0" borderId="12" xfId="0" applyNumberFormat="1" applyBorder="1" applyAlignment="1">
      <alignment horizontal="center" vertical="center"/>
    </xf>
    <xf numFmtId="182" fontId="0" fillId="0" borderId="47" xfId="0" applyNumberFormat="1" applyBorder="1" applyAlignment="1">
      <alignment horizontal="center" vertical="center"/>
    </xf>
    <xf numFmtId="182" fontId="0" fillId="0" borderId="48" xfId="0" applyNumberFormat="1" applyBorder="1" applyAlignment="1">
      <alignment horizontal="center" vertical="center"/>
    </xf>
    <xf numFmtId="182" fontId="0" fillId="0" borderId="0" xfId="0" applyNumberFormat="1" applyAlignment="1">
      <alignment horizontal="center" vertical="center"/>
    </xf>
    <xf numFmtId="0" fontId="0" fillId="0" borderId="25" xfId="0" applyBorder="1" applyAlignment="1">
      <alignment horizontal="center" vertical="center"/>
    </xf>
    <xf numFmtId="0" fontId="0" fillId="0" borderId="24" xfId="0" applyBorder="1" applyAlignment="1">
      <alignment horizontal="center" vertical="center"/>
    </xf>
    <xf numFmtId="0" fontId="30" fillId="0" borderId="0" xfId="0" applyFont="1" applyAlignment="1">
      <alignment horizontal="center" vertical="center"/>
    </xf>
    <xf numFmtId="0" fontId="42" fillId="0" borderId="12" xfId="44" applyFont="1" applyBorder="1" applyAlignment="1">
      <alignment horizontal="center" vertical="center"/>
    </xf>
    <xf numFmtId="0" fontId="43" fillId="0" borderId="20" xfId="44" applyFont="1" applyBorder="1" applyAlignment="1">
      <alignment horizontal="center" vertical="center"/>
    </xf>
    <xf numFmtId="0" fontId="43" fillId="0" borderId="12" xfId="44" applyFont="1" applyBorder="1" applyAlignment="1">
      <alignment horizontal="center" vertical="center"/>
    </xf>
  </cellXfs>
  <cellStyles count="47">
    <cellStyle name="20% - 强调文字颜色 1 2" xfId="2" xr:uid="{00000000-0005-0000-0000-000000000000}"/>
    <cellStyle name="20% - 强调文字颜色 2 2" xfId="3" xr:uid="{00000000-0005-0000-0000-000001000000}"/>
    <cellStyle name="20% - 强调文字颜色 3 2" xfId="4" xr:uid="{00000000-0005-0000-0000-000002000000}"/>
    <cellStyle name="20% - 强调文字颜色 4 2" xfId="5" xr:uid="{00000000-0005-0000-0000-000003000000}"/>
    <cellStyle name="20% - 强调文字颜色 5 2" xfId="6" xr:uid="{00000000-0005-0000-0000-000004000000}"/>
    <cellStyle name="20% - 强调文字颜色 6 2" xfId="7" xr:uid="{00000000-0005-0000-0000-000005000000}"/>
    <cellStyle name="40% - 强调文字颜色 1 2" xfId="8" xr:uid="{00000000-0005-0000-0000-000006000000}"/>
    <cellStyle name="40% - 强调文字颜色 2 2" xfId="9" xr:uid="{00000000-0005-0000-0000-000007000000}"/>
    <cellStyle name="40% - 强调文字颜色 3 2" xfId="10" xr:uid="{00000000-0005-0000-0000-000008000000}"/>
    <cellStyle name="40% - 强调文字颜色 4 2" xfId="11" xr:uid="{00000000-0005-0000-0000-000009000000}"/>
    <cellStyle name="40% - 强调文字颜色 5 2" xfId="12" xr:uid="{00000000-0005-0000-0000-00000A000000}"/>
    <cellStyle name="40% - 强调文字颜色 6 2" xfId="13" xr:uid="{00000000-0005-0000-0000-00000B000000}"/>
    <cellStyle name="60% - 强调文字颜色 1 2" xfId="14" xr:uid="{00000000-0005-0000-0000-00000C000000}"/>
    <cellStyle name="60% - 强调文字颜色 2 2" xfId="15" xr:uid="{00000000-0005-0000-0000-00000D000000}"/>
    <cellStyle name="60% - 强调文字颜色 3 2" xfId="16" xr:uid="{00000000-0005-0000-0000-00000E000000}"/>
    <cellStyle name="60% - 强调文字颜色 4 2" xfId="17" xr:uid="{00000000-0005-0000-0000-00000F000000}"/>
    <cellStyle name="60% - 强调文字颜色 5 2" xfId="18" xr:uid="{00000000-0005-0000-0000-000010000000}"/>
    <cellStyle name="60% - 强调文字颜色 6 2" xfId="19" xr:uid="{00000000-0005-0000-0000-000011000000}"/>
    <cellStyle name="标题 1 2" xfId="20" xr:uid="{00000000-0005-0000-0000-000012000000}"/>
    <cellStyle name="标题 2 2" xfId="21" xr:uid="{00000000-0005-0000-0000-000013000000}"/>
    <cellStyle name="标题 3 2" xfId="22" xr:uid="{00000000-0005-0000-0000-000014000000}"/>
    <cellStyle name="标题 4 2" xfId="23" xr:uid="{00000000-0005-0000-0000-000015000000}"/>
    <cellStyle name="标题 5" xfId="24" xr:uid="{00000000-0005-0000-0000-000016000000}"/>
    <cellStyle name="差 2" xfId="25" xr:uid="{00000000-0005-0000-0000-000017000000}"/>
    <cellStyle name="常规" xfId="0" builtinId="0"/>
    <cellStyle name="常规 2" xfId="1" xr:uid="{00000000-0005-0000-0000-000019000000}"/>
    <cellStyle name="常规 3" xfId="26" xr:uid="{00000000-0005-0000-0000-00001A000000}"/>
    <cellStyle name="常规 4" xfId="45" xr:uid="{00000000-0005-0000-0000-00001B000000}"/>
    <cellStyle name="常规 5" xfId="46" xr:uid="{00000000-0005-0000-0000-00001C000000}"/>
    <cellStyle name="超链接" xfId="44" builtinId="8"/>
    <cellStyle name="好 2" xfId="27" xr:uid="{00000000-0005-0000-0000-00001E000000}"/>
    <cellStyle name="汇总 2" xfId="28" xr:uid="{00000000-0005-0000-0000-00001F000000}"/>
    <cellStyle name="计算 2" xfId="29" xr:uid="{00000000-0005-0000-0000-000020000000}"/>
    <cellStyle name="检查单元格 2" xfId="30" xr:uid="{00000000-0005-0000-0000-000021000000}"/>
    <cellStyle name="解释性文本 2" xfId="31" xr:uid="{00000000-0005-0000-0000-000022000000}"/>
    <cellStyle name="警告文本 2" xfId="32" xr:uid="{00000000-0005-0000-0000-000023000000}"/>
    <cellStyle name="链接单元格 2" xfId="33" xr:uid="{00000000-0005-0000-0000-000024000000}"/>
    <cellStyle name="强调文字颜色 1 2" xfId="34" xr:uid="{00000000-0005-0000-0000-000025000000}"/>
    <cellStyle name="强调文字颜色 2 2" xfId="35" xr:uid="{00000000-0005-0000-0000-000026000000}"/>
    <cellStyle name="强调文字颜色 3 2" xfId="36" xr:uid="{00000000-0005-0000-0000-000027000000}"/>
    <cellStyle name="强调文字颜色 4 2" xfId="37" xr:uid="{00000000-0005-0000-0000-000028000000}"/>
    <cellStyle name="强调文字颜色 5 2" xfId="38" xr:uid="{00000000-0005-0000-0000-000029000000}"/>
    <cellStyle name="强调文字颜色 6 2" xfId="39" xr:uid="{00000000-0005-0000-0000-00002A000000}"/>
    <cellStyle name="适中 2" xfId="40" xr:uid="{00000000-0005-0000-0000-00002B000000}"/>
    <cellStyle name="输出 2" xfId="41" xr:uid="{00000000-0005-0000-0000-00002C000000}"/>
    <cellStyle name="输入 2" xfId="42" xr:uid="{00000000-0005-0000-0000-00002D000000}"/>
    <cellStyle name="注释 2" xfId="43" xr:uid="{00000000-0005-0000-0000-00002E00000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4" formatCode="m/d/yy\ h:mm:ss"/>
    </dxf>
    <dxf>
      <numFmt numFmtId="184" formatCode="m/d/yy\ h:mm:ss"/>
    </dxf>
    <dxf>
      <numFmt numFmtId="0" formatCode="General"/>
    </dxf>
  </dxfs>
  <tableStyles count="0" defaultTableStyle="TableStyleMedium9" defaultPivotStyle="PivotStyleLight16"/>
  <colors>
    <mruColors>
      <color rgb="FFFFFF99"/>
      <color rgb="FFF199DA"/>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owerPivotData" Target="model/item.data"/><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2.xml.rels><?xml version="1.0" encoding="UTF-8" standalone="yes"?>
<Relationships xmlns="http://schemas.openxmlformats.org/package/2006/relationships"><Relationship Id="rId1" Type="http://schemas.microsoft.com/office/2006/relationships/activeXControlBinary" Target="activeX60.bin"/></Relationships>
</file>

<file path=xl/activeX/_rels/activeX63.xml.rels><?xml version="1.0" encoding="UTF-8" standalone="yes"?>
<Relationships xmlns="http://schemas.openxmlformats.org/package/2006/relationships"><Relationship Id="rId1" Type="http://schemas.microsoft.com/office/2006/relationships/activeXControlBinary" Target="activeX61.bin"/></Relationships>
</file>

<file path=xl/activeX/_rels/activeX64.xml.rels><?xml version="1.0" encoding="UTF-8" standalone="yes"?>
<Relationships xmlns="http://schemas.openxmlformats.org/package/2006/relationships"><Relationship Id="rId1" Type="http://schemas.microsoft.com/office/2006/relationships/activeXControlBinary" Target="activeX62.bin"/></Relationships>
</file>

<file path=xl/activeX/_rels/activeX65.xml.rels><?xml version="1.0" encoding="UTF-8" standalone="yes"?>
<Relationships xmlns="http://schemas.openxmlformats.org/package/2006/relationships"><Relationship Id="rId1" Type="http://schemas.microsoft.com/office/2006/relationships/activeXControlBinary" Target="activeX63.bin"/></Relationships>
</file>

<file path=xl/activeX/_rels/activeX66.xml.rels><?xml version="1.0" encoding="UTF-8" standalone="yes"?>
<Relationships xmlns="http://schemas.openxmlformats.org/package/2006/relationships"><Relationship Id="rId1" Type="http://schemas.microsoft.com/office/2006/relationships/activeXControlBinary" Target="activeX64.bin"/></Relationships>
</file>

<file path=xl/activeX/_rels/activeX67.xml.rels><?xml version="1.0" encoding="UTF-8" standalone="yes"?>
<Relationships xmlns="http://schemas.openxmlformats.org/package/2006/relationships"><Relationship Id="rId1" Type="http://schemas.microsoft.com/office/2006/relationships/activeXControlBinary" Target="activeX65.bin"/></Relationships>
</file>

<file path=xl/activeX/_rels/activeX68.xml.rels><?xml version="1.0" encoding="UTF-8" standalone="yes"?>
<Relationships xmlns="http://schemas.openxmlformats.org/package/2006/relationships"><Relationship Id="rId1" Type="http://schemas.microsoft.com/office/2006/relationships/activeXControlBinary" Target="activeX66.bin"/></Relationships>
</file>

<file path=xl/activeX/_rels/activeX70.xml.rels><?xml version="1.0" encoding="UTF-8" standalone="yes"?>
<Relationships xmlns="http://schemas.openxmlformats.org/package/2006/relationships"><Relationship Id="rId1" Type="http://schemas.microsoft.com/office/2006/relationships/activeXControlBinary" Target="activeX67.bin"/></Relationships>
</file>

<file path=xl/activeX/_rels/activeX71.xml.rels><?xml version="1.0" encoding="UTF-8" standalone="yes"?>
<Relationships xmlns="http://schemas.openxmlformats.org/package/2006/relationships"><Relationship Id="rId1" Type="http://schemas.microsoft.com/office/2006/relationships/activeXControlBinary" Target="activeX68.bin"/></Relationships>
</file>

<file path=xl/activeX/_rels/activeX72.xml.rels><?xml version="1.0" encoding="UTF-8" standalone="yes"?>
<Relationships xmlns="http://schemas.openxmlformats.org/package/2006/relationships"><Relationship Id="rId1" Type="http://schemas.microsoft.com/office/2006/relationships/activeXControlBinary" Target="activeX69.bin"/></Relationships>
</file>

<file path=xl/activeX/_rels/activeX73.xml.rels><?xml version="1.0" encoding="UTF-8" standalone="yes"?>
<Relationships xmlns="http://schemas.openxmlformats.org/package/2006/relationships"><Relationship Id="rId1" Type="http://schemas.microsoft.com/office/2006/relationships/activeXControlBinary" Target="activeX70.bin"/></Relationships>
</file>

<file path=xl/activeX/_rels/activeX74.xml.rels><?xml version="1.0" encoding="UTF-8" standalone="yes"?>
<Relationships xmlns="http://schemas.openxmlformats.org/package/2006/relationships"><Relationship Id="rId1" Type="http://schemas.microsoft.com/office/2006/relationships/activeXControlBinary" Target="activeX7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8BD21D10-EC42-11CE-9E0D-00AA006002F3}"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8BD21D10-EC42-11CE-9E0D-00AA006002F3}"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8BD21D10-EC42-11CE-9E0D-00AA006002F3}"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9347033-9612-11D1-9D75-00C04FCC8CDC}" ax:persistence="persistPropertyBag">
  <ax:ocxPr ax:name="_cx" ax:value="3300"/>
  <ax:ocxPr ax:name="_cy" ax:value="3300"/>
  <ax:ocxPr ax:name="Style" ax:value="11"/>
  <ax:ocxPr ax:name="SubStyle" ax:value="-1"/>
  <ax:ocxPr ax:name="Validation" ax:value="3"/>
  <ax:ocxPr ax:name="LineWeight" ax:value="3"/>
  <ax:ocxPr ax:name="Direction" ax:value="0"/>
  <ax:ocxPr ax:name="ShowData" ax:value="1"/>
  <ax:ocxPr ax:name="Value" ax:value="2022091300001"/>
  <ax:ocxPr ax:name="ForeColor" ax:value="0"/>
  <ax:ocxPr ax:name="BackColor" ax:value="16777215"/>
</ax:ocx>
</file>

<file path=xl/activeX/activeX61.xml><?xml version="1.0" encoding="utf-8"?>
<ax:ocx xmlns:ax="http://schemas.microsoft.com/office/2006/activeX" xmlns:r="http://schemas.openxmlformats.org/officeDocument/2006/relationships" ax:classid="{D9347033-9612-11D1-9D75-00C04FCC8CDC}" ax:persistence="persistPropertyBag">
  <ax:ocxPr ax:name="_cx" ax:value="3106"/>
  <ax:ocxPr ax:name="_cy" ax:value="1600"/>
  <ax:ocxPr ax:name="Style" ax:value="5"/>
  <ax:ocxPr ax:name="SubStyle" ax:value="-1"/>
  <ax:ocxPr ax:name="Validation" ax:value="1"/>
  <ax:ocxPr ax:name="LineWeight" ax:value="3"/>
  <ax:ocxPr ax:name="Direction" ax:value="0"/>
  <ax:ocxPr ax:name="ShowData" ax:value="1"/>
  <ax:ocxPr ax:name="Value" ax:value="2022091300001"/>
  <ax:ocxPr ax:name="ForeColor" ax:value="0"/>
  <ax:ocxPr ax:name="BackColor" ax:value="16777215"/>
</ax:ocx>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8BD21D10-EC42-11CE-9E0D-00AA006002F3}"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9347033-9612-11D1-9D75-00C04FCC8CDC}" ax:persistence="persistPropertyBag">
  <ax:ocxPr ax:name="_cx" ax:value="7981"/>
  <ax:ocxPr ax:name="_cy" ax:value="742"/>
  <ax:ocxPr ax:name="Style" ax:value="10"/>
  <ax:ocxPr ax:name="SubStyle" ax:value="0"/>
  <ax:ocxPr ax:name="Validation" ax:value="0"/>
  <ax:ocxPr ax:name="LineWeight" ax:value="3"/>
  <ax:ocxPr ax:name="Direction" ax:value="0"/>
  <ax:ocxPr ax:name="ShowData" ax:value="1"/>
  <ax:ocxPr ax:name="Value" ax:value="https://forms.office.com/Pages/DesignPage.aspx?fromAR=1#Analysis=true&amp;FormId=DQSIkWdsW0yxEjajBLZtrQAAAAAAAAAAAANAAdKRxZlUQ0UyQ1dFS01SUE40MlhGS0xTSTM5QUdTOC4u"/>
  <ax:ocxPr ax:name="ForeColor" ax:value="0"/>
  <ax:ocxPr ax:name="BackColor" ax:value="16777215"/>
</ax:ocx>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总体满意度</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F5B-4CE6-A80F-8E4C0CDEC91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F5B-4CE6-A80F-8E4C0CDEC91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F5B-4CE6-A80F-8E4C0CDEC91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F5B-4CE6-A80F-8E4C0CDEC91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F5B-4CE6-A80F-8E4C0CDEC913}"/>
              </c:ext>
            </c:extLst>
          </c:dPt>
          <c:cat>
            <c:strRef>
              <c:f>可视化图表!$D$4:$D$8</c:f>
              <c:strCache>
                <c:ptCount val="5"/>
                <c:pt idx="0">
                  <c:v>极满意</c:v>
                </c:pt>
                <c:pt idx="1">
                  <c:v>非常满意</c:v>
                </c:pt>
                <c:pt idx="2">
                  <c:v>一定程度上满意</c:v>
                </c:pt>
                <c:pt idx="3">
                  <c:v>不满意</c:v>
                </c:pt>
                <c:pt idx="4">
                  <c:v>非常不满意</c:v>
                </c:pt>
              </c:strCache>
            </c:strRef>
          </c:cat>
          <c:val>
            <c:numRef>
              <c:f>可视化图表!$E$4:$E$8</c:f>
              <c:numCache>
                <c:formatCode>General</c:formatCode>
                <c:ptCount val="5"/>
                <c:pt idx="0">
                  <c:v>4</c:v>
                </c:pt>
                <c:pt idx="1">
                  <c:v>4</c:v>
                </c:pt>
                <c:pt idx="2">
                  <c:v>6</c:v>
                </c:pt>
                <c:pt idx="3">
                  <c:v>1</c:v>
                </c:pt>
                <c:pt idx="4">
                  <c:v>0</c:v>
                </c:pt>
              </c:numCache>
            </c:numRef>
          </c:val>
          <c:extLst>
            <c:ext xmlns:c16="http://schemas.microsoft.com/office/drawing/2014/chart" uri="{C3380CC4-5D6E-409C-BE32-E72D297353CC}">
              <c16:uniqueId val="{00000000-EBDA-45BE-B2A3-1B7CEBACB31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物流服务满足客户的需求度</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162-4D9F-9494-4E4DAFD2449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162-4D9F-9494-4E4DAFD2449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162-4D9F-9494-4E4DAFD2449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162-4D9F-9494-4E4DAFD2449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162-4D9F-9494-4E4DAFD24494}"/>
              </c:ext>
            </c:extLst>
          </c:dPt>
          <c:cat>
            <c:strRef>
              <c:f>可视化图表!$D$21:$D$25</c:f>
              <c:strCache>
                <c:ptCount val="5"/>
                <c:pt idx="0">
                  <c:v>极好</c:v>
                </c:pt>
                <c:pt idx="1">
                  <c:v>很好</c:v>
                </c:pt>
                <c:pt idx="2">
                  <c:v>还好</c:v>
                </c:pt>
                <c:pt idx="3">
                  <c:v>不太好</c:v>
                </c:pt>
                <c:pt idx="4">
                  <c:v>完全不好</c:v>
                </c:pt>
              </c:strCache>
            </c:strRef>
          </c:cat>
          <c:val>
            <c:numRef>
              <c:f>可视化图表!$E$21:$E$25</c:f>
              <c:numCache>
                <c:formatCode>General</c:formatCode>
                <c:ptCount val="5"/>
                <c:pt idx="0">
                  <c:v>4</c:v>
                </c:pt>
                <c:pt idx="1">
                  <c:v>7</c:v>
                </c:pt>
                <c:pt idx="2">
                  <c:v>3</c:v>
                </c:pt>
                <c:pt idx="3">
                  <c:v>1</c:v>
                </c:pt>
                <c:pt idx="4">
                  <c:v>0</c:v>
                </c:pt>
              </c:numCache>
            </c:numRef>
          </c:val>
          <c:extLst>
            <c:ext xmlns:c16="http://schemas.microsoft.com/office/drawing/2014/chart" uri="{C3380CC4-5D6E-409C-BE32-E72D297353CC}">
              <c16:uniqueId val="{00000000-02F0-4F67-9BAB-3554BD877940}"/>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员工服务态度</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A01-4900-9DDA-51F0D23D12C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A01-4900-9DDA-51F0D23D12C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A01-4900-9DDA-51F0D23D12C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A01-4900-9DDA-51F0D23D12C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A01-4900-9DDA-51F0D23D12C0}"/>
              </c:ext>
            </c:extLst>
          </c:dPt>
          <c:cat>
            <c:strRef>
              <c:f>可视化图表!$D$37:$D$41</c:f>
              <c:strCache>
                <c:ptCount val="5"/>
                <c:pt idx="0">
                  <c:v>极好</c:v>
                </c:pt>
                <c:pt idx="1">
                  <c:v>高于同等服务平台</c:v>
                </c:pt>
                <c:pt idx="2">
                  <c:v>一般</c:v>
                </c:pt>
                <c:pt idx="3">
                  <c:v>低于同等服务平台</c:v>
                </c:pt>
                <c:pt idx="4">
                  <c:v>较差</c:v>
                </c:pt>
              </c:strCache>
            </c:strRef>
          </c:cat>
          <c:val>
            <c:numRef>
              <c:f>可视化图表!$E$37:$E$41</c:f>
              <c:numCache>
                <c:formatCode>General</c:formatCode>
                <c:ptCount val="5"/>
                <c:pt idx="0">
                  <c:v>5</c:v>
                </c:pt>
                <c:pt idx="1">
                  <c:v>6</c:v>
                </c:pt>
                <c:pt idx="2">
                  <c:v>4</c:v>
                </c:pt>
                <c:pt idx="3">
                  <c:v>0</c:v>
                </c:pt>
                <c:pt idx="4">
                  <c:v>0</c:v>
                </c:pt>
              </c:numCache>
            </c:numRef>
          </c:val>
          <c:extLst>
            <c:ext xmlns:c16="http://schemas.microsoft.com/office/drawing/2014/chart" uri="{C3380CC4-5D6E-409C-BE32-E72D297353CC}">
              <c16:uniqueId val="{00000000-8625-4BFB-948F-6768FF48768D}"/>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客服响应速度</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055-438A-8E4F-3C321F5D9CD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055-438A-8E4F-3C321F5D9CD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055-438A-8E4F-3C321F5D9CD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055-438A-8E4F-3C321F5D9CD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055-438A-8E4F-3C321F5D9CD6}"/>
              </c:ext>
            </c:extLst>
          </c:dPt>
          <c:cat>
            <c:strRef>
              <c:f>可视化图表!$D$53:$D$57</c:f>
              <c:strCache>
                <c:ptCount val="5"/>
                <c:pt idx="0">
                  <c:v>响应度极高</c:v>
                </c:pt>
                <c:pt idx="1">
                  <c:v>响应度很高</c:v>
                </c:pt>
                <c:pt idx="2">
                  <c:v>有一定响应</c:v>
                </c:pt>
                <c:pt idx="3">
                  <c:v>不太响应</c:v>
                </c:pt>
                <c:pt idx="4">
                  <c:v>完全不响应</c:v>
                </c:pt>
              </c:strCache>
            </c:strRef>
          </c:cat>
          <c:val>
            <c:numRef>
              <c:f>可视化图表!$E$53:$E$57</c:f>
              <c:numCache>
                <c:formatCode>General</c:formatCode>
                <c:ptCount val="5"/>
                <c:pt idx="0">
                  <c:v>5</c:v>
                </c:pt>
                <c:pt idx="1">
                  <c:v>3</c:v>
                </c:pt>
                <c:pt idx="2">
                  <c:v>7</c:v>
                </c:pt>
                <c:pt idx="3">
                  <c:v>0</c:v>
                </c:pt>
                <c:pt idx="4">
                  <c:v>0</c:v>
                </c:pt>
              </c:numCache>
            </c:numRef>
          </c:val>
          <c:extLst>
            <c:ext xmlns:c16="http://schemas.microsoft.com/office/drawing/2014/chart" uri="{C3380CC4-5D6E-409C-BE32-E72D297353CC}">
              <c16:uniqueId val="{00000000-BF1F-4150-99CC-3E67395059E2}"/>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继续与我们开展业务的可能性</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A7-41B0-9447-B72B3765982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A7-41B0-9447-B72B3765982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A7-41B0-9447-B72B3765982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A7-41B0-9447-B72B3765982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A7-41B0-9447-B72B37659820}"/>
              </c:ext>
            </c:extLst>
          </c:dPt>
          <c:cat>
            <c:strRef>
              <c:f>可视化图表!$D$69:$D$73</c:f>
              <c:strCache>
                <c:ptCount val="5"/>
                <c:pt idx="0">
                  <c:v>极有可能</c:v>
                </c:pt>
                <c:pt idx="1">
                  <c:v>很有可能</c:v>
                </c:pt>
                <c:pt idx="2">
                  <c:v>有一定可能</c:v>
                </c:pt>
                <c:pt idx="3">
                  <c:v>不太可能</c:v>
                </c:pt>
                <c:pt idx="4">
                  <c:v>完全不可能</c:v>
                </c:pt>
              </c:strCache>
            </c:strRef>
          </c:cat>
          <c:val>
            <c:numRef>
              <c:f>可视化图表!$E$69:$E$73</c:f>
              <c:numCache>
                <c:formatCode>General</c:formatCode>
                <c:ptCount val="5"/>
                <c:pt idx="0">
                  <c:v>5</c:v>
                </c:pt>
                <c:pt idx="1">
                  <c:v>3</c:v>
                </c:pt>
                <c:pt idx="2">
                  <c:v>5</c:v>
                </c:pt>
                <c:pt idx="3">
                  <c:v>2</c:v>
                </c:pt>
                <c:pt idx="4">
                  <c:v>0</c:v>
                </c:pt>
              </c:numCache>
            </c:numRef>
          </c:val>
          <c:extLst>
            <c:ext xmlns:c16="http://schemas.microsoft.com/office/drawing/2014/chart" uri="{C3380CC4-5D6E-409C-BE32-E72D297353CC}">
              <c16:uniqueId val="{00000000-1D64-4D69-A379-4E9CA1EEB20E}"/>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3" Type="http://schemas.openxmlformats.org/officeDocument/2006/relationships/image" Target="../media/image9.svg"/><Relationship Id="rId7" Type="http://schemas.openxmlformats.org/officeDocument/2006/relationships/image" Target="../media/image13.svg"/><Relationship Id="rId2" Type="http://schemas.openxmlformats.org/officeDocument/2006/relationships/image" Target="../media/image8.png"/><Relationship Id="rId1" Type="http://schemas.openxmlformats.org/officeDocument/2006/relationships/hyperlink" Target="#&#24320;&#21457;&#32773;&#30028;&#38754;!R1C1"/><Relationship Id="rId6" Type="http://schemas.openxmlformats.org/officeDocument/2006/relationships/image" Target="../media/image12.png"/><Relationship Id="rId5" Type="http://schemas.openxmlformats.org/officeDocument/2006/relationships/image" Target="../media/image11.svg"/><Relationship Id="rId4" Type="http://schemas.openxmlformats.org/officeDocument/2006/relationships/image" Target="../media/image10.png"/></Relationships>
</file>

<file path=xl/drawings/_rels/drawing4.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9.svg"/><Relationship Id="rId7" Type="http://schemas.openxmlformats.org/officeDocument/2006/relationships/image" Target="../media/image11.svg"/><Relationship Id="rId2" Type="http://schemas.openxmlformats.org/officeDocument/2006/relationships/image" Target="../media/image8.png"/><Relationship Id="rId1" Type="http://schemas.openxmlformats.org/officeDocument/2006/relationships/hyperlink" Target="#&#31649;&#29702;&#21592;&#30028;&#38754;!R1C1"/><Relationship Id="rId6" Type="http://schemas.openxmlformats.org/officeDocument/2006/relationships/image" Target="../media/image10.png"/><Relationship Id="rId5" Type="http://schemas.microsoft.com/office/2007/relationships/hdphoto" Target="../media/hdphoto1.wdp"/><Relationship Id="rId4" Type="http://schemas.openxmlformats.org/officeDocument/2006/relationships/image" Target="../media/image24.png"/><Relationship Id="rId9" Type="http://schemas.openxmlformats.org/officeDocument/2006/relationships/image" Target="../media/image13.svg"/></Relationships>
</file>

<file path=xl/drawings/_rels/drawing5.xml.rels><?xml version="1.0" encoding="UTF-8" standalone="yes"?>
<Relationships xmlns="http://schemas.openxmlformats.org/package/2006/relationships"><Relationship Id="rId8" Type="http://schemas.openxmlformats.org/officeDocument/2006/relationships/image" Target="../media/image13.svg"/><Relationship Id="rId3" Type="http://schemas.openxmlformats.org/officeDocument/2006/relationships/image" Target="../media/image24.png"/><Relationship Id="rId7" Type="http://schemas.openxmlformats.org/officeDocument/2006/relationships/image" Target="../media/image12.png"/><Relationship Id="rId2" Type="http://schemas.openxmlformats.org/officeDocument/2006/relationships/image" Target="../media/image9.svg"/><Relationship Id="rId1" Type="http://schemas.openxmlformats.org/officeDocument/2006/relationships/image" Target="../media/image8.png"/><Relationship Id="rId6" Type="http://schemas.openxmlformats.org/officeDocument/2006/relationships/image" Target="../media/image11.svg"/><Relationship Id="rId5" Type="http://schemas.openxmlformats.org/officeDocument/2006/relationships/image" Target="../media/image10.png"/><Relationship Id="rId4" Type="http://schemas.microsoft.com/office/2007/relationships/hdphoto" Target="../media/hdphoto1.wdp"/></Relationships>
</file>

<file path=xl/drawings/_rels/drawing6.xml.rels><?xml version="1.0" encoding="UTF-8" standalone="yes"?>
<Relationships xmlns="http://schemas.openxmlformats.org/package/2006/relationships"><Relationship Id="rId8" Type="http://schemas.openxmlformats.org/officeDocument/2006/relationships/image" Target="../media/image37.svg"/><Relationship Id="rId13" Type="http://schemas.openxmlformats.org/officeDocument/2006/relationships/image" Target="../media/image40.png"/><Relationship Id="rId18" Type="http://schemas.openxmlformats.org/officeDocument/2006/relationships/image" Target="../media/image44.png"/><Relationship Id="rId3" Type="http://schemas.openxmlformats.org/officeDocument/2006/relationships/hyperlink" Target="#&#20844;&#21496;&#32467;&#26500;!A1"/><Relationship Id="rId7" Type="http://schemas.openxmlformats.org/officeDocument/2006/relationships/image" Target="../media/image36.png"/><Relationship Id="rId12" Type="http://schemas.openxmlformats.org/officeDocument/2006/relationships/hyperlink" Target="#&#39550;&#39542;&#21592;&#35843;&#25972;!A1"/><Relationship Id="rId17" Type="http://schemas.openxmlformats.org/officeDocument/2006/relationships/image" Target="../media/image43.svg"/><Relationship Id="rId2" Type="http://schemas.openxmlformats.org/officeDocument/2006/relationships/image" Target="../media/image33.svg"/><Relationship Id="rId16" Type="http://schemas.openxmlformats.org/officeDocument/2006/relationships/image" Target="../media/image42.png"/><Relationship Id="rId1" Type="http://schemas.openxmlformats.org/officeDocument/2006/relationships/image" Target="../media/image32.png"/><Relationship Id="rId6" Type="http://schemas.openxmlformats.org/officeDocument/2006/relationships/hyperlink" Target="#&#26597;&#35810;&#21592;&#24037;&#20449;&#24687;!A1"/><Relationship Id="rId11" Type="http://schemas.openxmlformats.org/officeDocument/2006/relationships/image" Target="../media/image39.svg"/><Relationship Id="rId5" Type="http://schemas.openxmlformats.org/officeDocument/2006/relationships/image" Target="../media/image35.svg"/><Relationship Id="rId15" Type="http://schemas.openxmlformats.org/officeDocument/2006/relationships/hyperlink" Target="#&#39550;&#39542;&#21592;&#23433;&#25490;!A1"/><Relationship Id="rId10" Type="http://schemas.openxmlformats.org/officeDocument/2006/relationships/image" Target="../media/image38.png"/><Relationship Id="rId19" Type="http://schemas.openxmlformats.org/officeDocument/2006/relationships/image" Target="../media/image45.svg"/><Relationship Id="rId4" Type="http://schemas.openxmlformats.org/officeDocument/2006/relationships/image" Target="../media/image34.png"/><Relationship Id="rId9" Type="http://schemas.openxmlformats.org/officeDocument/2006/relationships/hyperlink" Target="#&#28155;&#21152;&#21592;&#24037;&#31649;&#29702;!A1"/><Relationship Id="rId14" Type="http://schemas.openxmlformats.org/officeDocument/2006/relationships/image" Target="../media/image41.svg"/></Relationships>
</file>

<file path=xl/drawings/_rels/drawing7.xml.rels><?xml version="1.0" encoding="UTF-8" standalone="yes"?>
<Relationships xmlns="http://schemas.openxmlformats.org/package/2006/relationships"><Relationship Id="rId8" Type="http://schemas.openxmlformats.org/officeDocument/2006/relationships/hyperlink" Target="#&#28155;&#21152;&#36710;&#36742;&#20449;&#24687;!A1"/><Relationship Id="rId3" Type="http://schemas.openxmlformats.org/officeDocument/2006/relationships/hyperlink" Target="#&#26597;&#35810;&#36710;&#36742;&#20449;&#24687;!A1"/><Relationship Id="rId7" Type="http://schemas.openxmlformats.org/officeDocument/2006/relationships/image" Target="../media/image52.svg"/><Relationship Id="rId12" Type="http://schemas.openxmlformats.org/officeDocument/2006/relationships/image" Target="../media/image56.svg"/><Relationship Id="rId2" Type="http://schemas.openxmlformats.org/officeDocument/2006/relationships/image" Target="../media/image48.svg"/><Relationship Id="rId1" Type="http://schemas.openxmlformats.org/officeDocument/2006/relationships/image" Target="../media/image47.png"/><Relationship Id="rId6" Type="http://schemas.openxmlformats.org/officeDocument/2006/relationships/image" Target="../media/image51.png"/><Relationship Id="rId11" Type="http://schemas.openxmlformats.org/officeDocument/2006/relationships/image" Target="../media/image55.png"/><Relationship Id="rId5" Type="http://schemas.openxmlformats.org/officeDocument/2006/relationships/image" Target="../media/image50.svg"/><Relationship Id="rId10" Type="http://schemas.openxmlformats.org/officeDocument/2006/relationships/image" Target="../media/image54.svg"/><Relationship Id="rId4" Type="http://schemas.openxmlformats.org/officeDocument/2006/relationships/image" Target="../media/image49.png"/><Relationship Id="rId9" Type="http://schemas.openxmlformats.org/officeDocument/2006/relationships/image" Target="../media/image53.png"/></Relationships>
</file>

<file path=xl/drawings/_rels/drawing8.xml.rels><?xml version="1.0" encoding="UTF-8" standalone="yes"?>
<Relationships xmlns="http://schemas.openxmlformats.org/package/2006/relationships"><Relationship Id="rId3" Type="http://schemas.openxmlformats.org/officeDocument/2006/relationships/hyperlink" Target="#&#26597;&#35810;&#36335;&#32447;&#20449;&#24687;!A1"/><Relationship Id="rId2" Type="http://schemas.openxmlformats.org/officeDocument/2006/relationships/image" Target="../media/image59.svg"/><Relationship Id="rId1" Type="http://schemas.openxmlformats.org/officeDocument/2006/relationships/image" Target="../media/image58.png"/><Relationship Id="rId4" Type="http://schemas.openxmlformats.org/officeDocument/2006/relationships/hyperlink" Target="#&#28155;&#21152;&#36816;&#36755;&#36335;&#32447;!A1"/></Relationships>
</file>

<file path=xl/drawings/_rels/drawing9.xml.rels><?xml version="1.0" encoding="UTF-8" standalone="yes"?>
<Relationships xmlns="http://schemas.openxmlformats.org/package/2006/relationships"><Relationship Id="rId8" Type="http://schemas.openxmlformats.org/officeDocument/2006/relationships/hyperlink" Target="#&#36816;&#36755;&#36153;&#29992;&#25253;&#38144;!A1"/><Relationship Id="rId3" Type="http://schemas.openxmlformats.org/officeDocument/2006/relationships/image" Target="../media/image63.png"/><Relationship Id="rId7" Type="http://schemas.openxmlformats.org/officeDocument/2006/relationships/hyperlink" Target="#&#36816;&#21333;&#23454;&#26102;&#29366;&#24577;!A1"/><Relationship Id="rId2" Type="http://schemas.openxmlformats.org/officeDocument/2006/relationships/image" Target="../media/image62.svg"/><Relationship Id="rId1" Type="http://schemas.openxmlformats.org/officeDocument/2006/relationships/image" Target="../media/image61.png"/><Relationship Id="rId6" Type="http://schemas.openxmlformats.org/officeDocument/2006/relationships/hyperlink" Target="#&#28155;&#21152;&#36816;&#21333;!A1"/><Relationship Id="rId5" Type="http://schemas.openxmlformats.org/officeDocument/2006/relationships/hyperlink" Target="#&#26597;&#35810;&#36816;&#21333;!A1"/><Relationship Id="rId10" Type="http://schemas.openxmlformats.org/officeDocument/2006/relationships/image" Target="../media/image66.svg"/><Relationship Id="rId4" Type="http://schemas.openxmlformats.org/officeDocument/2006/relationships/image" Target="../media/image64.svg"/><Relationship Id="rId9" Type="http://schemas.openxmlformats.org/officeDocument/2006/relationships/image" Target="../media/image65.png"/></Relationships>
</file>

<file path=xl/drawings/_rels/drawing10.xml.rels><?xml version="1.0" encoding="UTF-8" standalone="yes"?>
<Relationships xmlns="http://schemas.openxmlformats.org/package/2006/relationships"><Relationship Id="rId3" Type="http://schemas.openxmlformats.org/officeDocument/2006/relationships/hyperlink" Target="#&#20844;&#21496;&#32467;&#26500;!C11"/><Relationship Id="rId2" Type="http://schemas.openxmlformats.org/officeDocument/2006/relationships/image" Target="../media/image33.svg"/><Relationship Id="rId1" Type="http://schemas.openxmlformats.org/officeDocument/2006/relationships/image" Target="../media/image3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3.svg"/><Relationship Id="rId1" Type="http://schemas.openxmlformats.org/officeDocument/2006/relationships/image" Target="../media/image32.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3.svg"/><Relationship Id="rId1" Type="http://schemas.openxmlformats.org/officeDocument/2006/relationships/image" Target="../media/image32.png"/></Relationships>
</file>

<file path=xl/drawings/_rels/drawing13.xml.rels><?xml version="1.0" encoding="UTF-8" standalone="yes"?>
<Relationships xmlns="http://schemas.openxmlformats.org/package/2006/relationships"><Relationship Id="rId2" Type="http://schemas.openxmlformats.org/officeDocument/2006/relationships/image" Target="../media/image76.svg"/><Relationship Id="rId1" Type="http://schemas.openxmlformats.org/officeDocument/2006/relationships/image" Target="../media/image75.png"/></Relationships>
</file>

<file path=xl/drawings/_rels/drawing14.xml.rels><?xml version="1.0" encoding="UTF-8" standalone="yes"?>
<Relationships xmlns="http://schemas.openxmlformats.org/package/2006/relationships"><Relationship Id="rId2" Type="http://schemas.openxmlformats.org/officeDocument/2006/relationships/image" Target="../media/image76.svg"/><Relationship Id="rId1" Type="http://schemas.openxmlformats.org/officeDocument/2006/relationships/image" Target="../media/image75.png"/></Relationships>
</file>

<file path=xl/drawings/_rels/drawing15.xml.rels><?xml version="1.0" encoding="UTF-8" standalone="yes"?>
<Relationships xmlns="http://schemas.openxmlformats.org/package/2006/relationships"><Relationship Id="rId2" Type="http://schemas.openxmlformats.org/officeDocument/2006/relationships/image" Target="../media/image48.svg"/><Relationship Id="rId1" Type="http://schemas.openxmlformats.org/officeDocument/2006/relationships/image" Target="../media/image47.png"/></Relationships>
</file>

<file path=xl/drawings/_rels/drawing16.xml.rels><?xml version="1.0" encoding="UTF-8" standalone="yes"?>
<Relationships xmlns="http://schemas.openxmlformats.org/package/2006/relationships"><Relationship Id="rId2" Type="http://schemas.openxmlformats.org/officeDocument/2006/relationships/image" Target="../media/image48.svg"/><Relationship Id="rId1" Type="http://schemas.openxmlformats.org/officeDocument/2006/relationships/image" Target="../media/image47.png"/></Relationships>
</file>

<file path=xl/drawings/_rels/drawing17.xml.rels><?xml version="1.0" encoding="UTF-8" standalone="yes"?>
<Relationships xmlns="http://schemas.openxmlformats.org/package/2006/relationships"><Relationship Id="rId8" Type="http://schemas.openxmlformats.org/officeDocument/2006/relationships/hyperlink" Target="#&#26597;&#35810;&#36335;&#32447;&#20449;&#24687;!K21"/><Relationship Id="rId13" Type="http://schemas.openxmlformats.org/officeDocument/2006/relationships/hyperlink" Target="#&#26597;&#35810;&#36335;&#32447;&#20449;&#24687;!H18"/><Relationship Id="rId18" Type="http://schemas.openxmlformats.org/officeDocument/2006/relationships/hyperlink" Target="#&#26597;&#35810;&#36335;&#32447;&#20449;&#24687;!H26"/><Relationship Id="rId26" Type="http://schemas.openxmlformats.org/officeDocument/2006/relationships/hyperlink" Target="#&#26597;&#35810;&#36335;&#32447;&#20449;&#24687;!E25"/><Relationship Id="rId3" Type="http://schemas.openxmlformats.org/officeDocument/2006/relationships/image" Target="../media/image59.svg"/><Relationship Id="rId21" Type="http://schemas.openxmlformats.org/officeDocument/2006/relationships/hyperlink" Target="#&#26597;&#35810;&#36335;&#32447;&#20449;&#24687;!J34"/><Relationship Id="rId7" Type="http://schemas.openxmlformats.org/officeDocument/2006/relationships/hyperlink" Target="#&#26597;&#35810;&#36335;&#32447;&#20449;&#24687;!K16"/><Relationship Id="rId12" Type="http://schemas.openxmlformats.org/officeDocument/2006/relationships/hyperlink" Target="#&#26597;&#35810;&#36335;&#32447;&#20449;&#24687;!I22"/><Relationship Id="rId17" Type="http://schemas.openxmlformats.org/officeDocument/2006/relationships/hyperlink" Target="#&#26597;&#35810;&#36335;&#32447;&#20449;&#24687;!I32"/><Relationship Id="rId25" Type="http://schemas.openxmlformats.org/officeDocument/2006/relationships/hyperlink" Target="#&#26597;&#35810;&#36335;&#32447;&#20449;&#24687;!E13"/><Relationship Id="rId2" Type="http://schemas.openxmlformats.org/officeDocument/2006/relationships/image" Target="../media/image58.png"/><Relationship Id="rId16" Type="http://schemas.openxmlformats.org/officeDocument/2006/relationships/hyperlink" Target="#&#26597;&#35810;&#36335;&#32447;&#20449;&#24687;!J30"/><Relationship Id="rId20" Type="http://schemas.openxmlformats.org/officeDocument/2006/relationships/hyperlink" Target="#&#26597;&#35810;&#36335;&#32447;&#20449;&#24687;!G21"/><Relationship Id="rId29" Type="http://schemas.openxmlformats.org/officeDocument/2006/relationships/hyperlink" Target="#&#26597;&#35810;&#36335;&#32447;&#20449;&#24687;!K32"/><Relationship Id="rId1" Type="http://schemas.openxmlformats.org/officeDocument/2006/relationships/hyperlink" Target="#&#26597;&#35810;&#36335;&#32447;&#20449;&#24687;!K24"/><Relationship Id="rId6" Type="http://schemas.openxmlformats.org/officeDocument/2006/relationships/hyperlink" Target="#&#26597;&#35810;&#36335;&#32447;&#20449;&#24687;!L14"/><Relationship Id="rId11" Type="http://schemas.openxmlformats.org/officeDocument/2006/relationships/hyperlink" Target="#&#26597;&#35810;&#36335;&#32447;&#20449;&#24687;!J20"/><Relationship Id="rId24" Type="http://schemas.openxmlformats.org/officeDocument/2006/relationships/hyperlink" Target="#&#26597;&#35810;&#36335;&#32447;&#20449;&#24687;!J15"/><Relationship Id="rId5" Type="http://schemas.openxmlformats.org/officeDocument/2006/relationships/hyperlink" Target="#&#26597;&#35810;&#36335;&#32447;&#20449;&#24687;!M11"/><Relationship Id="rId15" Type="http://schemas.openxmlformats.org/officeDocument/2006/relationships/hyperlink" Target="#&#26597;&#35810;&#36335;&#32447;&#20449;&#24687;!K30"/><Relationship Id="rId23" Type="http://schemas.openxmlformats.org/officeDocument/2006/relationships/hyperlink" Target="#&#26597;&#35810;&#36335;&#32447;&#20449;&#24687;!I20"/><Relationship Id="rId28" Type="http://schemas.openxmlformats.org/officeDocument/2006/relationships/hyperlink" Target="#&#26597;&#35810;&#36335;&#32447;&#20449;&#24687;!K33"/><Relationship Id="rId10" Type="http://schemas.openxmlformats.org/officeDocument/2006/relationships/hyperlink" Target="#&#26597;&#35810;&#36335;&#32447;&#20449;&#24687;!K25"/><Relationship Id="rId19" Type="http://schemas.openxmlformats.org/officeDocument/2006/relationships/hyperlink" Target="#&#26597;&#35810;&#36335;&#32447;&#20449;&#24687;!H34"/><Relationship Id="rId4" Type="http://schemas.openxmlformats.org/officeDocument/2006/relationships/hyperlink" Target="#&#26597;&#35810;&#36335;&#32447;&#20449;&#24687;!M9"/><Relationship Id="rId9" Type="http://schemas.openxmlformats.org/officeDocument/2006/relationships/hyperlink" Target="#&#26597;&#35810;&#36335;&#32447;&#20449;&#24687;!K23"/><Relationship Id="rId14" Type="http://schemas.openxmlformats.org/officeDocument/2006/relationships/hyperlink" Target="#&#26597;&#35810;&#36335;&#32447;&#20449;&#24687;!J26"/><Relationship Id="rId22" Type="http://schemas.openxmlformats.org/officeDocument/2006/relationships/hyperlink" Target="#&#26597;&#35810;&#36335;&#32447;&#20449;&#24687;!I28"/><Relationship Id="rId27" Type="http://schemas.openxmlformats.org/officeDocument/2006/relationships/hyperlink" Target="#&#26597;&#35810;&#36335;&#32447;&#20449;&#24687;!K31"/></Relationships>
</file>

<file path=xl/drawings/_rels/drawing19.xml.rels><?xml version="1.0" encoding="UTF-8" standalone="yes"?>
<Relationships xmlns="http://schemas.openxmlformats.org/package/2006/relationships"><Relationship Id="rId2" Type="http://schemas.openxmlformats.org/officeDocument/2006/relationships/image" Target="../media/image59.svg"/><Relationship Id="rId1" Type="http://schemas.openxmlformats.org/officeDocument/2006/relationships/image" Target="../media/image58.png"/></Relationships>
</file>

<file path=xl/drawings/_rels/drawing20.xml.rels><?xml version="1.0" encoding="UTF-8" standalone="yes"?>
<Relationships xmlns="http://schemas.openxmlformats.org/package/2006/relationships"><Relationship Id="rId3" Type="http://schemas.openxmlformats.org/officeDocument/2006/relationships/image" Target="../media/image63.png"/><Relationship Id="rId2" Type="http://schemas.openxmlformats.org/officeDocument/2006/relationships/image" Target="../media/image62.svg"/><Relationship Id="rId1" Type="http://schemas.openxmlformats.org/officeDocument/2006/relationships/image" Target="../media/image61.png"/><Relationship Id="rId4" Type="http://schemas.openxmlformats.org/officeDocument/2006/relationships/image" Target="../media/image64.svg"/></Relationships>
</file>

<file path=xl/drawings/_rels/drawing21.xml.rels><?xml version="1.0" encoding="UTF-8" standalone="yes"?>
<Relationships xmlns="http://schemas.openxmlformats.org/package/2006/relationships"><Relationship Id="rId3" Type="http://schemas.openxmlformats.org/officeDocument/2006/relationships/image" Target="../media/image63.png"/><Relationship Id="rId2" Type="http://schemas.openxmlformats.org/officeDocument/2006/relationships/image" Target="../media/image62.svg"/><Relationship Id="rId1" Type="http://schemas.openxmlformats.org/officeDocument/2006/relationships/image" Target="../media/image61.png"/><Relationship Id="rId4" Type="http://schemas.openxmlformats.org/officeDocument/2006/relationships/image" Target="../media/image64.svg"/></Relationships>
</file>

<file path=xl/drawings/_rels/drawing22.xml.rels><?xml version="1.0" encoding="UTF-8" standalone="yes"?>
<Relationships xmlns="http://schemas.openxmlformats.org/package/2006/relationships"><Relationship Id="rId1" Type="http://schemas.openxmlformats.org/officeDocument/2006/relationships/image" Target="../media/image105.tmp"/></Relationships>
</file>

<file path=xl/drawings/_rels/drawing23.xml.rels><?xml version="1.0" encoding="UTF-8" standalone="yes"?>
<Relationships xmlns="http://schemas.openxmlformats.org/package/2006/relationships"><Relationship Id="rId3" Type="http://schemas.openxmlformats.org/officeDocument/2006/relationships/image" Target="../media/image63.png"/><Relationship Id="rId2" Type="http://schemas.openxmlformats.org/officeDocument/2006/relationships/image" Target="../media/image62.svg"/><Relationship Id="rId1" Type="http://schemas.openxmlformats.org/officeDocument/2006/relationships/image" Target="../media/image61.png"/><Relationship Id="rId4" Type="http://schemas.openxmlformats.org/officeDocument/2006/relationships/image" Target="../media/image64.svg"/></Relationships>
</file>

<file path=xl/drawings/_rels/drawing24.xml.rels><?xml version="1.0" encoding="UTF-8" standalone="yes"?>
<Relationships xmlns="http://schemas.openxmlformats.org/package/2006/relationships"><Relationship Id="rId3" Type="http://schemas.openxmlformats.org/officeDocument/2006/relationships/image" Target="../media/image63.png"/><Relationship Id="rId2" Type="http://schemas.openxmlformats.org/officeDocument/2006/relationships/image" Target="../media/image62.svg"/><Relationship Id="rId1" Type="http://schemas.openxmlformats.org/officeDocument/2006/relationships/image" Target="../media/image61.png"/><Relationship Id="rId4" Type="http://schemas.openxmlformats.org/officeDocument/2006/relationships/image" Target="../media/image64.svg"/></Relationships>
</file>

<file path=xl/drawings/_rels/drawing25.xml.rels><?xml version="1.0" encoding="UTF-8" standalone="yes"?>
<Relationships xmlns="http://schemas.openxmlformats.org/package/2006/relationships"><Relationship Id="rId2" Type="http://schemas.openxmlformats.org/officeDocument/2006/relationships/image" Target="../media/image115.tmp"/><Relationship Id="rId1" Type="http://schemas.openxmlformats.org/officeDocument/2006/relationships/image" Target="../media/image114.tmp"/></Relationships>
</file>

<file path=xl/drawings/_rels/drawing2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7.xml.rels><?xml version="1.0" encoding="UTF-8" standalone="yes"?>
<Relationships xmlns="http://schemas.openxmlformats.org/package/2006/relationships"><Relationship Id="rId2" Type="http://schemas.openxmlformats.org/officeDocument/2006/relationships/image" Target="../media/image119.svg"/><Relationship Id="rId1" Type="http://schemas.openxmlformats.org/officeDocument/2006/relationships/image" Target="../media/image118.png"/></Relationships>
</file>

<file path=xl/drawings/_rels/drawing28.xml.rels><?xml version="1.0" encoding="UTF-8" standalone="yes"?>
<Relationships xmlns="http://schemas.openxmlformats.org/package/2006/relationships"><Relationship Id="rId2" Type="http://schemas.openxmlformats.org/officeDocument/2006/relationships/image" Target="../media/image119.svg"/><Relationship Id="rId1" Type="http://schemas.openxmlformats.org/officeDocument/2006/relationships/image" Target="../media/image118.png"/></Relationships>
</file>

<file path=xl/drawings/_rels/drawing29.xml.rels><?xml version="1.0" encoding="UTF-8" standalone="yes"?>
<Relationships xmlns="http://schemas.openxmlformats.org/package/2006/relationships"><Relationship Id="rId2" Type="http://schemas.openxmlformats.org/officeDocument/2006/relationships/image" Target="../media/image119.svg"/><Relationship Id="rId1" Type="http://schemas.openxmlformats.org/officeDocument/2006/relationships/image" Target="../media/image118.png"/></Relationships>
</file>

<file path=xl/drawings/_rels/drawing30.xml.rels><?xml version="1.0" encoding="UTF-8" standalone="yes"?>
<Relationships xmlns="http://schemas.openxmlformats.org/package/2006/relationships"><Relationship Id="rId2" Type="http://schemas.openxmlformats.org/officeDocument/2006/relationships/image" Target="../media/image119.svg"/><Relationship Id="rId1" Type="http://schemas.openxmlformats.org/officeDocument/2006/relationships/image" Target="../media/image118.png"/></Relationships>
</file>

<file path=xl/drawings/_rels/drawing31.xml.rels><?xml version="1.0" encoding="UTF-8" standalone="yes"?>
<Relationships xmlns="http://schemas.openxmlformats.org/package/2006/relationships"><Relationship Id="rId2" Type="http://schemas.openxmlformats.org/officeDocument/2006/relationships/image" Target="../media/image119.svg"/><Relationship Id="rId1" Type="http://schemas.openxmlformats.org/officeDocument/2006/relationships/image" Target="../media/image1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7.emf"/><Relationship Id="rId4"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15.emf"/><Relationship Id="rId7" Type="http://schemas.openxmlformats.org/officeDocument/2006/relationships/image" Target="../media/image20.emf"/><Relationship Id="rId2" Type="http://schemas.openxmlformats.org/officeDocument/2006/relationships/image" Target="../media/image16.emf"/><Relationship Id="rId1" Type="http://schemas.openxmlformats.org/officeDocument/2006/relationships/image" Target="../media/image17.emf"/><Relationship Id="rId6" Type="http://schemas.openxmlformats.org/officeDocument/2006/relationships/image" Target="../media/image19.emf"/><Relationship Id="rId5" Type="http://schemas.openxmlformats.org/officeDocument/2006/relationships/image" Target="../media/image18.emf"/><Relationship Id="rId10" Type="http://schemas.openxmlformats.org/officeDocument/2006/relationships/image" Target="../media/image23.emf"/><Relationship Id="rId4" Type="http://schemas.openxmlformats.org/officeDocument/2006/relationships/image" Target="../media/image14.emf"/><Relationship Id="rId9" Type="http://schemas.openxmlformats.org/officeDocument/2006/relationships/image" Target="../media/image2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30.emf"/><Relationship Id="rId5" Type="http://schemas.openxmlformats.org/officeDocument/2006/relationships/image" Target="../media/image29.emf"/><Relationship Id="rId4" Type="http://schemas.openxmlformats.org/officeDocument/2006/relationships/image" Target="../media/image2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 Id="rId4" Type="http://schemas.openxmlformats.org/officeDocument/2006/relationships/image" Target="../media/image7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74.emf"/><Relationship Id="rId2" Type="http://schemas.openxmlformats.org/officeDocument/2006/relationships/image" Target="../media/image73.emf"/><Relationship Id="rId1" Type="http://schemas.openxmlformats.org/officeDocument/2006/relationships/image" Target="../media/image72.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8.emf"/><Relationship Id="rId1" Type="http://schemas.openxmlformats.org/officeDocument/2006/relationships/image" Target="../media/image7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85.emf"/><Relationship Id="rId2" Type="http://schemas.openxmlformats.org/officeDocument/2006/relationships/image" Target="../media/image84.emf"/><Relationship Id="rId1" Type="http://schemas.openxmlformats.org/officeDocument/2006/relationships/image" Target="../media/image83.emf"/><Relationship Id="rId6" Type="http://schemas.openxmlformats.org/officeDocument/2006/relationships/image" Target="../media/image80.emf"/><Relationship Id="rId5" Type="http://schemas.openxmlformats.org/officeDocument/2006/relationships/image" Target="../media/image81.emf"/><Relationship Id="rId4" Type="http://schemas.openxmlformats.org/officeDocument/2006/relationships/image" Target="../media/image82.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6.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88.emf"/><Relationship Id="rId1" Type="http://schemas.openxmlformats.org/officeDocument/2006/relationships/image" Target="../media/image87.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9.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0.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5.emf"/><Relationship Id="rId1" Type="http://schemas.openxmlformats.org/officeDocument/2006/relationships/image" Target="../media/image96.emf"/><Relationship Id="rId6" Type="http://schemas.openxmlformats.org/officeDocument/2006/relationships/image" Target="../media/image91.emf"/><Relationship Id="rId5" Type="http://schemas.openxmlformats.org/officeDocument/2006/relationships/image" Target="../media/image92.emf"/><Relationship Id="rId4" Type="http://schemas.openxmlformats.org/officeDocument/2006/relationships/image" Target="../media/image93.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99.emf"/><Relationship Id="rId2" Type="http://schemas.openxmlformats.org/officeDocument/2006/relationships/image" Target="../media/image98.emf"/><Relationship Id="rId1" Type="http://schemas.openxmlformats.org/officeDocument/2006/relationships/image" Target="../media/image97.emf"/><Relationship Id="rId4" Type="http://schemas.openxmlformats.org/officeDocument/2006/relationships/image" Target="../media/image10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104.emf"/><Relationship Id="rId2" Type="http://schemas.openxmlformats.org/officeDocument/2006/relationships/image" Target="../media/image103.emf"/><Relationship Id="rId1" Type="http://schemas.openxmlformats.org/officeDocument/2006/relationships/image" Target="../media/image102.emf"/><Relationship Id="rId4" Type="http://schemas.openxmlformats.org/officeDocument/2006/relationships/image" Target="../media/image10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108.emf"/><Relationship Id="rId2" Type="http://schemas.openxmlformats.org/officeDocument/2006/relationships/image" Target="../media/image107.emf"/><Relationship Id="rId1" Type="http://schemas.openxmlformats.org/officeDocument/2006/relationships/image" Target="../media/image106.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0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113.emf"/><Relationship Id="rId2" Type="http://schemas.openxmlformats.org/officeDocument/2006/relationships/image" Target="../media/image112.emf"/><Relationship Id="rId1" Type="http://schemas.openxmlformats.org/officeDocument/2006/relationships/image" Target="../media/image111.emf"/><Relationship Id="rId4" Type="http://schemas.openxmlformats.org/officeDocument/2006/relationships/image" Target="../media/image110.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16.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1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0</xdr:row>
          <xdr:rowOff>76200</xdr:rowOff>
        </xdr:from>
        <xdr:to>
          <xdr:col>5</xdr:col>
          <xdr:colOff>847725</xdr:colOff>
          <xdr:row>1</xdr:row>
          <xdr:rowOff>152400</xdr:rowOff>
        </xdr:to>
        <xdr:sp macro="" textlink="">
          <xdr:nvSpPr>
            <xdr:cNvPr id="519169" name="CommandButton1" hidden="1">
              <a:extLst>
                <a:ext uri="{63B3BB69-23CF-44E3-9099-C40C66FF867C}">
                  <a14:compatExt spid="_x0000_s519169"/>
                </a:ext>
                <a:ext uri="{FF2B5EF4-FFF2-40B4-BE49-F238E27FC236}">
                  <a16:creationId xmlns:a16="http://schemas.microsoft.com/office/drawing/2014/main" id="{00000000-0008-0000-0000-000001E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0</xdr:row>
          <xdr:rowOff>76200</xdr:rowOff>
        </xdr:from>
        <xdr:to>
          <xdr:col>4</xdr:col>
          <xdr:colOff>161925</xdr:colOff>
          <xdr:row>1</xdr:row>
          <xdr:rowOff>66675</xdr:rowOff>
        </xdr:to>
        <xdr:sp macro="" textlink="">
          <xdr:nvSpPr>
            <xdr:cNvPr id="602113" name="CommandButton1" hidden="1">
              <a:extLst>
                <a:ext uri="{63B3BB69-23CF-44E3-9099-C40C66FF867C}">
                  <a14:compatExt spid="_x0000_s602113"/>
                </a:ext>
                <a:ext uri="{FF2B5EF4-FFF2-40B4-BE49-F238E27FC236}">
                  <a16:creationId xmlns:a16="http://schemas.microsoft.com/office/drawing/2014/main" id="{00000000-0008-0000-0100-0000013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16</xdr:row>
          <xdr:rowOff>47625</xdr:rowOff>
        </xdr:from>
        <xdr:to>
          <xdr:col>3</xdr:col>
          <xdr:colOff>647700</xdr:colOff>
          <xdr:row>18</xdr:row>
          <xdr:rowOff>133350</xdr:rowOff>
        </xdr:to>
        <xdr:sp macro="" textlink="">
          <xdr:nvSpPr>
            <xdr:cNvPr id="502790" name="CommandButton6" hidden="1">
              <a:extLst>
                <a:ext uri="{63B3BB69-23CF-44E3-9099-C40C66FF867C}">
                  <a14:compatExt spid="_x0000_s502790"/>
                </a:ext>
                <a:ext uri="{FF2B5EF4-FFF2-40B4-BE49-F238E27FC236}">
                  <a16:creationId xmlns:a16="http://schemas.microsoft.com/office/drawing/2014/main" id="{00000000-0008-0000-0200-000006A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95250</xdr:colOff>
      <xdr:row>0</xdr:row>
      <xdr:rowOff>0</xdr:rowOff>
    </xdr:from>
    <xdr:ext cx="600075" cy="600074"/>
    <xdr:pic macro="[0]!用户控制">
      <xdr:nvPicPr>
        <xdr:cNvPr id="14" name="图形 13" descr="家">
          <a:hlinkClick xmlns:r="http://schemas.openxmlformats.org/officeDocument/2006/relationships" r:id="rId1"/>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5250" y="0"/>
          <a:ext cx="600075" cy="600074"/>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12</xdr:col>
          <xdr:colOff>247650</xdr:colOff>
          <xdr:row>16</xdr:row>
          <xdr:rowOff>57150</xdr:rowOff>
        </xdr:from>
        <xdr:to>
          <xdr:col>14</xdr:col>
          <xdr:colOff>485775</xdr:colOff>
          <xdr:row>18</xdr:row>
          <xdr:rowOff>123825</xdr:rowOff>
        </xdr:to>
        <xdr:sp macro="" textlink="">
          <xdr:nvSpPr>
            <xdr:cNvPr id="502791" name="CommandButton7" hidden="1">
              <a:extLst>
                <a:ext uri="{63B3BB69-23CF-44E3-9099-C40C66FF867C}">
                  <a14:compatExt spid="_x0000_s502791"/>
                </a:ext>
                <a:ext uri="{FF2B5EF4-FFF2-40B4-BE49-F238E27FC236}">
                  <a16:creationId xmlns:a16="http://schemas.microsoft.com/office/drawing/2014/main" id="{00000000-0008-0000-0200-000007A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16</xdr:row>
          <xdr:rowOff>57150</xdr:rowOff>
        </xdr:from>
        <xdr:to>
          <xdr:col>6</xdr:col>
          <xdr:colOff>314325</xdr:colOff>
          <xdr:row>18</xdr:row>
          <xdr:rowOff>123825</xdr:rowOff>
        </xdr:to>
        <xdr:sp macro="" textlink="">
          <xdr:nvSpPr>
            <xdr:cNvPr id="502792" name="CommandButton8" hidden="1">
              <a:extLst>
                <a:ext uri="{63B3BB69-23CF-44E3-9099-C40C66FF867C}">
                  <a14:compatExt spid="_x0000_s502792"/>
                </a:ext>
                <a:ext uri="{FF2B5EF4-FFF2-40B4-BE49-F238E27FC236}">
                  <a16:creationId xmlns:a16="http://schemas.microsoft.com/office/drawing/2014/main" id="{00000000-0008-0000-0200-000008A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314325</xdr:colOff>
          <xdr:row>16</xdr:row>
          <xdr:rowOff>47625</xdr:rowOff>
        </xdr:from>
        <xdr:to>
          <xdr:col>11</xdr:col>
          <xdr:colOff>523875</xdr:colOff>
          <xdr:row>18</xdr:row>
          <xdr:rowOff>133350</xdr:rowOff>
        </xdr:to>
        <xdr:sp macro="" textlink="">
          <xdr:nvSpPr>
            <xdr:cNvPr id="502793" name="CommandButton1" hidden="1">
              <a:extLst>
                <a:ext uri="{63B3BB69-23CF-44E3-9099-C40C66FF867C}">
                  <a14:compatExt spid="_x0000_s502793"/>
                </a:ext>
                <a:ext uri="{FF2B5EF4-FFF2-40B4-BE49-F238E27FC236}">
                  <a16:creationId xmlns:a16="http://schemas.microsoft.com/office/drawing/2014/main" id="{00000000-0008-0000-0200-000009A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85725</xdr:colOff>
      <xdr:row>14</xdr:row>
      <xdr:rowOff>152400</xdr:rowOff>
    </xdr:from>
    <xdr:to>
      <xdr:col>14</xdr:col>
      <xdr:colOff>581025</xdr:colOff>
      <xdr:row>14</xdr:row>
      <xdr:rowOff>161925</xdr:rowOff>
    </xdr:to>
    <xdr:cxnSp macro="">
      <xdr:nvCxnSpPr>
        <xdr:cNvPr id="3" name="直接连接符 2">
          <a:extLst>
            <a:ext uri="{FF2B5EF4-FFF2-40B4-BE49-F238E27FC236}">
              <a16:creationId xmlns:a16="http://schemas.microsoft.com/office/drawing/2014/main" id="{00000000-0008-0000-0200-000003000000}"/>
            </a:ext>
          </a:extLst>
        </xdr:cNvPr>
        <xdr:cNvCxnSpPr/>
      </xdr:nvCxnSpPr>
      <xdr:spPr>
        <a:xfrm>
          <a:off x="771525" y="3028950"/>
          <a:ext cx="10096500" cy="9525"/>
        </a:xfrm>
        <a:prstGeom prst="line">
          <a:avLst/>
        </a:prstGeom>
        <a:ln w="190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76200</xdr:colOff>
      <xdr:row>20</xdr:row>
      <xdr:rowOff>104775</xdr:rowOff>
    </xdr:from>
    <xdr:to>
      <xdr:col>14</xdr:col>
      <xdr:colOff>571500</xdr:colOff>
      <xdr:row>20</xdr:row>
      <xdr:rowOff>114300</xdr:rowOff>
    </xdr:to>
    <xdr:cxnSp macro="">
      <xdr:nvCxnSpPr>
        <xdr:cNvPr id="9" name="直接连接符 8">
          <a:extLst>
            <a:ext uri="{FF2B5EF4-FFF2-40B4-BE49-F238E27FC236}">
              <a16:creationId xmlns:a16="http://schemas.microsoft.com/office/drawing/2014/main" id="{00000000-0008-0000-0200-000009000000}"/>
            </a:ext>
          </a:extLst>
        </xdr:cNvPr>
        <xdr:cNvCxnSpPr/>
      </xdr:nvCxnSpPr>
      <xdr:spPr>
        <a:xfrm>
          <a:off x="762000" y="4010025"/>
          <a:ext cx="10096500" cy="9525"/>
        </a:xfrm>
        <a:prstGeom prst="line">
          <a:avLst/>
        </a:prstGeom>
        <a:ln w="190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190500</xdr:colOff>
      <xdr:row>7</xdr:row>
      <xdr:rowOff>161926</xdr:rowOff>
    </xdr:from>
    <xdr:to>
      <xdr:col>4</xdr:col>
      <xdr:colOff>19050</xdr:colOff>
      <xdr:row>10</xdr:row>
      <xdr:rowOff>161926</xdr:rowOff>
    </xdr:to>
    <xdr:pic>
      <xdr:nvPicPr>
        <xdr:cNvPr id="10" name="图形 9" descr="Web 设计 ">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247900" y="1838326"/>
          <a:ext cx="514350" cy="514350"/>
        </a:xfrm>
        <a:prstGeom prst="rect">
          <a:avLst/>
        </a:prstGeom>
      </xdr:spPr>
    </xdr:pic>
    <xdr:clientData/>
  </xdr:twoCellAnchor>
  <xdr:twoCellAnchor editAs="oneCell">
    <xdr:from>
      <xdr:col>7</xdr:col>
      <xdr:colOff>592455</xdr:colOff>
      <xdr:row>7</xdr:row>
      <xdr:rowOff>133350</xdr:rowOff>
    </xdr:from>
    <xdr:to>
      <xdr:col>8</xdr:col>
      <xdr:colOff>506730</xdr:colOff>
      <xdr:row>10</xdr:row>
      <xdr:rowOff>142875</xdr:rowOff>
    </xdr:to>
    <xdr:pic>
      <xdr:nvPicPr>
        <xdr:cNvPr id="11" name="图形 10" descr="同步云">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141595" y="1847850"/>
          <a:ext cx="523875" cy="55816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38100</xdr:colOff>
          <xdr:row>16</xdr:row>
          <xdr:rowOff>57150</xdr:rowOff>
        </xdr:from>
        <xdr:to>
          <xdr:col>8</xdr:col>
          <xdr:colOff>962025</xdr:colOff>
          <xdr:row>18</xdr:row>
          <xdr:rowOff>123825</xdr:rowOff>
        </xdr:to>
        <xdr:sp macro="" textlink="">
          <xdr:nvSpPr>
            <xdr:cNvPr id="502794" name="CommandButton2" hidden="1">
              <a:extLst>
                <a:ext uri="{63B3BB69-23CF-44E3-9099-C40C66FF867C}">
                  <a14:compatExt spid="_x0000_s502794"/>
                </a:ext>
                <a:ext uri="{FF2B5EF4-FFF2-40B4-BE49-F238E27FC236}">
                  <a16:creationId xmlns:a16="http://schemas.microsoft.com/office/drawing/2014/main" id="{00000000-0008-0000-0200-00000AA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333375</xdr:colOff>
          <xdr:row>20</xdr:row>
          <xdr:rowOff>85725</xdr:rowOff>
        </xdr:from>
        <xdr:to>
          <xdr:col>14</xdr:col>
          <xdr:colOff>552450</xdr:colOff>
          <xdr:row>22</xdr:row>
          <xdr:rowOff>152400</xdr:rowOff>
        </xdr:to>
        <xdr:sp macro="" textlink="">
          <xdr:nvSpPr>
            <xdr:cNvPr id="536582" name="CommandButton6" hidden="1">
              <a:extLst>
                <a:ext uri="{63B3BB69-23CF-44E3-9099-C40C66FF867C}">
                  <a14:compatExt spid="_x0000_s536582"/>
                </a:ext>
                <a:ext uri="{FF2B5EF4-FFF2-40B4-BE49-F238E27FC236}">
                  <a16:creationId xmlns:a16="http://schemas.microsoft.com/office/drawing/2014/main" id="{00000000-0008-0000-0300-0000063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95250</xdr:colOff>
      <xdr:row>0</xdr:row>
      <xdr:rowOff>0</xdr:rowOff>
    </xdr:from>
    <xdr:ext cx="600075" cy="600074"/>
    <xdr:pic macro="[0]!用户控制">
      <xdr:nvPicPr>
        <xdr:cNvPr id="8" name="图形 7" descr="家">
          <a:hlinkClick xmlns:r="http://schemas.openxmlformats.org/officeDocument/2006/relationships" r:id="rId1"/>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5250" y="0"/>
          <a:ext cx="600075" cy="600074"/>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14</xdr:col>
          <xdr:colOff>19050</xdr:colOff>
          <xdr:row>14</xdr:row>
          <xdr:rowOff>142875</xdr:rowOff>
        </xdr:from>
        <xdr:to>
          <xdr:col>16</xdr:col>
          <xdr:colOff>257175</xdr:colOff>
          <xdr:row>17</xdr:row>
          <xdr:rowOff>38100</xdr:rowOff>
        </xdr:to>
        <xdr:sp macro="" textlink="">
          <xdr:nvSpPr>
            <xdr:cNvPr id="536583" name="CommandButton7" hidden="1">
              <a:extLst>
                <a:ext uri="{63B3BB69-23CF-44E3-9099-C40C66FF867C}">
                  <a14:compatExt spid="_x0000_s536583"/>
                </a:ext>
                <a:ext uri="{FF2B5EF4-FFF2-40B4-BE49-F238E27FC236}">
                  <a16:creationId xmlns:a16="http://schemas.microsoft.com/office/drawing/2014/main" id="{00000000-0008-0000-0300-0000073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14</xdr:row>
          <xdr:rowOff>142875</xdr:rowOff>
        </xdr:from>
        <xdr:to>
          <xdr:col>5</xdr:col>
          <xdr:colOff>238125</xdr:colOff>
          <xdr:row>17</xdr:row>
          <xdr:rowOff>38100</xdr:rowOff>
        </xdr:to>
        <xdr:sp macro="" textlink="">
          <xdr:nvSpPr>
            <xdr:cNvPr id="536584" name="CommandButton8" hidden="1">
              <a:extLst>
                <a:ext uri="{63B3BB69-23CF-44E3-9099-C40C66FF867C}">
                  <a14:compatExt spid="_x0000_s536584"/>
                </a:ext>
                <a:ext uri="{FF2B5EF4-FFF2-40B4-BE49-F238E27FC236}">
                  <a16:creationId xmlns:a16="http://schemas.microsoft.com/office/drawing/2014/main" id="{00000000-0008-0000-0300-0000083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485775</xdr:colOff>
          <xdr:row>14</xdr:row>
          <xdr:rowOff>142875</xdr:rowOff>
        </xdr:from>
        <xdr:to>
          <xdr:col>9</xdr:col>
          <xdr:colOff>190500</xdr:colOff>
          <xdr:row>17</xdr:row>
          <xdr:rowOff>38100</xdr:rowOff>
        </xdr:to>
        <xdr:sp macro="" textlink="">
          <xdr:nvSpPr>
            <xdr:cNvPr id="536585" name="CommandButton1" hidden="1">
              <a:extLst>
                <a:ext uri="{63B3BB69-23CF-44E3-9099-C40C66FF867C}">
                  <a14:compatExt spid="_x0000_s536585"/>
                </a:ext>
                <a:ext uri="{FF2B5EF4-FFF2-40B4-BE49-F238E27FC236}">
                  <a16:creationId xmlns:a16="http://schemas.microsoft.com/office/drawing/2014/main" id="{00000000-0008-0000-0300-0000093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133350</xdr:colOff>
      <xdr:row>14</xdr:row>
      <xdr:rowOff>0</xdr:rowOff>
    </xdr:from>
    <xdr:to>
      <xdr:col>17</xdr:col>
      <xdr:colOff>485775</xdr:colOff>
      <xdr:row>14</xdr:row>
      <xdr:rowOff>28575</xdr:rowOff>
    </xdr:to>
    <xdr:cxnSp macro="">
      <xdr:nvCxnSpPr>
        <xdr:cNvPr id="7" name="直接连接符 6">
          <a:extLst>
            <a:ext uri="{FF2B5EF4-FFF2-40B4-BE49-F238E27FC236}">
              <a16:creationId xmlns:a16="http://schemas.microsoft.com/office/drawing/2014/main" id="{00000000-0008-0000-0300-000007000000}"/>
            </a:ext>
          </a:extLst>
        </xdr:cNvPr>
        <xdr:cNvCxnSpPr/>
      </xdr:nvCxnSpPr>
      <xdr:spPr>
        <a:xfrm>
          <a:off x="819150" y="2924175"/>
          <a:ext cx="11706225" cy="28575"/>
        </a:xfrm>
        <a:prstGeom prst="line">
          <a:avLst/>
        </a:prstGeom>
        <a:ln w="190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123825</xdr:colOff>
      <xdr:row>19</xdr:row>
      <xdr:rowOff>114300</xdr:rowOff>
    </xdr:from>
    <xdr:to>
      <xdr:col>17</xdr:col>
      <xdr:colOff>533400</xdr:colOff>
      <xdr:row>19</xdr:row>
      <xdr:rowOff>123825</xdr:rowOff>
    </xdr:to>
    <xdr:cxnSp macro="">
      <xdr:nvCxnSpPr>
        <xdr:cNvPr id="9" name="直接连接符 8">
          <a:extLst>
            <a:ext uri="{FF2B5EF4-FFF2-40B4-BE49-F238E27FC236}">
              <a16:creationId xmlns:a16="http://schemas.microsoft.com/office/drawing/2014/main" id="{00000000-0008-0000-0300-000009000000}"/>
            </a:ext>
          </a:extLst>
        </xdr:cNvPr>
        <xdr:cNvCxnSpPr/>
      </xdr:nvCxnSpPr>
      <xdr:spPr>
        <a:xfrm flipV="1">
          <a:off x="809625" y="3895725"/>
          <a:ext cx="11763375" cy="9525"/>
        </a:xfrm>
        <a:prstGeom prst="line">
          <a:avLst/>
        </a:prstGeom>
        <a:ln w="190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344805</xdr:colOff>
      <xdr:row>6</xdr:row>
      <xdr:rowOff>94850</xdr:rowOff>
    </xdr:from>
    <xdr:to>
      <xdr:col>3</xdr:col>
      <xdr:colOff>325755</xdr:colOff>
      <xdr:row>10</xdr:row>
      <xdr:rowOff>56750</xdr:rowOff>
    </xdr:to>
    <xdr:pic>
      <xdr:nvPicPr>
        <xdr:cNvPr id="10" name="图片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4" cstate="print">
          <a:duotone>
            <a:prstClr val="black"/>
            <a:schemeClr val="accent1">
              <a:tint val="45000"/>
              <a:satMod val="400000"/>
            </a:schemeClr>
          </a:duotone>
          <a:extLst>
            <a:ext uri="{BEBA8EAE-BF5A-486C-A8C5-ECC9F3942E4B}">
              <a14:imgProps xmlns:a14="http://schemas.microsoft.com/office/drawing/2010/main">
                <a14:imgLayer r:embed="rId5">
                  <a14:imgEffect>
                    <a14:colorTemperature colorTemp="4700"/>
                  </a14:imgEffect>
                  <a14:imgEffect>
                    <a14:saturation sat="33000"/>
                  </a14:imgEffect>
                </a14:imgLayer>
              </a14:imgProps>
            </a:ext>
            <a:ext uri="{28A0092B-C50C-407E-A947-70E740481C1C}">
              <a14:useLocalDpi xmlns:a14="http://schemas.microsoft.com/office/drawing/2010/main" val="0"/>
            </a:ext>
          </a:extLst>
        </a:blip>
        <a:stretch>
          <a:fillRect/>
        </a:stretch>
      </xdr:blipFill>
      <xdr:spPr>
        <a:xfrm>
          <a:off x="1564005" y="1641710"/>
          <a:ext cx="590550" cy="693420"/>
        </a:xfrm>
        <a:prstGeom prst="rect">
          <a:avLst/>
        </a:prstGeom>
      </xdr:spPr>
    </xdr:pic>
    <xdr:clientData/>
  </xdr:twoCellAnchor>
  <xdr:twoCellAnchor editAs="oneCell">
    <xdr:from>
      <xdr:col>7</xdr:col>
      <xdr:colOff>171450</xdr:colOff>
      <xdr:row>7</xdr:row>
      <xdr:rowOff>19050</xdr:rowOff>
    </xdr:from>
    <xdr:to>
      <xdr:col>8</xdr:col>
      <xdr:colOff>0</xdr:colOff>
      <xdr:row>10</xdr:row>
      <xdr:rowOff>9525</xdr:rowOff>
    </xdr:to>
    <xdr:pic>
      <xdr:nvPicPr>
        <xdr:cNvPr id="12" name="图形 11" descr="Web 设计 ">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972050" y="1733550"/>
          <a:ext cx="514350" cy="514350"/>
        </a:xfrm>
        <a:prstGeom prst="rect">
          <a:avLst/>
        </a:prstGeom>
      </xdr:spPr>
    </xdr:pic>
    <xdr:clientData/>
  </xdr:twoCellAnchor>
  <xdr:twoCellAnchor editAs="oneCell">
    <xdr:from>
      <xdr:col>11</xdr:col>
      <xdr:colOff>415290</xdr:colOff>
      <xdr:row>6</xdr:row>
      <xdr:rowOff>171449</xdr:rowOff>
    </xdr:from>
    <xdr:to>
      <xdr:col>12</xdr:col>
      <xdr:colOff>253365</xdr:colOff>
      <xdr:row>9</xdr:row>
      <xdr:rowOff>161924</xdr:rowOff>
    </xdr:to>
    <xdr:pic>
      <xdr:nvPicPr>
        <xdr:cNvPr id="14" name="图形 13" descr="同步云">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7479030" y="1718309"/>
          <a:ext cx="447675" cy="5391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352425</xdr:colOff>
          <xdr:row>20</xdr:row>
          <xdr:rowOff>85725</xdr:rowOff>
        </xdr:from>
        <xdr:to>
          <xdr:col>6</xdr:col>
          <xdr:colOff>371475</xdr:colOff>
          <xdr:row>22</xdr:row>
          <xdr:rowOff>152400</xdr:rowOff>
        </xdr:to>
        <xdr:sp macro="" textlink="">
          <xdr:nvSpPr>
            <xdr:cNvPr id="536586" name="CommandButton4" hidden="1">
              <a:extLst>
                <a:ext uri="{63B3BB69-23CF-44E3-9099-C40C66FF867C}">
                  <a14:compatExt spid="_x0000_s536586"/>
                </a:ext>
                <a:ext uri="{FF2B5EF4-FFF2-40B4-BE49-F238E27FC236}">
                  <a16:creationId xmlns:a16="http://schemas.microsoft.com/office/drawing/2014/main" id="{00000000-0008-0000-0300-00000A3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20</xdr:row>
          <xdr:rowOff>85725</xdr:rowOff>
        </xdr:from>
        <xdr:to>
          <xdr:col>9</xdr:col>
          <xdr:colOff>123825</xdr:colOff>
          <xdr:row>22</xdr:row>
          <xdr:rowOff>152400</xdr:rowOff>
        </xdr:to>
        <xdr:sp macro="" textlink="">
          <xdr:nvSpPr>
            <xdr:cNvPr id="536587" name="CommandButton2" hidden="1">
              <a:extLst>
                <a:ext uri="{63B3BB69-23CF-44E3-9099-C40C66FF867C}">
                  <a14:compatExt spid="_x0000_s536587"/>
                </a:ext>
                <a:ext uri="{FF2B5EF4-FFF2-40B4-BE49-F238E27FC236}">
                  <a16:creationId xmlns:a16="http://schemas.microsoft.com/office/drawing/2014/main" id="{00000000-0008-0000-0300-00000B3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647700</xdr:colOff>
          <xdr:row>20</xdr:row>
          <xdr:rowOff>85725</xdr:rowOff>
        </xdr:from>
        <xdr:to>
          <xdr:col>11</xdr:col>
          <xdr:colOff>495300</xdr:colOff>
          <xdr:row>22</xdr:row>
          <xdr:rowOff>152400</xdr:rowOff>
        </xdr:to>
        <xdr:sp macro="" textlink="">
          <xdr:nvSpPr>
            <xdr:cNvPr id="536588" name="CommandButton3" hidden="1">
              <a:extLst>
                <a:ext uri="{63B3BB69-23CF-44E3-9099-C40C66FF867C}">
                  <a14:compatExt spid="_x0000_s536588"/>
                </a:ext>
                <a:ext uri="{FF2B5EF4-FFF2-40B4-BE49-F238E27FC236}">
                  <a16:creationId xmlns:a16="http://schemas.microsoft.com/office/drawing/2014/main" id="{00000000-0008-0000-0300-00000C3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180975</xdr:colOff>
      <xdr:row>25</xdr:row>
      <xdr:rowOff>0</xdr:rowOff>
    </xdr:from>
    <xdr:to>
      <xdr:col>17</xdr:col>
      <xdr:colOff>590550</xdr:colOff>
      <xdr:row>25</xdr:row>
      <xdr:rowOff>9525</xdr:rowOff>
    </xdr:to>
    <xdr:cxnSp macro="">
      <xdr:nvCxnSpPr>
        <xdr:cNvPr id="15" name="直接连接符 14">
          <a:extLst>
            <a:ext uri="{FF2B5EF4-FFF2-40B4-BE49-F238E27FC236}">
              <a16:creationId xmlns:a16="http://schemas.microsoft.com/office/drawing/2014/main" id="{00000000-0008-0000-0300-00000F000000}"/>
            </a:ext>
          </a:extLst>
        </xdr:cNvPr>
        <xdr:cNvCxnSpPr/>
      </xdr:nvCxnSpPr>
      <xdr:spPr>
        <a:xfrm flipV="1">
          <a:off x="866775" y="4810125"/>
          <a:ext cx="11763375" cy="9525"/>
        </a:xfrm>
        <a:prstGeom prst="line">
          <a:avLst/>
        </a:prstGeom>
        <a:ln w="190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447675</xdr:colOff>
          <xdr:row>20</xdr:row>
          <xdr:rowOff>85725</xdr:rowOff>
        </xdr:from>
        <xdr:to>
          <xdr:col>3</xdr:col>
          <xdr:colOff>514350</xdr:colOff>
          <xdr:row>22</xdr:row>
          <xdr:rowOff>152400</xdr:rowOff>
        </xdr:to>
        <xdr:sp macro="" textlink="">
          <xdr:nvSpPr>
            <xdr:cNvPr id="536589" name="CommandButton5" hidden="1">
              <a:extLst>
                <a:ext uri="{63B3BB69-23CF-44E3-9099-C40C66FF867C}">
                  <a14:compatExt spid="_x0000_s536589"/>
                </a:ext>
                <a:ext uri="{FF2B5EF4-FFF2-40B4-BE49-F238E27FC236}">
                  <a16:creationId xmlns:a16="http://schemas.microsoft.com/office/drawing/2014/main" id="{00000000-0008-0000-0300-00000D3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390525</xdr:colOff>
          <xdr:row>20</xdr:row>
          <xdr:rowOff>85725</xdr:rowOff>
        </xdr:from>
        <xdr:to>
          <xdr:col>17</xdr:col>
          <xdr:colOff>409575</xdr:colOff>
          <xdr:row>22</xdr:row>
          <xdr:rowOff>152400</xdr:rowOff>
        </xdr:to>
        <xdr:sp macro="" textlink="">
          <xdr:nvSpPr>
            <xdr:cNvPr id="536590" name="CommandButton9" hidden="1">
              <a:extLst>
                <a:ext uri="{63B3BB69-23CF-44E3-9099-C40C66FF867C}">
                  <a14:compatExt spid="_x0000_s536590"/>
                </a:ext>
                <a:ext uri="{FF2B5EF4-FFF2-40B4-BE49-F238E27FC236}">
                  <a16:creationId xmlns:a16="http://schemas.microsoft.com/office/drawing/2014/main" id="{00000000-0008-0000-0300-00000E3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14</xdr:row>
          <xdr:rowOff>142875</xdr:rowOff>
        </xdr:from>
        <xdr:to>
          <xdr:col>12</xdr:col>
          <xdr:colOff>457200</xdr:colOff>
          <xdr:row>17</xdr:row>
          <xdr:rowOff>38100</xdr:rowOff>
        </xdr:to>
        <xdr:sp macro="" textlink="">
          <xdr:nvSpPr>
            <xdr:cNvPr id="536591" name="CommandButton10" hidden="1">
              <a:extLst>
                <a:ext uri="{63B3BB69-23CF-44E3-9099-C40C66FF867C}">
                  <a14:compatExt spid="_x0000_s536591"/>
                </a:ext>
                <a:ext uri="{FF2B5EF4-FFF2-40B4-BE49-F238E27FC236}">
                  <a16:creationId xmlns:a16="http://schemas.microsoft.com/office/drawing/2014/main" id="{00000000-0008-0000-0300-00000F3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57149</xdr:colOff>
      <xdr:row>0</xdr:row>
      <xdr:rowOff>0</xdr:rowOff>
    </xdr:from>
    <xdr:ext cx="600075" cy="600074"/>
    <xdr:pic macro="[0]!用户控制">
      <xdr:nvPicPr>
        <xdr:cNvPr id="8" name="图形 7" descr="家">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28774" y="0"/>
          <a:ext cx="600075" cy="600074"/>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12</xdr:col>
          <xdr:colOff>38100</xdr:colOff>
          <xdr:row>15</xdr:row>
          <xdr:rowOff>9525</xdr:rowOff>
        </xdr:from>
        <xdr:to>
          <xdr:col>14</xdr:col>
          <xdr:colOff>276225</xdr:colOff>
          <xdr:row>17</xdr:row>
          <xdr:rowOff>76200</xdr:rowOff>
        </xdr:to>
        <xdr:sp macro="" textlink="">
          <xdr:nvSpPr>
            <xdr:cNvPr id="537607" name="CommandButton6" hidden="1">
              <a:extLst>
                <a:ext uri="{63B3BB69-23CF-44E3-9099-C40C66FF867C}">
                  <a14:compatExt spid="_x0000_s537607"/>
                </a:ext>
                <a:ext uri="{FF2B5EF4-FFF2-40B4-BE49-F238E27FC236}">
                  <a16:creationId xmlns:a16="http://schemas.microsoft.com/office/drawing/2014/main" id="{00000000-0008-0000-0400-0000073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15</xdr:row>
          <xdr:rowOff>9525</xdr:rowOff>
        </xdr:from>
        <xdr:to>
          <xdr:col>7</xdr:col>
          <xdr:colOff>333375</xdr:colOff>
          <xdr:row>17</xdr:row>
          <xdr:rowOff>76200</xdr:rowOff>
        </xdr:to>
        <xdr:sp macro="" textlink="">
          <xdr:nvSpPr>
            <xdr:cNvPr id="537608" name="CommandButton7" hidden="1">
              <a:extLst>
                <a:ext uri="{63B3BB69-23CF-44E3-9099-C40C66FF867C}">
                  <a14:compatExt spid="_x0000_s537608"/>
                </a:ext>
                <a:ext uri="{FF2B5EF4-FFF2-40B4-BE49-F238E27FC236}">
                  <a16:creationId xmlns:a16="http://schemas.microsoft.com/office/drawing/2014/main" id="{00000000-0008-0000-0400-0000083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6</xdr:row>
      <xdr:rowOff>133350</xdr:rowOff>
    </xdr:from>
    <xdr:to>
      <xdr:col>3</xdr:col>
      <xdr:colOff>419100</xdr:colOff>
      <xdr:row>10</xdr:row>
      <xdr:rowOff>38100</xdr:rowOff>
    </xdr:to>
    <xdr:pic>
      <xdr:nvPicPr>
        <xdr:cNvPr id="7" name="图片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cstate="print">
          <a:duotone>
            <a:prstClr val="black"/>
            <a:schemeClr val="accent1">
              <a:tint val="45000"/>
              <a:satMod val="400000"/>
            </a:schemeClr>
          </a:duotone>
          <a:extLst>
            <a:ext uri="{BEBA8EAE-BF5A-486C-A8C5-ECC9F3942E4B}">
              <a14:imgProps xmlns:a14="http://schemas.microsoft.com/office/drawing/2010/main">
                <a14:imgLayer r:embed="rId4">
                  <a14:imgEffect>
                    <a14:colorTemperature colorTemp="4700"/>
                  </a14:imgEffect>
                  <a14:imgEffect>
                    <a14:saturation sat="33000"/>
                  </a14:imgEffect>
                </a14:imgLayer>
              </a14:imgProps>
            </a:ext>
            <a:ext uri="{28A0092B-C50C-407E-A947-70E740481C1C}">
              <a14:useLocalDpi xmlns:a14="http://schemas.microsoft.com/office/drawing/2010/main" val="0"/>
            </a:ext>
          </a:extLst>
        </a:blip>
        <a:stretch>
          <a:fillRect/>
        </a:stretch>
      </xdr:blipFill>
      <xdr:spPr>
        <a:xfrm>
          <a:off x="3552825" y="1714500"/>
          <a:ext cx="666750" cy="666750"/>
        </a:xfrm>
        <a:prstGeom prst="rect">
          <a:avLst/>
        </a:prstGeom>
      </xdr:spPr>
    </xdr:pic>
    <xdr:clientData/>
  </xdr:twoCellAnchor>
  <xdr:twoCellAnchor editAs="oneCell">
    <xdr:from>
      <xdr:col>7</xdr:col>
      <xdr:colOff>304800</xdr:colOff>
      <xdr:row>7</xdr:row>
      <xdr:rowOff>38500</xdr:rowOff>
    </xdr:from>
    <xdr:to>
      <xdr:col>8</xdr:col>
      <xdr:colOff>133350</xdr:colOff>
      <xdr:row>9</xdr:row>
      <xdr:rowOff>171850</xdr:rowOff>
    </xdr:to>
    <xdr:pic>
      <xdr:nvPicPr>
        <xdr:cNvPr id="9" name="图形 8" descr="Web 设计 ">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848475" y="1810150"/>
          <a:ext cx="514350" cy="514350"/>
        </a:xfrm>
        <a:prstGeom prst="rect">
          <a:avLst/>
        </a:prstGeom>
      </xdr:spPr>
    </xdr:pic>
    <xdr:clientData/>
  </xdr:twoCellAnchor>
  <xdr:twoCellAnchor editAs="oneCell">
    <xdr:from>
      <xdr:col>11</xdr:col>
      <xdr:colOff>381000</xdr:colOff>
      <xdr:row>7</xdr:row>
      <xdr:rowOff>28974</xdr:rowOff>
    </xdr:from>
    <xdr:to>
      <xdr:col>12</xdr:col>
      <xdr:colOff>219075</xdr:colOff>
      <xdr:row>9</xdr:row>
      <xdr:rowOff>171849</xdr:rowOff>
    </xdr:to>
    <xdr:pic>
      <xdr:nvPicPr>
        <xdr:cNvPr id="10" name="图形 9" descr="同步云">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210800" y="1800624"/>
          <a:ext cx="523875" cy="5238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571500</xdr:colOff>
          <xdr:row>20</xdr:row>
          <xdr:rowOff>28575</xdr:rowOff>
        </xdr:from>
        <xdr:to>
          <xdr:col>8</xdr:col>
          <xdr:colOff>590550</xdr:colOff>
          <xdr:row>22</xdr:row>
          <xdr:rowOff>95250</xdr:rowOff>
        </xdr:to>
        <xdr:sp macro="" textlink="">
          <xdr:nvSpPr>
            <xdr:cNvPr id="537609" name="CommandButton1" hidden="1">
              <a:extLst>
                <a:ext uri="{63B3BB69-23CF-44E3-9099-C40C66FF867C}">
                  <a14:compatExt spid="_x0000_s537609"/>
                </a:ext>
                <a:ext uri="{FF2B5EF4-FFF2-40B4-BE49-F238E27FC236}">
                  <a16:creationId xmlns:a16="http://schemas.microsoft.com/office/drawing/2014/main" id="{00000000-0008-0000-0400-0000093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20</xdr:row>
          <xdr:rowOff>28575</xdr:rowOff>
        </xdr:from>
        <xdr:to>
          <xdr:col>11</xdr:col>
          <xdr:colOff>476250</xdr:colOff>
          <xdr:row>22</xdr:row>
          <xdr:rowOff>95250</xdr:rowOff>
        </xdr:to>
        <xdr:sp macro="" textlink="">
          <xdr:nvSpPr>
            <xdr:cNvPr id="537610" name="CommandButton2" hidden="1">
              <a:extLst>
                <a:ext uri="{63B3BB69-23CF-44E3-9099-C40C66FF867C}">
                  <a14:compatExt spid="_x0000_s537610"/>
                </a:ext>
                <a:ext uri="{FF2B5EF4-FFF2-40B4-BE49-F238E27FC236}">
                  <a16:creationId xmlns:a16="http://schemas.microsoft.com/office/drawing/2014/main" id="{00000000-0008-0000-0400-00000A3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161925</xdr:colOff>
          <xdr:row>20</xdr:row>
          <xdr:rowOff>28575</xdr:rowOff>
        </xdr:from>
        <xdr:to>
          <xdr:col>15</xdr:col>
          <xdr:colOff>238125</xdr:colOff>
          <xdr:row>22</xdr:row>
          <xdr:rowOff>95250</xdr:rowOff>
        </xdr:to>
        <xdr:sp macro="" textlink="">
          <xdr:nvSpPr>
            <xdr:cNvPr id="537611" name="CommandButton3" hidden="1">
              <a:extLst>
                <a:ext uri="{63B3BB69-23CF-44E3-9099-C40C66FF867C}">
                  <a14:compatExt spid="_x0000_s537611"/>
                </a:ext>
                <a:ext uri="{FF2B5EF4-FFF2-40B4-BE49-F238E27FC236}">
                  <a16:creationId xmlns:a16="http://schemas.microsoft.com/office/drawing/2014/main" id="{00000000-0008-0000-0400-00000B3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132172</xdr:colOff>
      <xdr:row>13</xdr:row>
      <xdr:rowOff>133750</xdr:rowOff>
    </xdr:from>
    <xdr:to>
      <xdr:col>16</xdr:col>
      <xdr:colOff>247541</xdr:colOff>
      <xdr:row>13</xdr:row>
      <xdr:rowOff>162325</xdr:rowOff>
    </xdr:to>
    <xdr:cxnSp macro="">
      <xdr:nvCxnSpPr>
        <xdr:cNvPr id="5" name="直接连接符 4">
          <a:extLst>
            <a:ext uri="{FF2B5EF4-FFF2-40B4-BE49-F238E27FC236}">
              <a16:creationId xmlns:a16="http://schemas.microsoft.com/office/drawing/2014/main" id="{00000000-0008-0000-0400-000005000000}"/>
            </a:ext>
          </a:extLst>
        </xdr:cNvPr>
        <xdr:cNvCxnSpPr/>
      </xdr:nvCxnSpPr>
      <xdr:spPr>
        <a:xfrm>
          <a:off x="1503772" y="3010300"/>
          <a:ext cx="10259494" cy="28575"/>
        </a:xfrm>
        <a:prstGeom prst="line">
          <a:avLst/>
        </a:prstGeom>
        <a:ln w="190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123824</xdr:colOff>
      <xdr:row>19</xdr:row>
      <xdr:rowOff>76600</xdr:rowOff>
    </xdr:from>
    <xdr:to>
      <xdr:col>16</xdr:col>
      <xdr:colOff>289280</xdr:colOff>
      <xdr:row>19</xdr:row>
      <xdr:rowOff>86125</xdr:rowOff>
    </xdr:to>
    <xdr:cxnSp macro="">
      <xdr:nvCxnSpPr>
        <xdr:cNvPr id="6" name="直接连接符 5">
          <a:extLst>
            <a:ext uri="{FF2B5EF4-FFF2-40B4-BE49-F238E27FC236}">
              <a16:creationId xmlns:a16="http://schemas.microsoft.com/office/drawing/2014/main" id="{00000000-0008-0000-0400-000006000000}"/>
            </a:ext>
          </a:extLst>
        </xdr:cNvPr>
        <xdr:cNvCxnSpPr/>
      </xdr:nvCxnSpPr>
      <xdr:spPr>
        <a:xfrm flipV="1">
          <a:off x="1495424" y="3981850"/>
          <a:ext cx="10309581" cy="9525"/>
        </a:xfrm>
        <a:prstGeom prst="line">
          <a:avLst/>
        </a:prstGeom>
        <a:ln w="190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148868</xdr:colOff>
      <xdr:row>24</xdr:row>
      <xdr:rowOff>57550</xdr:rowOff>
    </xdr:from>
    <xdr:to>
      <xdr:col>16</xdr:col>
      <xdr:colOff>314324</xdr:colOff>
      <xdr:row>24</xdr:row>
      <xdr:rowOff>67075</xdr:rowOff>
    </xdr:to>
    <xdr:cxnSp macro="">
      <xdr:nvCxnSpPr>
        <xdr:cNvPr id="13" name="直接连接符 12">
          <a:extLst>
            <a:ext uri="{FF2B5EF4-FFF2-40B4-BE49-F238E27FC236}">
              <a16:creationId xmlns:a16="http://schemas.microsoft.com/office/drawing/2014/main" id="{00000000-0008-0000-0400-00000D000000}"/>
            </a:ext>
          </a:extLst>
        </xdr:cNvPr>
        <xdr:cNvCxnSpPr/>
      </xdr:nvCxnSpPr>
      <xdr:spPr>
        <a:xfrm flipV="1">
          <a:off x="1520468" y="4820050"/>
          <a:ext cx="10309581" cy="9525"/>
        </a:xfrm>
        <a:prstGeom prst="line">
          <a:avLst/>
        </a:prstGeom>
        <a:ln w="190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xdr:col>
          <xdr:colOff>180975</xdr:colOff>
          <xdr:row>20</xdr:row>
          <xdr:rowOff>28575</xdr:rowOff>
        </xdr:from>
        <xdr:to>
          <xdr:col>5</xdr:col>
          <xdr:colOff>200025</xdr:colOff>
          <xdr:row>22</xdr:row>
          <xdr:rowOff>95250</xdr:rowOff>
        </xdr:to>
        <xdr:sp macro="" textlink="">
          <xdr:nvSpPr>
            <xdr:cNvPr id="537612" name="CommandButton4" hidden="1">
              <a:extLst>
                <a:ext uri="{63B3BB69-23CF-44E3-9099-C40C66FF867C}">
                  <a14:compatExt spid="_x0000_s537612"/>
                </a:ext>
                <a:ext uri="{FF2B5EF4-FFF2-40B4-BE49-F238E27FC236}">
                  <a16:creationId xmlns:a16="http://schemas.microsoft.com/office/drawing/2014/main" id="{00000000-0008-0000-0400-00000C3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1</xdr:col>
      <xdr:colOff>104775</xdr:colOff>
      <xdr:row>0</xdr:row>
      <xdr:rowOff>0</xdr:rowOff>
    </xdr:from>
    <xdr:ext cx="485775" cy="485775"/>
    <xdr:pic>
      <xdr:nvPicPr>
        <xdr:cNvPr id="18" name="图形 17" descr="用户">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76400" y="0"/>
          <a:ext cx="485775" cy="485775"/>
        </a:xfrm>
        <a:prstGeom prst="rect">
          <a:avLst/>
        </a:prstGeom>
      </xdr:spPr>
    </xdr:pic>
    <xdr:clientData/>
  </xdr:oneCellAnchor>
  <xdr:twoCellAnchor>
    <xdr:from>
      <xdr:col>2</xdr:col>
      <xdr:colOff>517872</xdr:colOff>
      <xdr:row>2</xdr:row>
      <xdr:rowOff>88895</xdr:rowOff>
    </xdr:from>
    <xdr:to>
      <xdr:col>5</xdr:col>
      <xdr:colOff>388619</xdr:colOff>
      <xdr:row>14</xdr:row>
      <xdr:rowOff>11108</xdr:rowOff>
    </xdr:to>
    <xdr:grpSp>
      <xdr:nvGrpSpPr>
        <xdr:cNvPr id="14" name="组合 13">
          <a:hlinkClick xmlns:r="http://schemas.openxmlformats.org/officeDocument/2006/relationships" r:id="rId3" tooltip="查看已有分公司和部门，可进行分公司和部门的添加和修改操作"/>
          <a:extLst>
            <a:ext uri="{FF2B5EF4-FFF2-40B4-BE49-F238E27FC236}">
              <a16:creationId xmlns:a16="http://schemas.microsoft.com/office/drawing/2014/main" id="{00000000-0008-0000-0500-00000E000000}"/>
            </a:ext>
          </a:extLst>
        </xdr:cNvPr>
        <xdr:cNvGrpSpPr/>
      </xdr:nvGrpSpPr>
      <xdr:grpSpPr>
        <a:xfrm>
          <a:off x="2946747" y="908045"/>
          <a:ext cx="2147222" cy="2493963"/>
          <a:chOff x="2762250" y="811610"/>
          <a:chExt cx="1965278" cy="2280478"/>
        </a:xfrm>
      </xdr:grpSpPr>
      <xdr:pic macro="[0]!公司结构">
        <xdr:nvPicPr>
          <xdr:cNvPr id="12" name="图形 11" descr="关联">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762250" y="811610"/>
            <a:ext cx="1933839" cy="1741090"/>
          </a:xfrm>
          <a:prstGeom prst="rect">
            <a:avLst/>
          </a:prstGeom>
        </xdr:spPr>
      </xdr:pic>
      <xdr:sp macro="[0]!公司结构" textlink="">
        <xdr:nvSpPr>
          <xdr:cNvPr id="13" name="文本框 12">
            <a:extLst>
              <a:ext uri="{FF2B5EF4-FFF2-40B4-BE49-F238E27FC236}">
                <a16:creationId xmlns:a16="http://schemas.microsoft.com/office/drawing/2014/main" id="{00000000-0008-0000-0500-00000D000000}"/>
              </a:ext>
            </a:extLst>
          </xdr:cNvPr>
          <xdr:cNvSpPr txBox="1"/>
        </xdr:nvSpPr>
        <xdr:spPr>
          <a:xfrm>
            <a:off x="2780231" y="2557738"/>
            <a:ext cx="1947297" cy="534350"/>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2800" b="1">
                <a:latin typeface="+mj-ea"/>
                <a:ea typeface="+mj-ea"/>
              </a:rPr>
              <a:t>公司结构</a:t>
            </a:r>
            <a:endParaRPr lang="zh-CN" altLang="en-US" sz="1100" b="1">
              <a:latin typeface="+mj-ea"/>
              <a:ea typeface="+mj-ea"/>
            </a:endParaRPr>
          </a:p>
        </xdr:txBody>
      </xdr:sp>
    </xdr:grpSp>
    <xdr:clientData/>
  </xdr:twoCellAnchor>
  <xdr:twoCellAnchor>
    <xdr:from>
      <xdr:col>6</xdr:col>
      <xdr:colOff>374331</xdr:colOff>
      <xdr:row>2</xdr:row>
      <xdr:rowOff>78176</xdr:rowOff>
    </xdr:from>
    <xdr:to>
      <xdr:col>10</xdr:col>
      <xdr:colOff>540067</xdr:colOff>
      <xdr:row>14</xdr:row>
      <xdr:rowOff>21827</xdr:rowOff>
    </xdr:to>
    <xdr:grpSp>
      <xdr:nvGrpSpPr>
        <xdr:cNvPr id="19" name="组合 18">
          <a:hlinkClick xmlns:r="http://schemas.openxmlformats.org/officeDocument/2006/relationships" r:id="rId6" tooltip="可通过工号和姓名的查询员工信息，只能进行员工查询操作，不可以修改或删除员工信息"/>
          <a:extLst>
            <a:ext uri="{FF2B5EF4-FFF2-40B4-BE49-F238E27FC236}">
              <a16:creationId xmlns:a16="http://schemas.microsoft.com/office/drawing/2014/main" id="{00000000-0008-0000-0500-000013000000}"/>
            </a:ext>
          </a:extLst>
        </xdr:cNvPr>
        <xdr:cNvGrpSpPr/>
      </xdr:nvGrpSpPr>
      <xdr:grpSpPr>
        <a:xfrm>
          <a:off x="5765481" y="897326"/>
          <a:ext cx="2908936" cy="2515401"/>
          <a:chOff x="5344685" y="895350"/>
          <a:chExt cx="2994315" cy="2229090"/>
        </a:xfrm>
      </xdr:grpSpPr>
      <xdr:pic macro="[0]!查询员工信息">
        <xdr:nvPicPr>
          <xdr:cNvPr id="16" name="图形 15" descr="目标受众">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772150" y="895350"/>
            <a:ext cx="1714500" cy="1714500"/>
          </a:xfrm>
          <a:prstGeom prst="rect">
            <a:avLst/>
          </a:prstGeom>
        </xdr:spPr>
      </xdr:pic>
      <xdr:sp macro="[0]!查询员工信息" textlink="">
        <xdr:nvSpPr>
          <xdr:cNvPr id="17" name="文本框 16">
            <a:extLst>
              <a:ext uri="{FF2B5EF4-FFF2-40B4-BE49-F238E27FC236}">
                <a16:creationId xmlns:a16="http://schemas.microsoft.com/office/drawing/2014/main" id="{00000000-0008-0000-0500-000011000000}"/>
              </a:ext>
            </a:extLst>
          </xdr:cNvPr>
          <xdr:cNvSpPr txBox="1"/>
        </xdr:nvSpPr>
        <xdr:spPr>
          <a:xfrm>
            <a:off x="5344685" y="2589170"/>
            <a:ext cx="2994315" cy="5352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2800" b="1">
                <a:latin typeface="+mj-ea"/>
                <a:ea typeface="+mj-ea"/>
              </a:rPr>
              <a:t>查询员工信息</a:t>
            </a:r>
          </a:p>
        </xdr:txBody>
      </xdr:sp>
    </xdr:grpSp>
    <xdr:clientData/>
  </xdr:twoCellAnchor>
  <xdr:twoCellAnchor>
    <xdr:from>
      <xdr:col>11</xdr:col>
      <xdr:colOff>525779</xdr:colOff>
      <xdr:row>2</xdr:row>
      <xdr:rowOff>73359</xdr:rowOff>
    </xdr:from>
    <xdr:to>
      <xdr:col>15</xdr:col>
      <xdr:colOff>487679</xdr:colOff>
      <xdr:row>14</xdr:row>
      <xdr:rowOff>26643</xdr:rowOff>
    </xdr:to>
    <xdr:grpSp>
      <xdr:nvGrpSpPr>
        <xdr:cNvPr id="24" name="组合 23">
          <a:hlinkClick xmlns:r="http://schemas.openxmlformats.org/officeDocument/2006/relationships" r:id="rId9" tooltip="当有新的员工入职时，进入该页面将员工信息录入系统，方便以后对员工的工作进行安排和调度"/>
          <a:extLst>
            <a:ext uri="{FF2B5EF4-FFF2-40B4-BE49-F238E27FC236}">
              <a16:creationId xmlns:a16="http://schemas.microsoft.com/office/drawing/2014/main" id="{00000000-0008-0000-0500-000018000000}"/>
            </a:ext>
          </a:extLst>
        </xdr:cNvPr>
        <xdr:cNvGrpSpPr/>
      </xdr:nvGrpSpPr>
      <xdr:grpSpPr>
        <a:xfrm>
          <a:off x="9345929" y="892509"/>
          <a:ext cx="2705100" cy="2525034"/>
          <a:chOff x="8462940" y="876299"/>
          <a:chExt cx="2738021" cy="2238721"/>
        </a:xfrm>
      </xdr:grpSpPr>
      <xdr:pic macro="[0]!添加员工信息">
        <xdr:nvPicPr>
          <xdr:cNvPr id="21" name="图形 20" descr="雇员徽章 ">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20174" y="876299"/>
            <a:ext cx="1752601" cy="1752601"/>
          </a:xfrm>
          <a:prstGeom prst="rect">
            <a:avLst/>
          </a:prstGeom>
        </xdr:spPr>
      </xdr:pic>
      <xdr:sp macro="[0]!添加员工信息" textlink="">
        <xdr:nvSpPr>
          <xdr:cNvPr id="22" name="十字形 21">
            <a:extLst>
              <a:ext uri="{FF2B5EF4-FFF2-40B4-BE49-F238E27FC236}">
                <a16:creationId xmlns:a16="http://schemas.microsoft.com/office/drawing/2014/main" id="{00000000-0008-0000-0500-000016000000}"/>
              </a:ext>
            </a:extLst>
          </xdr:cNvPr>
          <xdr:cNvSpPr/>
        </xdr:nvSpPr>
        <xdr:spPr>
          <a:xfrm>
            <a:off x="9610726" y="1000126"/>
            <a:ext cx="571499" cy="533400"/>
          </a:xfrm>
          <a:prstGeom prst="plus">
            <a:avLst>
              <a:gd name="adj" fmla="val 42151"/>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0]!添加员工信息" textlink="">
        <xdr:nvSpPr>
          <xdr:cNvPr id="23" name="文本框 22">
            <a:extLst>
              <a:ext uri="{FF2B5EF4-FFF2-40B4-BE49-F238E27FC236}">
                <a16:creationId xmlns:a16="http://schemas.microsoft.com/office/drawing/2014/main" id="{00000000-0008-0000-0500-000017000000}"/>
              </a:ext>
            </a:extLst>
          </xdr:cNvPr>
          <xdr:cNvSpPr txBox="1"/>
        </xdr:nvSpPr>
        <xdr:spPr>
          <a:xfrm>
            <a:off x="8462940" y="2579652"/>
            <a:ext cx="2738021" cy="535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2800" b="1">
                <a:latin typeface="+mj-ea"/>
                <a:ea typeface="+mj-ea"/>
              </a:rPr>
              <a:t>添加员工信息</a:t>
            </a:r>
          </a:p>
        </xdr:txBody>
      </xdr:sp>
    </xdr:grpSp>
    <xdr:clientData/>
  </xdr:twoCellAnchor>
  <xdr:twoCellAnchor>
    <xdr:from>
      <xdr:col>9</xdr:col>
      <xdr:colOff>394336</xdr:colOff>
      <xdr:row>17</xdr:row>
      <xdr:rowOff>110305</xdr:rowOff>
    </xdr:from>
    <xdr:to>
      <xdr:col>12</xdr:col>
      <xdr:colOff>565786</xdr:colOff>
      <xdr:row>31</xdr:row>
      <xdr:rowOff>100087</xdr:rowOff>
    </xdr:to>
    <xdr:grpSp>
      <xdr:nvGrpSpPr>
        <xdr:cNvPr id="15" name="组合 14">
          <a:hlinkClick xmlns:r="http://schemas.openxmlformats.org/officeDocument/2006/relationships" r:id="rId12" tooltip="当运输车辆的驾驶员有变化时选择该功能，更改系统内匹配的车辆驾驶员，以保证其他人查询到的是正确结果"/>
          <a:extLst>
            <a:ext uri="{FF2B5EF4-FFF2-40B4-BE49-F238E27FC236}">
              <a16:creationId xmlns:a16="http://schemas.microsoft.com/office/drawing/2014/main" id="{00000000-0008-0000-0500-00000F000000}"/>
            </a:ext>
          </a:extLst>
        </xdr:cNvPr>
        <xdr:cNvGrpSpPr/>
      </xdr:nvGrpSpPr>
      <xdr:grpSpPr>
        <a:xfrm>
          <a:off x="7842886" y="4015555"/>
          <a:ext cx="2228850" cy="2390082"/>
          <a:chOff x="3087548" y="762000"/>
          <a:chExt cx="2260279" cy="2199773"/>
        </a:xfrm>
        <a:solidFill>
          <a:schemeClr val="accent1">
            <a:lumMod val="50000"/>
          </a:schemeClr>
        </a:solidFill>
      </xdr:grpSpPr>
      <xdr:pic>
        <xdr:nvPicPr>
          <xdr:cNvPr id="20" name="图形 19" descr="队长">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324225" y="762000"/>
            <a:ext cx="1752600" cy="1752600"/>
          </a:xfrm>
          <a:prstGeom prst="rect">
            <a:avLst/>
          </a:prstGeom>
        </xdr:spPr>
      </xdr:pic>
      <xdr:sp macro="" textlink="">
        <xdr:nvSpPr>
          <xdr:cNvPr id="25" name="文本框 24">
            <a:extLst>
              <a:ext uri="{FF2B5EF4-FFF2-40B4-BE49-F238E27FC236}">
                <a16:creationId xmlns:a16="http://schemas.microsoft.com/office/drawing/2014/main" id="{00000000-0008-0000-0500-000019000000}"/>
              </a:ext>
            </a:extLst>
          </xdr:cNvPr>
          <xdr:cNvSpPr txBox="1"/>
        </xdr:nvSpPr>
        <xdr:spPr>
          <a:xfrm>
            <a:off x="3087548" y="2447925"/>
            <a:ext cx="2260279" cy="5138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2800" b="1">
                <a:latin typeface="+mj-ea"/>
                <a:ea typeface="+mj-ea"/>
              </a:rPr>
              <a:t>驾驶员调整</a:t>
            </a:r>
          </a:p>
        </xdr:txBody>
      </xdr:sp>
    </xdr:grpSp>
    <xdr:clientData/>
  </xdr:twoCellAnchor>
  <xdr:twoCellAnchor>
    <xdr:from>
      <xdr:col>3</xdr:col>
      <xdr:colOff>504825</xdr:colOff>
      <xdr:row>16</xdr:row>
      <xdr:rowOff>0</xdr:rowOff>
    </xdr:from>
    <xdr:to>
      <xdr:col>7</xdr:col>
      <xdr:colOff>171450</xdr:colOff>
      <xdr:row>31</xdr:row>
      <xdr:rowOff>100087</xdr:rowOff>
    </xdr:to>
    <xdr:grpSp>
      <xdr:nvGrpSpPr>
        <xdr:cNvPr id="26" name="组合 25">
          <a:hlinkClick xmlns:r="http://schemas.openxmlformats.org/officeDocument/2006/relationships" r:id="rId15" tooltip="为新员工分配工作"/>
          <a:extLst>
            <a:ext uri="{FF2B5EF4-FFF2-40B4-BE49-F238E27FC236}">
              <a16:creationId xmlns:a16="http://schemas.microsoft.com/office/drawing/2014/main" id="{00000000-0008-0000-0500-00001A000000}"/>
            </a:ext>
          </a:extLst>
        </xdr:cNvPr>
        <xdr:cNvGrpSpPr/>
      </xdr:nvGrpSpPr>
      <xdr:grpSpPr>
        <a:xfrm>
          <a:off x="3619500" y="3733800"/>
          <a:ext cx="2628900" cy="2671837"/>
          <a:chOff x="3219450" y="390525"/>
          <a:chExt cx="2628900" cy="2473717"/>
        </a:xfrm>
      </xdr:grpSpPr>
      <xdr:grpSp>
        <xdr:nvGrpSpPr>
          <xdr:cNvPr id="27" name="组合 26">
            <a:extLst>
              <a:ext uri="{FF2B5EF4-FFF2-40B4-BE49-F238E27FC236}">
                <a16:creationId xmlns:a16="http://schemas.microsoft.com/office/drawing/2014/main" id="{00000000-0008-0000-0500-00001B000000}"/>
              </a:ext>
            </a:extLst>
          </xdr:cNvPr>
          <xdr:cNvGrpSpPr/>
        </xdr:nvGrpSpPr>
        <xdr:grpSpPr>
          <a:xfrm>
            <a:off x="3219450" y="390525"/>
            <a:ext cx="2628900" cy="2066926"/>
            <a:chOff x="4533900" y="933450"/>
            <a:chExt cx="2628900" cy="2066926"/>
          </a:xfrm>
        </xdr:grpSpPr>
        <xdr:pic>
          <xdr:nvPicPr>
            <xdr:cNvPr id="29" name="图形 28" descr="卡车">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5095874" y="933450"/>
              <a:ext cx="2066926" cy="2066926"/>
            </a:xfrm>
            <a:prstGeom prst="rect">
              <a:avLst/>
            </a:prstGeom>
          </xdr:spPr>
        </xdr:pic>
        <xdr:pic>
          <xdr:nvPicPr>
            <xdr:cNvPr id="30" name="图形 29" descr="步行">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533900" y="1828800"/>
              <a:ext cx="914400" cy="914400"/>
            </a:xfrm>
            <a:prstGeom prst="rect">
              <a:avLst/>
            </a:prstGeom>
          </xdr:spPr>
        </xdr:pic>
      </xdr:grpSp>
      <xdr:sp macro="" textlink="">
        <xdr:nvSpPr>
          <xdr:cNvPr id="28" name="文本框 27">
            <a:extLst>
              <a:ext uri="{FF2B5EF4-FFF2-40B4-BE49-F238E27FC236}">
                <a16:creationId xmlns:a16="http://schemas.microsoft.com/office/drawing/2014/main" id="{00000000-0008-0000-0500-00001C000000}"/>
              </a:ext>
            </a:extLst>
          </xdr:cNvPr>
          <xdr:cNvSpPr txBox="1"/>
        </xdr:nvSpPr>
        <xdr:spPr>
          <a:xfrm>
            <a:off x="3619500" y="2348927"/>
            <a:ext cx="1987082" cy="5153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2800" b="1">
                <a:latin typeface="+mj-ea"/>
                <a:ea typeface="+mj-ea"/>
              </a:rPr>
              <a:t>员工安排</a:t>
            </a:r>
          </a:p>
        </xdr:txBody>
      </xdr:sp>
    </xdr:grpSp>
    <xdr:clientData/>
  </xdr:twoCellAnchor>
  <mc:AlternateContent xmlns:mc="http://schemas.openxmlformats.org/markup-compatibility/2006">
    <mc:Choice xmlns:a14="http://schemas.microsoft.com/office/drawing/2010/main" Requires="a14">
      <xdr:twoCellAnchor editAs="oneCell">
        <xdr:from>
          <xdr:col>0</xdr:col>
          <xdr:colOff>95250</xdr:colOff>
          <xdr:row>0</xdr:row>
          <xdr:rowOff>104775</xdr:rowOff>
        </xdr:from>
        <xdr:to>
          <xdr:col>0</xdr:col>
          <xdr:colOff>1647825</xdr:colOff>
          <xdr:row>0</xdr:row>
          <xdr:rowOff>561975</xdr:rowOff>
        </xdr:to>
        <xdr:sp macro="" textlink="">
          <xdr:nvSpPr>
            <xdr:cNvPr id="606210" name="CommandButton1" hidden="1">
              <a:extLst>
                <a:ext uri="{63B3BB69-23CF-44E3-9099-C40C66FF867C}">
                  <a14:compatExt spid="_x0000_s606210"/>
                </a:ext>
                <a:ext uri="{FF2B5EF4-FFF2-40B4-BE49-F238E27FC236}">
                  <a16:creationId xmlns:a16="http://schemas.microsoft.com/office/drawing/2014/main" id="{00000000-0008-0000-0500-0000024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1</xdr:col>
      <xdr:colOff>28575</xdr:colOff>
      <xdr:row>0</xdr:row>
      <xdr:rowOff>0</xdr:rowOff>
    </xdr:from>
    <xdr:ext cx="666749" cy="666749"/>
    <xdr:pic>
      <xdr:nvPicPr>
        <xdr:cNvPr id="10" name="图形 9" descr="卡车">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00200" y="0"/>
          <a:ext cx="666749" cy="666749"/>
        </a:xfrm>
        <a:prstGeom prst="rect">
          <a:avLst/>
        </a:prstGeom>
      </xdr:spPr>
    </xdr:pic>
    <xdr:clientData/>
  </xdr:oneCellAnchor>
  <xdr:twoCellAnchor>
    <xdr:from>
      <xdr:col>3</xdr:col>
      <xdr:colOff>194310</xdr:colOff>
      <xdr:row>2</xdr:row>
      <xdr:rowOff>112050</xdr:rowOff>
    </xdr:from>
    <xdr:to>
      <xdr:col>7</xdr:col>
      <xdr:colOff>160020</xdr:colOff>
      <xdr:row>13</xdr:row>
      <xdr:rowOff>79582</xdr:rowOff>
    </xdr:to>
    <xdr:grpSp>
      <xdr:nvGrpSpPr>
        <xdr:cNvPr id="31" name="组合 30">
          <a:hlinkClick xmlns:r="http://schemas.openxmlformats.org/officeDocument/2006/relationships" r:id="rId3" tooltip="该功能可以查询车辆信息，及时你不知道车辆的系统识别号也可以通过模糊查询功能查询"/>
          <a:extLst>
            <a:ext uri="{FF2B5EF4-FFF2-40B4-BE49-F238E27FC236}">
              <a16:creationId xmlns:a16="http://schemas.microsoft.com/office/drawing/2014/main" id="{00000000-0008-0000-0600-00001F000000}"/>
            </a:ext>
          </a:extLst>
        </xdr:cNvPr>
        <xdr:cNvGrpSpPr/>
      </xdr:nvGrpSpPr>
      <xdr:grpSpPr>
        <a:xfrm>
          <a:off x="3308985" y="931200"/>
          <a:ext cx="2708910" cy="2291632"/>
          <a:chOff x="3127670" y="1076324"/>
          <a:chExt cx="2663472" cy="2009789"/>
        </a:xfrm>
      </xdr:grpSpPr>
      <xdr:grpSp>
        <xdr:nvGrpSpPr>
          <xdr:cNvPr id="28" name="组合 27">
            <a:extLst>
              <a:ext uri="{FF2B5EF4-FFF2-40B4-BE49-F238E27FC236}">
                <a16:creationId xmlns:a16="http://schemas.microsoft.com/office/drawing/2014/main" id="{00000000-0008-0000-0600-00001C000000}"/>
              </a:ext>
            </a:extLst>
          </xdr:cNvPr>
          <xdr:cNvGrpSpPr/>
        </xdr:nvGrpSpPr>
        <xdr:grpSpPr>
          <a:xfrm>
            <a:off x="3724274" y="1076324"/>
            <a:ext cx="1438275" cy="1476375"/>
            <a:chOff x="2257425" y="1314450"/>
            <a:chExt cx="1295400" cy="1276350"/>
          </a:xfrm>
        </xdr:grpSpPr>
        <xdr:pic macro="[0]!查询车辆信息">
          <xdr:nvPicPr>
            <xdr:cNvPr id="25" name="图形 24" descr="自卸卡车">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257425" y="1314450"/>
              <a:ext cx="1276350" cy="1276350"/>
            </a:xfrm>
            <a:prstGeom prst="rect">
              <a:avLst/>
            </a:prstGeom>
          </xdr:spPr>
        </xdr:pic>
        <xdr:pic macro="[0]!查询车辆信息">
          <xdr:nvPicPr>
            <xdr:cNvPr id="27" name="图形 26" descr="放大镜">
              <a:extLst>
                <a:ext uri="{FF2B5EF4-FFF2-40B4-BE49-F238E27FC236}">
                  <a16:creationId xmlns:a16="http://schemas.microsoft.com/office/drawing/2014/main" id="{00000000-0008-0000-0600-00001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724150" y="1743075"/>
              <a:ext cx="828675" cy="828675"/>
            </a:xfrm>
            <a:prstGeom prst="rect">
              <a:avLst/>
            </a:prstGeom>
          </xdr:spPr>
        </xdr:pic>
      </xdr:grpSp>
      <xdr:sp macro="[0]!查询车辆信息" textlink="">
        <xdr:nvSpPr>
          <xdr:cNvPr id="29" name="文本框 28">
            <a:extLst>
              <a:ext uri="{FF2B5EF4-FFF2-40B4-BE49-F238E27FC236}">
                <a16:creationId xmlns:a16="http://schemas.microsoft.com/office/drawing/2014/main" id="{00000000-0008-0000-0600-00001D000000}"/>
              </a:ext>
            </a:extLst>
          </xdr:cNvPr>
          <xdr:cNvSpPr txBox="1"/>
        </xdr:nvSpPr>
        <xdr:spPr>
          <a:xfrm>
            <a:off x="3127670" y="2571750"/>
            <a:ext cx="2663472" cy="5143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2800" b="1">
                <a:latin typeface="+mj-ea"/>
                <a:ea typeface="+mj-ea"/>
              </a:rPr>
              <a:t>查询车辆信息</a:t>
            </a:r>
          </a:p>
        </xdr:txBody>
      </xdr:sp>
    </xdr:grpSp>
    <xdr:clientData/>
  </xdr:twoCellAnchor>
  <xdr:twoCellAnchor>
    <xdr:from>
      <xdr:col>8</xdr:col>
      <xdr:colOff>428623</xdr:colOff>
      <xdr:row>2</xdr:row>
      <xdr:rowOff>119062</xdr:rowOff>
    </xdr:from>
    <xdr:to>
      <xdr:col>12</xdr:col>
      <xdr:colOff>380998</xdr:colOff>
      <xdr:row>13</xdr:row>
      <xdr:rowOff>72571</xdr:rowOff>
    </xdr:to>
    <xdr:grpSp>
      <xdr:nvGrpSpPr>
        <xdr:cNvPr id="39" name="组合 38">
          <a:hlinkClick xmlns:r="http://schemas.openxmlformats.org/officeDocument/2006/relationships" r:id="rId8" tooltip="该功能适用于公司购进新车辆时将车辆信息录入系统，便于后期分配驾驶员或者追踪责任"/>
          <a:extLst>
            <a:ext uri="{FF2B5EF4-FFF2-40B4-BE49-F238E27FC236}">
              <a16:creationId xmlns:a16="http://schemas.microsoft.com/office/drawing/2014/main" id="{00000000-0008-0000-0600-000027000000}"/>
            </a:ext>
          </a:extLst>
        </xdr:cNvPr>
        <xdr:cNvGrpSpPr/>
      </xdr:nvGrpSpPr>
      <xdr:grpSpPr>
        <a:xfrm>
          <a:off x="6972298" y="938212"/>
          <a:ext cx="2695575" cy="2277609"/>
          <a:chOff x="6856497" y="933449"/>
          <a:chExt cx="2648699" cy="1994635"/>
        </a:xfrm>
      </xdr:grpSpPr>
      <xdr:grpSp>
        <xdr:nvGrpSpPr>
          <xdr:cNvPr id="37" name="组合 36">
            <a:extLst>
              <a:ext uri="{FF2B5EF4-FFF2-40B4-BE49-F238E27FC236}">
                <a16:creationId xmlns:a16="http://schemas.microsoft.com/office/drawing/2014/main" id="{00000000-0008-0000-0600-000025000000}"/>
              </a:ext>
            </a:extLst>
          </xdr:cNvPr>
          <xdr:cNvGrpSpPr/>
        </xdr:nvGrpSpPr>
        <xdr:grpSpPr>
          <a:xfrm>
            <a:off x="7467599" y="933449"/>
            <a:ext cx="1562101" cy="1562101"/>
            <a:chOff x="7467599" y="933449"/>
            <a:chExt cx="1562101" cy="1562101"/>
          </a:xfrm>
        </xdr:grpSpPr>
        <xdr:pic macro="[0]!添加车辆信息">
          <xdr:nvPicPr>
            <xdr:cNvPr id="33" name="图形 32" descr="拖拉机">
              <a:extLst>
                <a:ext uri="{FF2B5EF4-FFF2-40B4-BE49-F238E27FC236}">
                  <a16:creationId xmlns:a16="http://schemas.microsoft.com/office/drawing/2014/main" id="{00000000-0008-0000-0600-00002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467599" y="933449"/>
              <a:ext cx="1562101" cy="1562101"/>
            </a:xfrm>
            <a:prstGeom prst="rect">
              <a:avLst/>
            </a:prstGeom>
          </xdr:spPr>
        </xdr:pic>
        <xdr:pic macro="[0]!添加车辆信息">
          <xdr:nvPicPr>
            <xdr:cNvPr id="36" name="图形 35" descr="放大">
              <a:extLst>
                <a:ext uri="{FF2B5EF4-FFF2-40B4-BE49-F238E27FC236}">
                  <a16:creationId xmlns:a16="http://schemas.microsoft.com/office/drawing/2014/main" id="{00000000-0008-0000-0600-000024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flipH="1">
              <a:off x="7467600" y="1390650"/>
              <a:ext cx="914400" cy="914400"/>
            </a:xfrm>
            <a:prstGeom prst="rect">
              <a:avLst/>
            </a:prstGeom>
          </xdr:spPr>
        </xdr:pic>
      </xdr:grpSp>
      <xdr:sp macro="[0]!添加车辆信息" textlink="">
        <xdr:nvSpPr>
          <xdr:cNvPr id="38" name="文本框 37">
            <a:extLst>
              <a:ext uri="{FF2B5EF4-FFF2-40B4-BE49-F238E27FC236}">
                <a16:creationId xmlns:a16="http://schemas.microsoft.com/office/drawing/2014/main" id="{00000000-0008-0000-0600-000026000000}"/>
              </a:ext>
            </a:extLst>
          </xdr:cNvPr>
          <xdr:cNvSpPr txBox="1"/>
        </xdr:nvSpPr>
        <xdr:spPr>
          <a:xfrm>
            <a:off x="6856497" y="2414302"/>
            <a:ext cx="2648699" cy="5137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2800" b="1">
                <a:latin typeface="+mj-ea"/>
                <a:ea typeface="+mj-ea"/>
              </a:rPr>
              <a:t>添加车辆信息</a:t>
            </a:r>
          </a:p>
        </xdr:txBody>
      </xdr:sp>
    </xdr:grpSp>
    <xdr:clientData/>
  </xdr:twoCellAnchor>
  <mc:AlternateContent xmlns:mc="http://schemas.openxmlformats.org/markup-compatibility/2006">
    <mc:Choice xmlns:a14="http://schemas.microsoft.com/office/drawing/2010/main" Requires="a14">
      <xdr:twoCellAnchor editAs="oneCell">
        <xdr:from>
          <xdr:col>0</xdr:col>
          <xdr:colOff>95250</xdr:colOff>
          <xdr:row>0</xdr:row>
          <xdr:rowOff>114300</xdr:rowOff>
        </xdr:from>
        <xdr:to>
          <xdr:col>0</xdr:col>
          <xdr:colOff>1609725</xdr:colOff>
          <xdr:row>0</xdr:row>
          <xdr:rowOff>561975</xdr:rowOff>
        </xdr:to>
        <xdr:sp macro="" textlink="">
          <xdr:nvSpPr>
            <xdr:cNvPr id="607233" name="CommandButton1" hidden="1">
              <a:extLst>
                <a:ext uri="{63B3BB69-23CF-44E3-9099-C40C66FF867C}">
                  <a14:compatExt spid="_x0000_s607233"/>
                </a:ext>
                <a:ext uri="{FF2B5EF4-FFF2-40B4-BE49-F238E27FC236}">
                  <a16:creationId xmlns:a16="http://schemas.microsoft.com/office/drawing/2014/main" id="{00000000-0008-0000-0600-0000014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1</xdr:col>
      <xdr:colOff>66675</xdr:colOff>
      <xdr:row>0</xdr:row>
      <xdr:rowOff>0</xdr:rowOff>
    </xdr:from>
    <xdr:ext cx="542926" cy="542925"/>
    <xdr:pic>
      <xdr:nvPicPr>
        <xdr:cNvPr id="15" name="图形 14" descr="V 形箭头">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38300" y="0"/>
          <a:ext cx="542926" cy="542925"/>
        </a:xfrm>
        <a:prstGeom prst="rect">
          <a:avLst/>
        </a:prstGeom>
      </xdr:spPr>
    </xdr:pic>
    <xdr:clientData/>
  </xdr:oneCellAnchor>
  <xdr:twoCellAnchor>
    <xdr:from>
      <xdr:col>3</xdr:col>
      <xdr:colOff>255270</xdr:colOff>
      <xdr:row>3</xdr:row>
      <xdr:rowOff>40006</xdr:rowOff>
    </xdr:from>
    <xdr:to>
      <xdr:col>7</xdr:col>
      <xdr:colOff>358140</xdr:colOff>
      <xdr:row>14</xdr:row>
      <xdr:rowOff>56179</xdr:rowOff>
    </xdr:to>
    <xdr:grpSp>
      <xdr:nvGrpSpPr>
        <xdr:cNvPr id="9" name="组合 8">
          <a:hlinkClick xmlns:r="http://schemas.openxmlformats.org/officeDocument/2006/relationships" r:id="rId3" tooltip="用于员工查询公司所开设的路线，便于业务处理"/>
          <a:extLst>
            <a:ext uri="{FF2B5EF4-FFF2-40B4-BE49-F238E27FC236}">
              <a16:creationId xmlns:a16="http://schemas.microsoft.com/office/drawing/2014/main" id="{00000000-0008-0000-0700-000009000000}"/>
            </a:ext>
          </a:extLst>
        </xdr:cNvPr>
        <xdr:cNvGrpSpPr/>
      </xdr:nvGrpSpPr>
      <xdr:grpSpPr>
        <a:xfrm>
          <a:off x="3369945" y="1049656"/>
          <a:ext cx="2846070" cy="2321223"/>
          <a:chOff x="3190822" y="1012133"/>
          <a:chExt cx="2825590" cy="2057415"/>
        </a:xfrm>
      </xdr:grpSpPr>
      <xdr:sp macro="[0]!查询线路信息" textlink="">
        <xdr:nvSpPr>
          <xdr:cNvPr id="17" name="map-search_81251">
            <a:extLst>
              <a:ext uri="{FF2B5EF4-FFF2-40B4-BE49-F238E27FC236}">
                <a16:creationId xmlns:a16="http://schemas.microsoft.com/office/drawing/2014/main" id="{00000000-0008-0000-0700-000011000000}"/>
              </a:ext>
            </a:extLst>
          </xdr:cNvPr>
          <xdr:cNvSpPr>
            <a:spLocks noChangeAspect="1"/>
          </xdr:cNvSpPr>
        </xdr:nvSpPr>
        <xdr:spPr bwMode="auto">
          <a:xfrm>
            <a:off x="3627920" y="1012133"/>
            <a:ext cx="1693744" cy="1421058"/>
          </a:xfrm>
          <a:custGeom>
            <a:avLst/>
            <a:gdLst>
              <a:gd name="connsiteX0" fmla="*/ 494579 w 602872"/>
              <a:gd name="connsiteY0" fmla="*/ 424753 h 607729"/>
              <a:gd name="connsiteX1" fmla="*/ 588417 w 602872"/>
              <a:gd name="connsiteY1" fmla="*/ 521154 h 607729"/>
              <a:gd name="connsiteX2" fmla="*/ 602804 w 602872"/>
              <a:gd name="connsiteY2" fmla="*/ 558973 h 607729"/>
              <a:gd name="connsiteX3" fmla="*/ 585168 w 602872"/>
              <a:gd name="connsiteY3" fmla="*/ 595401 h 607729"/>
              <a:gd name="connsiteX4" fmla="*/ 551847 w 602872"/>
              <a:gd name="connsiteY4" fmla="*/ 607729 h 607729"/>
              <a:gd name="connsiteX5" fmla="*/ 546464 w 602872"/>
              <a:gd name="connsiteY5" fmla="*/ 607451 h 607729"/>
              <a:gd name="connsiteX6" fmla="*/ 511193 w 602872"/>
              <a:gd name="connsiteY6" fmla="*/ 587522 h 607729"/>
              <a:gd name="connsiteX7" fmla="*/ 429885 w 602872"/>
              <a:gd name="connsiteY7" fmla="*/ 480276 h 607729"/>
              <a:gd name="connsiteX8" fmla="*/ 466177 w 602872"/>
              <a:gd name="connsiteY8" fmla="*/ 457103 h 607729"/>
              <a:gd name="connsiteX9" fmla="*/ 494579 w 602872"/>
              <a:gd name="connsiteY9" fmla="*/ 424753 h 607729"/>
              <a:gd name="connsiteX10" fmla="*/ 334878 w 602872"/>
              <a:gd name="connsiteY10" fmla="*/ 286948 h 607729"/>
              <a:gd name="connsiteX11" fmla="*/ 342763 w 602872"/>
              <a:gd name="connsiteY11" fmla="*/ 291489 h 607729"/>
              <a:gd name="connsiteX12" fmla="*/ 341186 w 602872"/>
              <a:gd name="connsiteY12" fmla="*/ 311972 h 607729"/>
              <a:gd name="connsiteX13" fmla="*/ 337661 w 602872"/>
              <a:gd name="connsiteY13" fmla="*/ 358034 h 607729"/>
              <a:gd name="connsiteX14" fmla="*/ 336084 w 602872"/>
              <a:gd name="connsiteY14" fmla="*/ 378516 h 607729"/>
              <a:gd name="connsiteX15" fmla="*/ 327642 w 602872"/>
              <a:gd name="connsiteY15" fmla="*/ 381760 h 607729"/>
              <a:gd name="connsiteX16" fmla="*/ 315582 w 602872"/>
              <a:gd name="connsiteY16" fmla="*/ 377034 h 607729"/>
              <a:gd name="connsiteX17" fmla="*/ 322169 w 602872"/>
              <a:gd name="connsiteY17" fmla="*/ 289914 h 607729"/>
              <a:gd name="connsiteX18" fmla="*/ 334878 w 602872"/>
              <a:gd name="connsiteY18" fmla="*/ 286948 h 607729"/>
              <a:gd name="connsiteX19" fmla="*/ 362437 w 602872"/>
              <a:gd name="connsiteY19" fmla="*/ 250790 h 607729"/>
              <a:gd name="connsiteX20" fmla="*/ 306358 w 602872"/>
              <a:gd name="connsiteY20" fmla="*/ 271462 h 607729"/>
              <a:gd name="connsiteX21" fmla="*/ 297167 w 602872"/>
              <a:gd name="connsiteY21" fmla="*/ 392806 h 607729"/>
              <a:gd name="connsiteX22" fmla="*/ 362530 w 602872"/>
              <a:gd name="connsiteY22" fmla="*/ 422747 h 607729"/>
              <a:gd name="connsiteX23" fmla="*/ 418702 w 602872"/>
              <a:gd name="connsiteY23" fmla="*/ 401983 h 607729"/>
              <a:gd name="connsiteX24" fmla="*/ 427894 w 602872"/>
              <a:gd name="connsiteY24" fmla="*/ 280732 h 607729"/>
              <a:gd name="connsiteX25" fmla="*/ 362437 w 602872"/>
              <a:gd name="connsiteY25" fmla="*/ 250790 h 607729"/>
              <a:gd name="connsiteX26" fmla="*/ 362437 w 602872"/>
              <a:gd name="connsiteY26" fmla="*/ 207129 h 607729"/>
              <a:gd name="connsiteX27" fmla="*/ 461040 w 602872"/>
              <a:gd name="connsiteY27" fmla="*/ 252274 h 607729"/>
              <a:gd name="connsiteX28" fmla="*/ 447113 w 602872"/>
              <a:gd name="connsiteY28" fmla="*/ 435076 h 607729"/>
              <a:gd name="connsiteX29" fmla="*/ 362623 w 602872"/>
              <a:gd name="connsiteY29" fmla="*/ 466316 h 607729"/>
              <a:gd name="connsiteX30" fmla="*/ 264020 w 602872"/>
              <a:gd name="connsiteY30" fmla="*/ 421264 h 607729"/>
              <a:gd name="connsiteX31" fmla="*/ 277854 w 602872"/>
              <a:gd name="connsiteY31" fmla="*/ 238369 h 607729"/>
              <a:gd name="connsiteX32" fmla="*/ 362437 w 602872"/>
              <a:gd name="connsiteY32" fmla="*/ 207129 h 607729"/>
              <a:gd name="connsiteX33" fmla="*/ 32495 w 602872"/>
              <a:gd name="connsiteY33" fmla="*/ 62861 h 607729"/>
              <a:gd name="connsiteX34" fmla="*/ 32495 w 602872"/>
              <a:gd name="connsiteY34" fmla="*/ 329646 h 607729"/>
              <a:gd name="connsiteX35" fmla="*/ 122367 w 602872"/>
              <a:gd name="connsiteY35" fmla="*/ 370341 h 607729"/>
              <a:gd name="connsiteX36" fmla="*/ 122367 w 602872"/>
              <a:gd name="connsiteY36" fmla="*/ 103555 h 607729"/>
              <a:gd name="connsiteX37" fmla="*/ 291898 w 602872"/>
              <a:gd name="connsiteY37" fmla="*/ 1587 h 607729"/>
              <a:gd name="connsiteX38" fmla="*/ 306196 w 602872"/>
              <a:gd name="connsiteY38" fmla="*/ 1680 h 607729"/>
              <a:gd name="connsiteX39" fmla="*/ 459294 w 602872"/>
              <a:gd name="connsiteY39" fmla="*/ 78156 h 607729"/>
              <a:gd name="connsiteX40" fmla="*/ 575440 w 602872"/>
              <a:gd name="connsiteY40" fmla="*/ 41077 h 607729"/>
              <a:gd name="connsiteX41" fmla="*/ 590016 w 602872"/>
              <a:gd name="connsiteY41" fmla="*/ 43394 h 607729"/>
              <a:gd name="connsiteX42" fmla="*/ 596701 w 602872"/>
              <a:gd name="connsiteY42" fmla="*/ 56557 h 607729"/>
              <a:gd name="connsiteX43" fmla="*/ 596701 w 602872"/>
              <a:gd name="connsiteY43" fmla="*/ 359032 h 607729"/>
              <a:gd name="connsiteX44" fmla="*/ 585374 w 602872"/>
              <a:gd name="connsiteY44" fmla="*/ 374419 h 607729"/>
              <a:gd name="connsiteX45" fmla="*/ 500237 w 602872"/>
              <a:gd name="connsiteY45" fmla="*/ 401673 h 607729"/>
              <a:gd name="connsiteX46" fmla="*/ 498473 w 602872"/>
              <a:gd name="connsiteY46" fmla="*/ 399819 h 607729"/>
              <a:gd name="connsiteX47" fmla="*/ 509800 w 602872"/>
              <a:gd name="connsiteY47" fmla="*/ 364501 h 607729"/>
              <a:gd name="connsiteX48" fmla="*/ 564206 w 602872"/>
              <a:gd name="connsiteY48" fmla="*/ 347166 h 607729"/>
              <a:gd name="connsiteX49" fmla="*/ 564206 w 602872"/>
              <a:gd name="connsiteY49" fmla="*/ 78805 h 607729"/>
              <a:gd name="connsiteX50" fmla="*/ 474241 w 602872"/>
              <a:gd name="connsiteY50" fmla="*/ 107448 h 607729"/>
              <a:gd name="connsiteX51" fmla="*/ 474241 w 602872"/>
              <a:gd name="connsiteY51" fmla="*/ 236855 h 607729"/>
              <a:gd name="connsiteX52" fmla="*/ 441746 w 602872"/>
              <a:gd name="connsiteY52" fmla="*/ 209602 h 607729"/>
              <a:gd name="connsiteX53" fmla="*/ 441746 w 602872"/>
              <a:gd name="connsiteY53" fmla="*/ 105594 h 607729"/>
              <a:gd name="connsiteX54" fmla="*/ 315202 w 602872"/>
              <a:gd name="connsiteY54" fmla="*/ 42467 h 607729"/>
              <a:gd name="connsiteX55" fmla="*/ 315202 w 602872"/>
              <a:gd name="connsiteY55" fmla="*/ 194770 h 607729"/>
              <a:gd name="connsiteX56" fmla="*/ 282706 w 602872"/>
              <a:gd name="connsiteY56" fmla="*/ 210065 h 607729"/>
              <a:gd name="connsiteX57" fmla="*/ 282706 w 602872"/>
              <a:gd name="connsiteY57" fmla="*/ 42004 h 607729"/>
              <a:gd name="connsiteX58" fmla="*/ 154862 w 602872"/>
              <a:gd name="connsiteY58" fmla="*/ 103277 h 607729"/>
              <a:gd name="connsiteX59" fmla="*/ 154862 w 602872"/>
              <a:gd name="connsiteY59" fmla="*/ 369692 h 607729"/>
              <a:gd name="connsiteX60" fmla="*/ 212796 w 602872"/>
              <a:gd name="connsiteY60" fmla="*/ 341975 h 607729"/>
              <a:gd name="connsiteX61" fmla="*/ 217809 w 602872"/>
              <a:gd name="connsiteY61" fmla="*/ 375532 h 607729"/>
              <a:gd name="connsiteX62" fmla="*/ 145670 w 602872"/>
              <a:gd name="connsiteY62" fmla="*/ 410201 h 607729"/>
              <a:gd name="connsiteX63" fmla="*/ 131930 w 602872"/>
              <a:gd name="connsiteY63" fmla="*/ 410294 h 607729"/>
              <a:gd name="connsiteX64" fmla="*/ 9470 w 602872"/>
              <a:gd name="connsiteY64" fmla="*/ 354860 h 607729"/>
              <a:gd name="connsiteX65" fmla="*/ 0 w 602872"/>
              <a:gd name="connsiteY65" fmla="*/ 340121 h 607729"/>
              <a:gd name="connsiteX66" fmla="*/ 0 w 602872"/>
              <a:gd name="connsiteY66" fmla="*/ 37647 h 607729"/>
              <a:gd name="connsiteX67" fmla="*/ 7427 w 602872"/>
              <a:gd name="connsiteY67" fmla="*/ 24020 h 607729"/>
              <a:gd name="connsiteX68" fmla="*/ 22932 w 602872"/>
              <a:gd name="connsiteY68" fmla="*/ 22815 h 607729"/>
              <a:gd name="connsiteX69" fmla="*/ 138429 w 602872"/>
              <a:gd name="connsiteY69" fmla="*/ 75189 h 60772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602872" h="607729">
                <a:moveTo>
                  <a:pt x="494579" y="424753"/>
                </a:moveTo>
                <a:lnTo>
                  <a:pt x="588417" y="521154"/>
                </a:lnTo>
                <a:cubicBezTo>
                  <a:pt x="598256" y="531257"/>
                  <a:pt x="603546" y="544976"/>
                  <a:pt x="602804" y="558973"/>
                </a:cubicBezTo>
                <a:cubicBezTo>
                  <a:pt x="602247" y="573062"/>
                  <a:pt x="595842" y="586224"/>
                  <a:pt x="585168" y="595401"/>
                </a:cubicBezTo>
                <a:cubicBezTo>
                  <a:pt x="575794" y="603372"/>
                  <a:pt x="564006" y="607729"/>
                  <a:pt x="551847" y="607729"/>
                </a:cubicBezTo>
                <a:cubicBezTo>
                  <a:pt x="549991" y="607729"/>
                  <a:pt x="548227" y="607636"/>
                  <a:pt x="546464" y="607451"/>
                </a:cubicBezTo>
                <a:cubicBezTo>
                  <a:pt x="532448" y="605875"/>
                  <a:pt x="519639" y="598738"/>
                  <a:pt x="511193" y="587522"/>
                </a:cubicBezTo>
                <a:lnTo>
                  <a:pt x="429885" y="480276"/>
                </a:lnTo>
                <a:cubicBezTo>
                  <a:pt x="442694" y="474344"/>
                  <a:pt x="454946" y="466743"/>
                  <a:pt x="466177" y="457103"/>
                </a:cubicBezTo>
                <a:cubicBezTo>
                  <a:pt x="477315" y="447463"/>
                  <a:pt x="486782" y="436525"/>
                  <a:pt x="494579" y="424753"/>
                </a:cubicBezTo>
                <a:close/>
                <a:moveTo>
                  <a:pt x="334878" y="286948"/>
                </a:moveTo>
                <a:cubicBezTo>
                  <a:pt x="337754" y="287597"/>
                  <a:pt x="340630" y="288987"/>
                  <a:pt x="342763" y="291489"/>
                </a:cubicBezTo>
                <a:cubicBezTo>
                  <a:pt x="347958" y="297513"/>
                  <a:pt x="347309" y="306689"/>
                  <a:pt x="341186" y="311972"/>
                </a:cubicBezTo>
                <a:cubicBezTo>
                  <a:pt x="327457" y="323649"/>
                  <a:pt x="325880" y="344410"/>
                  <a:pt x="337661" y="358034"/>
                </a:cubicBezTo>
                <a:cubicBezTo>
                  <a:pt x="342856" y="364151"/>
                  <a:pt x="342207" y="373326"/>
                  <a:pt x="336084" y="378516"/>
                </a:cubicBezTo>
                <a:cubicBezTo>
                  <a:pt x="333672" y="380648"/>
                  <a:pt x="330611" y="381575"/>
                  <a:pt x="327642" y="381760"/>
                </a:cubicBezTo>
                <a:cubicBezTo>
                  <a:pt x="323189" y="382131"/>
                  <a:pt x="318737" y="380648"/>
                  <a:pt x="315582" y="377034"/>
                </a:cubicBezTo>
                <a:cubicBezTo>
                  <a:pt x="293411" y="351176"/>
                  <a:pt x="296380" y="312064"/>
                  <a:pt x="322169" y="289914"/>
                </a:cubicBezTo>
                <a:cubicBezTo>
                  <a:pt x="325880" y="286762"/>
                  <a:pt x="330518" y="286021"/>
                  <a:pt x="334878" y="286948"/>
                </a:cubicBezTo>
                <a:close/>
                <a:moveTo>
                  <a:pt x="362437" y="250790"/>
                </a:moveTo>
                <a:cubicBezTo>
                  <a:pt x="342568" y="250790"/>
                  <a:pt x="322606" y="257557"/>
                  <a:pt x="306358" y="271462"/>
                </a:cubicBezTo>
                <a:cubicBezTo>
                  <a:pt x="270334" y="302424"/>
                  <a:pt x="266249" y="356838"/>
                  <a:pt x="297167" y="392806"/>
                </a:cubicBezTo>
                <a:cubicBezTo>
                  <a:pt x="314250" y="412550"/>
                  <a:pt x="338297" y="422747"/>
                  <a:pt x="362530" y="422747"/>
                </a:cubicBezTo>
                <a:cubicBezTo>
                  <a:pt x="382492" y="422747"/>
                  <a:pt x="402454" y="415888"/>
                  <a:pt x="418702" y="401983"/>
                </a:cubicBezTo>
                <a:cubicBezTo>
                  <a:pt x="454726" y="371114"/>
                  <a:pt x="458811" y="316607"/>
                  <a:pt x="427894" y="280732"/>
                </a:cubicBezTo>
                <a:cubicBezTo>
                  <a:pt x="410903" y="260895"/>
                  <a:pt x="386763" y="250790"/>
                  <a:pt x="362437" y="250790"/>
                </a:cubicBezTo>
                <a:close/>
                <a:moveTo>
                  <a:pt x="362437" y="207129"/>
                </a:moveTo>
                <a:cubicBezTo>
                  <a:pt x="399019" y="207129"/>
                  <a:pt x="435414" y="222424"/>
                  <a:pt x="461040" y="252274"/>
                </a:cubicBezTo>
                <a:cubicBezTo>
                  <a:pt x="507648" y="306503"/>
                  <a:pt x="501427" y="388541"/>
                  <a:pt x="447113" y="435076"/>
                </a:cubicBezTo>
                <a:cubicBezTo>
                  <a:pt x="422694" y="456026"/>
                  <a:pt x="392612" y="466316"/>
                  <a:pt x="362623" y="466316"/>
                </a:cubicBezTo>
                <a:cubicBezTo>
                  <a:pt x="326042" y="466316"/>
                  <a:pt x="289739" y="451021"/>
                  <a:pt x="264020" y="421264"/>
                </a:cubicBezTo>
                <a:cubicBezTo>
                  <a:pt x="217412" y="367035"/>
                  <a:pt x="223633" y="284996"/>
                  <a:pt x="277854" y="238369"/>
                </a:cubicBezTo>
                <a:cubicBezTo>
                  <a:pt x="302366" y="217419"/>
                  <a:pt x="332448" y="207129"/>
                  <a:pt x="362437" y="207129"/>
                </a:cubicBezTo>
                <a:close/>
                <a:moveTo>
                  <a:pt x="32495" y="62861"/>
                </a:moveTo>
                <a:lnTo>
                  <a:pt x="32495" y="329646"/>
                </a:lnTo>
                <a:lnTo>
                  <a:pt x="122367" y="370341"/>
                </a:lnTo>
                <a:lnTo>
                  <a:pt x="122367" y="103555"/>
                </a:lnTo>
                <a:close/>
                <a:moveTo>
                  <a:pt x="291898" y="1587"/>
                </a:moveTo>
                <a:cubicBezTo>
                  <a:pt x="296447" y="-545"/>
                  <a:pt x="301739" y="-545"/>
                  <a:pt x="306196" y="1680"/>
                </a:cubicBezTo>
                <a:lnTo>
                  <a:pt x="459294" y="78156"/>
                </a:lnTo>
                <a:lnTo>
                  <a:pt x="575440" y="41077"/>
                </a:lnTo>
                <a:cubicBezTo>
                  <a:pt x="580361" y="39501"/>
                  <a:pt x="585839" y="40428"/>
                  <a:pt x="590016" y="43394"/>
                </a:cubicBezTo>
                <a:cubicBezTo>
                  <a:pt x="594194" y="46546"/>
                  <a:pt x="596701" y="51366"/>
                  <a:pt x="596701" y="56557"/>
                </a:cubicBezTo>
                <a:lnTo>
                  <a:pt x="596701" y="359032"/>
                </a:lnTo>
                <a:cubicBezTo>
                  <a:pt x="596701" y="366077"/>
                  <a:pt x="592059" y="372287"/>
                  <a:pt x="585374" y="374419"/>
                </a:cubicBezTo>
                <a:lnTo>
                  <a:pt x="500237" y="401673"/>
                </a:lnTo>
                <a:lnTo>
                  <a:pt x="498473" y="399819"/>
                </a:lnTo>
                <a:cubicBezTo>
                  <a:pt x="503765" y="388510"/>
                  <a:pt x="507572" y="376644"/>
                  <a:pt x="509800" y="364501"/>
                </a:cubicBezTo>
                <a:lnTo>
                  <a:pt x="564206" y="347166"/>
                </a:lnTo>
                <a:lnTo>
                  <a:pt x="564206" y="78805"/>
                </a:lnTo>
                <a:lnTo>
                  <a:pt x="474241" y="107448"/>
                </a:lnTo>
                <a:lnTo>
                  <a:pt x="474241" y="236855"/>
                </a:lnTo>
                <a:cubicBezTo>
                  <a:pt x="464679" y="226195"/>
                  <a:pt x="453723" y="217018"/>
                  <a:pt x="441746" y="209602"/>
                </a:cubicBezTo>
                <a:lnTo>
                  <a:pt x="441746" y="105594"/>
                </a:lnTo>
                <a:lnTo>
                  <a:pt x="315202" y="42467"/>
                </a:lnTo>
                <a:lnTo>
                  <a:pt x="315202" y="194770"/>
                </a:lnTo>
                <a:cubicBezTo>
                  <a:pt x="303782" y="198478"/>
                  <a:pt x="292919" y="203669"/>
                  <a:pt x="282706" y="210065"/>
                </a:cubicBezTo>
                <a:lnTo>
                  <a:pt x="282706" y="42004"/>
                </a:lnTo>
                <a:lnTo>
                  <a:pt x="154862" y="103277"/>
                </a:lnTo>
                <a:lnTo>
                  <a:pt x="154862" y="369692"/>
                </a:lnTo>
                <a:lnTo>
                  <a:pt x="212796" y="341975"/>
                </a:lnTo>
                <a:cubicBezTo>
                  <a:pt x="213167" y="353284"/>
                  <a:pt x="214931" y="364501"/>
                  <a:pt x="217809" y="375532"/>
                </a:cubicBezTo>
                <a:lnTo>
                  <a:pt x="145670" y="410201"/>
                </a:lnTo>
                <a:cubicBezTo>
                  <a:pt x="141400" y="412240"/>
                  <a:pt x="136293" y="412333"/>
                  <a:pt x="131930" y="410294"/>
                </a:cubicBezTo>
                <a:lnTo>
                  <a:pt x="9470" y="354860"/>
                </a:lnTo>
                <a:cubicBezTo>
                  <a:pt x="3714" y="352265"/>
                  <a:pt x="0" y="346425"/>
                  <a:pt x="0" y="340121"/>
                </a:cubicBezTo>
                <a:lnTo>
                  <a:pt x="0" y="37647"/>
                </a:lnTo>
                <a:cubicBezTo>
                  <a:pt x="0" y="32177"/>
                  <a:pt x="2785" y="26986"/>
                  <a:pt x="7427" y="24020"/>
                </a:cubicBezTo>
                <a:cubicBezTo>
                  <a:pt x="12069" y="21054"/>
                  <a:pt x="17919" y="20590"/>
                  <a:pt x="22932" y="22815"/>
                </a:cubicBezTo>
                <a:lnTo>
                  <a:pt x="138429" y="75189"/>
                </a:lnTo>
                <a:close/>
              </a:path>
            </a:pathLst>
          </a:custGeom>
          <a:solidFill>
            <a:schemeClr val="accent1">
              <a:lumMod val="75000"/>
            </a:schemeClr>
          </a:solidFill>
          <a:ln>
            <a:noFill/>
          </a:ln>
        </xdr:spPr>
        <xdr:txBody>
          <a:bodyPr wrap="square"/>
          <a:lstStyle/>
          <a:p>
            <a:endParaRPr lang="zh-CN" altLang="en-US"/>
          </a:p>
        </xdr:txBody>
      </xdr:sp>
      <xdr:sp macro="[0]!查询线路信息" textlink="">
        <xdr:nvSpPr>
          <xdr:cNvPr id="8" name="文本框 7">
            <a:extLst>
              <a:ext uri="{FF2B5EF4-FFF2-40B4-BE49-F238E27FC236}">
                <a16:creationId xmlns:a16="http://schemas.microsoft.com/office/drawing/2014/main" id="{00000000-0008-0000-0700-000008000000}"/>
              </a:ext>
            </a:extLst>
          </xdr:cNvPr>
          <xdr:cNvSpPr txBox="1"/>
        </xdr:nvSpPr>
        <xdr:spPr>
          <a:xfrm>
            <a:off x="3190822" y="2552700"/>
            <a:ext cx="2825590" cy="5168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2800" b="1">
                <a:latin typeface="+mj-ea"/>
                <a:ea typeface="+mj-ea"/>
              </a:rPr>
              <a:t>查询线路信息</a:t>
            </a:r>
          </a:p>
        </xdr:txBody>
      </xdr:sp>
    </xdr:grpSp>
    <xdr:clientData/>
  </xdr:twoCellAnchor>
  <xdr:twoCellAnchor>
    <xdr:from>
      <xdr:col>9</xdr:col>
      <xdr:colOff>371475</xdr:colOff>
      <xdr:row>3</xdr:row>
      <xdr:rowOff>81235</xdr:rowOff>
    </xdr:from>
    <xdr:to>
      <xdr:col>13</xdr:col>
      <xdr:colOff>464820</xdr:colOff>
      <xdr:row>14</xdr:row>
      <xdr:rowOff>14949</xdr:rowOff>
    </xdr:to>
    <xdr:grpSp>
      <xdr:nvGrpSpPr>
        <xdr:cNvPr id="10" name="组合 9">
          <a:hlinkClick xmlns:r="http://schemas.openxmlformats.org/officeDocument/2006/relationships" r:id="rId4" tooltip="当有新开设的运输的路线时，可以通过该功能将路线录入系统以供查询"/>
          <a:extLst>
            <a:ext uri="{FF2B5EF4-FFF2-40B4-BE49-F238E27FC236}">
              <a16:creationId xmlns:a16="http://schemas.microsoft.com/office/drawing/2014/main" id="{00000000-0008-0000-0700-00000A000000}"/>
            </a:ext>
          </a:extLst>
        </xdr:cNvPr>
        <xdr:cNvGrpSpPr/>
      </xdr:nvGrpSpPr>
      <xdr:grpSpPr>
        <a:xfrm>
          <a:off x="7600950" y="1090885"/>
          <a:ext cx="2836545" cy="2238764"/>
          <a:chOff x="7429499" y="1080473"/>
          <a:chExt cx="2877306" cy="1978967"/>
        </a:xfrm>
      </xdr:grpSpPr>
      <xdr:sp macro="[0]!添加线路信息" textlink="">
        <xdr:nvSpPr>
          <xdr:cNvPr id="16" name="tube-way_84767">
            <a:extLst>
              <a:ext uri="{FF2B5EF4-FFF2-40B4-BE49-F238E27FC236}">
                <a16:creationId xmlns:a16="http://schemas.microsoft.com/office/drawing/2014/main" id="{00000000-0008-0000-0700-000010000000}"/>
              </a:ext>
            </a:extLst>
          </xdr:cNvPr>
          <xdr:cNvSpPr>
            <a:spLocks noChangeAspect="1"/>
          </xdr:cNvSpPr>
        </xdr:nvSpPr>
        <xdr:spPr bwMode="auto">
          <a:xfrm>
            <a:off x="7762874" y="1080473"/>
            <a:ext cx="1435442" cy="1433256"/>
          </a:xfrm>
          <a:custGeom>
            <a:avLst/>
            <a:gdLst>
              <a:gd name="T0" fmla="*/ 0 w 2569"/>
              <a:gd name="T1" fmla="*/ 2256 h 2569"/>
              <a:gd name="T2" fmla="*/ 624 w 2569"/>
              <a:gd name="T3" fmla="*/ 2216 h 2569"/>
              <a:gd name="T4" fmla="*/ 2049 w 2569"/>
              <a:gd name="T5" fmla="*/ 2172 h 2569"/>
              <a:gd name="T6" fmla="*/ 474 w 2569"/>
              <a:gd name="T7" fmla="*/ 536 h 2569"/>
              <a:gd name="T8" fmla="*/ 580 w 2569"/>
              <a:gd name="T9" fmla="*/ 280 h 2569"/>
              <a:gd name="T10" fmla="*/ 2256 w 2569"/>
              <a:gd name="T11" fmla="*/ 0 h 2569"/>
              <a:gd name="T12" fmla="*/ 2256 w 2569"/>
              <a:gd name="T13" fmla="*/ 627 h 2569"/>
              <a:gd name="T14" fmla="*/ 580 w 2569"/>
              <a:gd name="T15" fmla="*/ 360 h 2569"/>
              <a:gd name="T16" fmla="*/ 531 w 2569"/>
              <a:gd name="T17" fmla="*/ 480 h 2569"/>
              <a:gd name="T18" fmla="*/ 2123 w 2569"/>
              <a:gd name="T19" fmla="*/ 2203 h 2569"/>
              <a:gd name="T20" fmla="*/ 624 w 2569"/>
              <a:gd name="T21" fmla="*/ 2296 h 2569"/>
              <a:gd name="T22" fmla="*/ 313 w 2569"/>
              <a:gd name="T23" fmla="*/ 2022 h 2569"/>
              <a:gd name="T24" fmla="*/ 313 w 2569"/>
              <a:gd name="T25" fmla="*/ 2489 h 2569"/>
              <a:gd name="T26" fmla="*/ 313 w 2569"/>
              <a:gd name="T27" fmla="*/ 2022 h 2569"/>
              <a:gd name="T28" fmla="*/ 2022 w 2569"/>
              <a:gd name="T29" fmla="*/ 313 h 2569"/>
              <a:gd name="T30" fmla="*/ 2489 w 2569"/>
              <a:gd name="T31" fmla="*/ 313 h 2569"/>
              <a:gd name="T32" fmla="*/ 427 w 2569"/>
              <a:gd name="T33" fmla="*/ 2397 h 2569"/>
              <a:gd name="T34" fmla="*/ 371 w 2569"/>
              <a:gd name="T35" fmla="*/ 2328 h 2569"/>
              <a:gd name="T36" fmla="*/ 236 w 2569"/>
              <a:gd name="T37" fmla="*/ 2374 h 2569"/>
              <a:gd name="T38" fmla="*/ 164 w 2569"/>
              <a:gd name="T39" fmla="*/ 2340 h 2569"/>
              <a:gd name="T40" fmla="*/ 197 w 2569"/>
              <a:gd name="T41" fmla="*/ 2270 h 2569"/>
              <a:gd name="T42" fmla="*/ 321 w 2569"/>
              <a:gd name="T43" fmla="*/ 2064 h 2569"/>
              <a:gd name="T44" fmla="*/ 434 w 2569"/>
              <a:gd name="T45" fmla="*/ 2272 h 2569"/>
              <a:gd name="T46" fmla="*/ 464 w 2569"/>
              <a:gd name="T47" fmla="*/ 2342 h 2569"/>
              <a:gd name="T48" fmla="*/ 427 w 2569"/>
              <a:gd name="T49" fmla="*/ 2397 h 2569"/>
              <a:gd name="T50" fmla="*/ 337 w 2569"/>
              <a:gd name="T51" fmla="*/ 2248 h 2569"/>
              <a:gd name="T52" fmla="*/ 296 w 2569"/>
              <a:gd name="T53" fmla="*/ 2248 h 2569"/>
              <a:gd name="T54" fmla="*/ 2192 w 2569"/>
              <a:gd name="T55" fmla="*/ 483 h 2569"/>
              <a:gd name="T56" fmla="*/ 2152 w 2569"/>
              <a:gd name="T57" fmla="*/ 172 h 2569"/>
              <a:gd name="T58" fmla="*/ 2262 w 2569"/>
              <a:gd name="T59" fmla="*/ 132 h 2569"/>
              <a:gd name="T60" fmla="*/ 2367 w 2569"/>
              <a:gd name="T61" fmla="*/ 242 h 2569"/>
              <a:gd name="T62" fmla="*/ 2388 w 2569"/>
              <a:gd name="T63" fmla="*/ 373 h 2569"/>
              <a:gd name="T64" fmla="*/ 2282 w 2569"/>
              <a:gd name="T65" fmla="*/ 483 h 2569"/>
              <a:gd name="T66" fmla="*/ 2282 w 2569"/>
              <a:gd name="T67" fmla="*/ 403 h 2569"/>
              <a:gd name="T68" fmla="*/ 2308 w 2569"/>
              <a:gd name="T69" fmla="*/ 373 h 2569"/>
              <a:gd name="T70" fmla="*/ 2232 w 2569"/>
              <a:gd name="T71" fmla="*/ 347 h 2569"/>
              <a:gd name="T72" fmla="*/ 2232 w 2569"/>
              <a:gd name="T73" fmla="*/ 267 h 2569"/>
              <a:gd name="T74" fmla="*/ 2287 w 2569"/>
              <a:gd name="T75" fmla="*/ 242 h 2569"/>
              <a:gd name="T76" fmla="*/ 2262 w 2569"/>
              <a:gd name="T77" fmla="*/ 212 h 2569"/>
              <a:gd name="T78" fmla="*/ 2232 w 2569"/>
              <a:gd name="T79" fmla="*/ 267 h 256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Lst>
            <a:rect l="0" t="0" r="r" b="b"/>
            <a:pathLst>
              <a:path w="2569" h="2569">
                <a:moveTo>
                  <a:pt x="313" y="2569"/>
                </a:moveTo>
                <a:cubicBezTo>
                  <a:pt x="141" y="2569"/>
                  <a:pt x="0" y="2428"/>
                  <a:pt x="0" y="2256"/>
                </a:cubicBezTo>
                <a:cubicBezTo>
                  <a:pt x="0" y="2083"/>
                  <a:pt x="141" y="1942"/>
                  <a:pt x="313" y="1942"/>
                </a:cubicBezTo>
                <a:cubicBezTo>
                  <a:pt x="473" y="1942"/>
                  <a:pt x="604" y="2062"/>
                  <a:pt x="624" y="2216"/>
                </a:cubicBezTo>
                <a:lnTo>
                  <a:pt x="1984" y="2216"/>
                </a:lnTo>
                <a:cubicBezTo>
                  <a:pt x="2014" y="2216"/>
                  <a:pt x="2038" y="2199"/>
                  <a:pt x="2049" y="2172"/>
                </a:cubicBezTo>
                <a:cubicBezTo>
                  <a:pt x="2060" y="2145"/>
                  <a:pt x="2055" y="2117"/>
                  <a:pt x="2034" y="2096"/>
                </a:cubicBezTo>
                <a:lnTo>
                  <a:pt x="474" y="536"/>
                </a:lnTo>
                <a:cubicBezTo>
                  <a:pt x="430" y="492"/>
                  <a:pt x="418" y="430"/>
                  <a:pt x="442" y="373"/>
                </a:cubicBezTo>
                <a:cubicBezTo>
                  <a:pt x="465" y="316"/>
                  <a:pt x="518" y="280"/>
                  <a:pt x="580" y="280"/>
                </a:cubicBezTo>
                <a:lnTo>
                  <a:pt x="1944" y="280"/>
                </a:lnTo>
                <a:cubicBezTo>
                  <a:pt x="1961" y="123"/>
                  <a:pt x="2094" y="0"/>
                  <a:pt x="2256" y="0"/>
                </a:cubicBezTo>
                <a:cubicBezTo>
                  <a:pt x="2428" y="0"/>
                  <a:pt x="2569" y="141"/>
                  <a:pt x="2569" y="313"/>
                </a:cubicBezTo>
                <a:cubicBezTo>
                  <a:pt x="2569" y="486"/>
                  <a:pt x="2428" y="627"/>
                  <a:pt x="2256" y="627"/>
                </a:cubicBezTo>
                <a:cubicBezTo>
                  <a:pt x="2099" y="627"/>
                  <a:pt x="1968" y="511"/>
                  <a:pt x="1946" y="360"/>
                </a:cubicBezTo>
                <a:lnTo>
                  <a:pt x="580" y="360"/>
                </a:lnTo>
                <a:cubicBezTo>
                  <a:pt x="551" y="360"/>
                  <a:pt x="527" y="376"/>
                  <a:pt x="515" y="403"/>
                </a:cubicBezTo>
                <a:cubicBezTo>
                  <a:pt x="504" y="430"/>
                  <a:pt x="510" y="459"/>
                  <a:pt x="531" y="480"/>
                </a:cubicBezTo>
                <a:lnTo>
                  <a:pt x="2091" y="2040"/>
                </a:lnTo>
                <a:cubicBezTo>
                  <a:pt x="2134" y="2083"/>
                  <a:pt x="2147" y="2146"/>
                  <a:pt x="2123" y="2203"/>
                </a:cubicBezTo>
                <a:cubicBezTo>
                  <a:pt x="2099" y="2260"/>
                  <a:pt x="2046" y="2296"/>
                  <a:pt x="1984" y="2296"/>
                </a:cubicBezTo>
                <a:lnTo>
                  <a:pt x="624" y="2296"/>
                </a:lnTo>
                <a:cubicBezTo>
                  <a:pt x="604" y="2450"/>
                  <a:pt x="473" y="2569"/>
                  <a:pt x="313" y="2569"/>
                </a:cubicBezTo>
                <a:close/>
                <a:moveTo>
                  <a:pt x="313" y="2022"/>
                </a:moveTo>
                <a:cubicBezTo>
                  <a:pt x="185" y="2022"/>
                  <a:pt x="80" y="2127"/>
                  <a:pt x="80" y="2256"/>
                </a:cubicBezTo>
                <a:cubicBezTo>
                  <a:pt x="80" y="2384"/>
                  <a:pt x="185" y="2489"/>
                  <a:pt x="313" y="2489"/>
                </a:cubicBezTo>
                <a:cubicBezTo>
                  <a:pt x="442" y="2489"/>
                  <a:pt x="547" y="2384"/>
                  <a:pt x="547" y="2256"/>
                </a:cubicBezTo>
                <a:cubicBezTo>
                  <a:pt x="547" y="2127"/>
                  <a:pt x="442" y="2022"/>
                  <a:pt x="313" y="2022"/>
                </a:cubicBezTo>
                <a:close/>
                <a:moveTo>
                  <a:pt x="2256" y="80"/>
                </a:moveTo>
                <a:cubicBezTo>
                  <a:pt x="2127" y="80"/>
                  <a:pt x="2022" y="185"/>
                  <a:pt x="2022" y="313"/>
                </a:cubicBezTo>
                <a:cubicBezTo>
                  <a:pt x="2022" y="442"/>
                  <a:pt x="2127" y="547"/>
                  <a:pt x="2256" y="547"/>
                </a:cubicBezTo>
                <a:cubicBezTo>
                  <a:pt x="2384" y="547"/>
                  <a:pt x="2489" y="442"/>
                  <a:pt x="2489" y="313"/>
                </a:cubicBezTo>
                <a:cubicBezTo>
                  <a:pt x="2489" y="185"/>
                  <a:pt x="2384" y="80"/>
                  <a:pt x="2256" y="80"/>
                </a:cubicBezTo>
                <a:close/>
                <a:moveTo>
                  <a:pt x="427" y="2397"/>
                </a:moveTo>
                <a:cubicBezTo>
                  <a:pt x="411" y="2397"/>
                  <a:pt x="396" y="2388"/>
                  <a:pt x="390" y="2373"/>
                </a:cubicBezTo>
                <a:lnTo>
                  <a:pt x="371" y="2328"/>
                </a:lnTo>
                <a:lnTo>
                  <a:pt x="258" y="2328"/>
                </a:lnTo>
                <a:lnTo>
                  <a:pt x="236" y="2374"/>
                </a:lnTo>
                <a:cubicBezTo>
                  <a:pt x="227" y="2394"/>
                  <a:pt x="203" y="2403"/>
                  <a:pt x="183" y="2393"/>
                </a:cubicBezTo>
                <a:cubicBezTo>
                  <a:pt x="163" y="2384"/>
                  <a:pt x="154" y="2360"/>
                  <a:pt x="164" y="2340"/>
                </a:cubicBezTo>
                <a:lnTo>
                  <a:pt x="196" y="2272"/>
                </a:lnTo>
                <a:cubicBezTo>
                  <a:pt x="196" y="2271"/>
                  <a:pt x="197" y="2271"/>
                  <a:pt x="197" y="2270"/>
                </a:cubicBezTo>
                <a:lnTo>
                  <a:pt x="284" y="2087"/>
                </a:lnTo>
                <a:cubicBezTo>
                  <a:pt x="291" y="2072"/>
                  <a:pt x="305" y="2063"/>
                  <a:pt x="321" y="2064"/>
                </a:cubicBezTo>
                <a:cubicBezTo>
                  <a:pt x="337" y="2064"/>
                  <a:pt x="351" y="2074"/>
                  <a:pt x="357" y="2088"/>
                </a:cubicBezTo>
                <a:lnTo>
                  <a:pt x="434" y="2272"/>
                </a:lnTo>
                <a:cubicBezTo>
                  <a:pt x="434" y="2272"/>
                  <a:pt x="435" y="2273"/>
                  <a:pt x="435" y="2273"/>
                </a:cubicBezTo>
                <a:lnTo>
                  <a:pt x="464" y="2342"/>
                </a:lnTo>
                <a:cubicBezTo>
                  <a:pt x="472" y="2362"/>
                  <a:pt x="463" y="2385"/>
                  <a:pt x="442" y="2394"/>
                </a:cubicBezTo>
                <a:cubicBezTo>
                  <a:pt x="437" y="2396"/>
                  <a:pt x="432" y="2397"/>
                  <a:pt x="427" y="2397"/>
                </a:cubicBezTo>
                <a:close/>
                <a:moveTo>
                  <a:pt x="296" y="2248"/>
                </a:moveTo>
                <a:lnTo>
                  <a:pt x="337" y="2248"/>
                </a:lnTo>
                <a:lnTo>
                  <a:pt x="318" y="2202"/>
                </a:lnTo>
                <a:lnTo>
                  <a:pt x="296" y="2248"/>
                </a:lnTo>
                <a:close/>
                <a:moveTo>
                  <a:pt x="2282" y="483"/>
                </a:moveTo>
                <a:lnTo>
                  <a:pt x="2192" y="483"/>
                </a:lnTo>
                <a:cubicBezTo>
                  <a:pt x="2170" y="483"/>
                  <a:pt x="2152" y="465"/>
                  <a:pt x="2152" y="443"/>
                </a:cubicBezTo>
                <a:lnTo>
                  <a:pt x="2152" y="172"/>
                </a:lnTo>
                <a:cubicBezTo>
                  <a:pt x="2152" y="150"/>
                  <a:pt x="2170" y="132"/>
                  <a:pt x="2192" y="132"/>
                </a:cubicBezTo>
                <a:lnTo>
                  <a:pt x="2262" y="132"/>
                </a:lnTo>
                <a:cubicBezTo>
                  <a:pt x="2320" y="132"/>
                  <a:pt x="2367" y="179"/>
                  <a:pt x="2367" y="237"/>
                </a:cubicBezTo>
                <a:lnTo>
                  <a:pt x="2367" y="242"/>
                </a:lnTo>
                <a:cubicBezTo>
                  <a:pt x="2367" y="261"/>
                  <a:pt x="2362" y="279"/>
                  <a:pt x="2353" y="294"/>
                </a:cubicBezTo>
                <a:cubicBezTo>
                  <a:pt x="2374" y="314"/>
                  <a:pt x="2388" y="342"/>
                  <a:pt x="2388" y="373"/>
                </a:cubicBezTo>
                <a:lnTo>
                  <a:pt x="2388" y="377"/>
                </a:lnTo>
                <a:cubicBezTo>
                  <a:pt x="2388" y="435"/>
                  <a:pt x="2341" y="483"/>
                  <a:pt x="2282" y="483"/>
                </a:cubicBezTo>
                <a:close/>
                <a:moveTo>
                  <a:pt x="2232" y="403"/>
                </a:moveTo>
                <a:lnTo>
                  <a:pt x="2282" y="403"/>
                </a:lnTo>
                <a:cubicBezTo>
                  <a:pt x="2296" y="403"/>
                  <a:pt x="2308" y="391"/>
                  <a:pt x="2308" y="377"/>
                </a:cubicBezTo>
                <a:lnTo>
                  <a:pt x="2308" y="373"/>
                </a:lnTo>
                <a:cubicBezTo>
                  <a:pt x="2308" y="359"/>
                  <a:pt x="2296" y="347"/>
                  <a:pt x="2282" y="347"/>
                </a:cubicBezTo>
                <a:lnTo>
                  <a:pt x="2232" y="347"/>
                </a:lnTo>
                <a:lnTo>
                  <a:pt x="2232" y="403"/>
                </a:lnTo>
                <a:close/>
                <a:moveTo>
                  <a:pt x="2232" y="267"/>
                </a:moveTo>
                <a:lnTo>
                  <a:pt x="2262" y="267"/>
                </a:lnTo>
                <a:cubicBezTo>
                  <a:pt x="2276" y="267"/>
                  <a:pt x="2287" y="256"/>
                  <a:pt x="2287" y="242"/>
                </a:cubicBezTo>
                <a:lnTo>
                  <a:pt x="2287" y="237"/>
                </a:lnTo>
                <a:cubicBezTo>
                  <a:pt x="2287" y="223"/>
                  <a:pt x="2276" y="212"/>
                  <a:pt x="2262" y="212"/>
                </a:cubicBezTo>
                <a:lnTo>
                  <a:pt x="2232" y="212"/>
                </a:lnTo>
                <a:lnTo>
                  <a:pt x="2232" y="267"/>
                </a:lnTo>
                <a:close/>
              </a:path>
            </a:pathLst>
          </a:custGeom>
          <a:solidFill>
            <a:schemeClr val="accent1">
              <a:lumMod val="75000"/>
            </a:schemeClr>
          </a:solidFill>
          <a:ln w="76200">
            <a:solidFill>
              <a:schemeClr val="accent1">
                <a:lumMod val="75000"/>
              </a:schemeClr>
            </a:solidFill>
          </a:ln>
        </xdr:spPr>
        <xdr:txBody>
          <a:bodyPr wrap="square"/>
          <a:lstStyle/>
          <a:p>
            <a:endParaRPr lang="zh-CN" altLang="en-US"/>
          </a:p>
        </xdr:txBody>
      </xdr:sp>
      <xdr:sp macro="[0]!添加线路信息" textlink="">
        <xdr:nvSpPr>
          <xdr:cNvPr id="19" name="文本框 18">
            <a:extLst>
              <a:ext uri="{FF2B5EF4-FFF2-40B4-BE49-F238E27FC236}">
                <a16:creationId xmlns:a16="http://schemas.microsoft.com/office/drawing/2014/main" id="{00000000-0008-0000-0700-000013000000}"/>
              </a:ext>
            </a:extLst>
          </xdr:cNvPr>
          <xdr:cNvSpPr txBox="1"/>
        </xdr:nvSpPr>
        <xdr:spPr>
          <a:xfrm>
            <a:off x="7429499" y="2543175"/>
            <a:ext cx="2877306" cy="5162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2800" b="1">
                <a:latin typeface="+mj-ea"/>
                <a:ea typeface="+mj-ea"/>
              </a:rPr>
              <a:t>添加线路信息</a:t>
            </a:r>
          </a:p>
        </xdr:txBody>
      </xdr:sp>
    </xdr:grpSp>
    <xdr:clientData/>
  </xdr:twoCellAnchor>
  <mc:AlternateContent xmlns:mc="http://schemas.openxmlformats.org/markup-compatibility/2006">
    <mc:Choice xmlns:a14="http://schemas.microsoft.com/office/drawing/2010/main" Requires="a14">
      <xdr:twoCellAnchor editAs="oneCell">
        <xdr:from>
          <xdr:col>0</xdr:col>
          <xdr:colOff>95250</xdr:colOff>
          <xdr:row>0</xdr:row>
          <xdr:rowOff>114300</xdr:rowOff>
        </xdr:from>
        <xdr:to>
          <xdr:col>0</xdr:col>
          <xdr:colOff>1609725</xdr:colOff>
          <xdr:row>0</xdr:row>
          <xdr:rowOff>561975</xdr:rowOff>
        </xdr:to>
        <xdr:sp macro="" textlink="">
          <xdr:nvSpPr>
            <xdr:cNvPr id="608257" name="CommandButton1" hidden="1">
              <a:extLst>
                <a:ext uri="{63B3BB69-23CF-44E3-9099-C40C66FF867C}">
                  <a14:compatExt spid="_x0000_s608257"/>
                </a:ext>
                <a:ext uri="{FF2B5EF4-FFF2-40B4-BE49-F238E27FC236}">
                  <a16:creationId xmlns:a16="http://schemas.microsoft.com/office/drawing/2014/main" id="{00000000-0008-0000-0700-00000148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9525</xdr:rowOff>
    </xdr:from>
    <xdr:to>
      <xdr:col>1</xdr:col>
      <xdr:colOff>676276</xdr:colOff>
      <xdr:row>1</xdr:row>
      <xdr:rowOff>47625</xdr:rowOff>
    </xdr:to>
    <xdr:grpSp>
      <xdr:nvGrpSpPr>
        <xdr:cNvPr id="15" name="组合 14">
          <a:extLst>
            <a:ext uri="{FF2B5EF4-FFF2-40B4-BE49-F238E27FC236}">
              <a16:creationId xmlns:a16="http://schemas.microsoft.com/office/drawing/2014/main" id="{00000000-0008-0000-0800-00000F000000}"/>
            </a:ext>
          </a:extLst>
        </xdr:cNvPr>
        <xdr:cNvGrpSpPr/>
      </xdr:nvGrpSpPr>
      <xdr:grpSpPr>
        <a:xfrm>
          <a:off x="1752600" y="9525"/>
          <a:ext cx="666751" cy="666750"/>
          <a:chOff x="1571624" y="0"/>
          <a:chExt cx="1228725" cy="1228724"/>
        </a:xfrm>
        <a:solidFill>
          <a:schemeClr val="accent1">
            <a:lumMod val="75000"/>
          </a:schemeClr>
        </a:solidFill>
      </xdr:grpSpPr>
      <xdr:pic>
        <xdr:nvPicPr>
          <xdr:cNvPr id="16" name="图形 15" descr="剪贴板">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71624" y="0"/>
            <a:ext cx="1228725" cy="1228724"/>
          </a:xfrm>
          <a:prstGeom prst="rect">
            <a:avLst/>
          </a:prstGeom>
        </xdr:spPr>
      </xdr:pic>
      <xdr:pic>
        <xdr:nvPicPr>
          <xdr:cNvPr id="17" name="图形 16" descr="列表">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24025" y="180975"/>
            <a:ext cx="914400" cy="914400"/>
          </a:xfrm>
          <a:prstGeom prst="rect">
            <a:avLst/>
          </a:prstGeom>
        </xdr:spPr>
      </xdr:pic>
    </xdr:grpSp>
    <xdr:clientData/>
  </xdr:twoCellAnchor>
  <xdr:twoCellAnchor>
    <xdr:from>
      <xdr:col>2</xdr:col>
      <xdr:colOff>430801</xdr:colOff>
      <xdr:row>3</xdr:row>
      <xdr:rowOff>86753</xdr:rowOff>
    </xdr:from>
    <xdr:to>
      <xdr:col>5</xdr:col>
      <xdr:colOff>297180</xdr:colOff>
      <xdr:row>15</xdr:row>
      <xdr:rowOff>139365</xdr:rowOff>
    </xdr:to>
    <xdr:grpSp>
      <xdr:nvGrpSpPr>
        <xdr:cNvPr id="9" name="组合 8">
          <a:hlinkClick xmlns:r="http://schemas.openxmlformats.org/officeDocument/2006/relationships" r:id="rId5" tooltip="通过该功能帮助员工为用户查询运单相关信息"/>
          <a:extLst>
            <a:ext uri="{FF2B5EF4-FFF2-40B4-BE49-F238E27FC236}">
              <a16:creationId xmlns:a16="http://schemas.microsoft.com/office/drawing/2014/main" id="{00000000-0008-0000-0800-000009000000}"/>
            </a:ext>
          </a:extLst>
        </xdr:cNvPr>
        <xdr:cNvGrpSpPr/>
      </xdr:nvGrpSpPr>
      <xdr:grpSpPr>
        <a:xfrm>
          <a:off x="2859676" y="1096403"/>
          <a:ext cx="1923779" cy="2681512"/>
          <a:chOff x="2688226" y="1057276"/>
          <a:chExt cx="1934934" cy="2159018"/>
        </a:xfrm>
      </xdr:grpSpPr>
      <xdr:sp macro="[0]!查询运单" textlink="">
        <xdr:nvSpPr>
          <xdr:cNvPr id="18" name="report_174526">
            <a:extLst>
              <a:ext uri="{FF2B5EF4-FFF2-40B4-BE49-F238E27FC236}">
                <a16:creationId xmlns:a16="http://schemas.microsoft.com/office/drawing/2014/main" id="{00000000-0008-0000-0800-000012000000}"/>
              </a:ext>
            </a:extLst>
          </xdr:cNvPr>
          <xdr:cNvSpPr>
            <a:spLocks noChangeAspect="1"/>
          </xdr:cNvSpPr>
        </xdr:nvSpPr>
        <xdr:spPr bwMode="auto">
          <a:xfrm>
            <a:off x="2933700" y="1057276"/>
            <a:ext cx="1599433" cy="1495424"/>
          </a:xfrm>
          <a:custGeom>
            <a:avLst/>
            <a:gdLst>
              <a:gd name="connsiteX0" fmla="*/ 294532 w 608768"/>
              <a:gd name="connsiteY0" fmla="*/ 162865 h 569181"/>
              <a:gd name="connsiteX1" fmla="*/ 305329 w 608768"/>
              <a:gd name="connsiteY1" fmla="*/ 173644 h 569181"/>
              <a:gd name="connsiteX2" fmla="*/ 305329 w 608768"/>
              <a:gd name="connsiteY2" fmla="*/ 184658 h 569181"/>
              <a:gd name="connsiteX3" fmla="*/ 306737 w 608768"/>
              <a:gd name="connsiteY3" fmla="*/ 184658 h 569181"/>
              <a:gd name="connsiteX4" fmla="*/ 355791 w 608768"/>
              <a:gd name="connsiteY4" fmla="*/ 233398 h 569181"/>
              <a:gd name="connsiteX5" fmla="*/ 344760 w 608768"/>
              <a:gd name="connsiteY5" fmla="*/ 244177 h 569181"/>
              <a:gd name="connsiteX6" fmla="*/ 333963 w 608768"/>
              <a:gd name="connsiteY6" fmla="*/ 233398 h 569181"/>
              <a:gd name="connsiteX7" fmla="*/ 306737 w 608768"/>
              <a:gd name="connsiteY7" fmla="*/ 206216 h 569181"/>
              <a:gd name="connsiteX8" fmla="*/ 279511 w 608768"/>
              <a:gd name="connsiteY8" fmla="*/ 233398 h 569181"/>
              <a:gd name="connsiteX9" fmla="*/ 306737 w 608768"/>
              <a:gd name="connsiteY9" fmla="*/ 260580 h 569181"/>
              <a:gd name="connsiteX10" fmla="*/ 355791 w 608768"/>
              <a:gd name="connsiteY10" fmla="*/ 309321 h 569181"/>
              <a:gd name="connsiteX11" fmla="*/ 306737 w 608768"/>
              <a:gd name="connsiteY11" fmla="*/ 358296 h 569181"/>
              <a:gd name="connsiteX12" fmla="*/ 305329 w 608768"/>
              <a:gd name="connsiteY12" fmla="*/ 358061 h 569181"/>
              <a:gd name="connsiteX13" fmla="*/ 305329 w 608768"/>
              <a:gd name="connsiteY13" fmla="*/ 358296 h 569181"/>
              <a:gd name="connsiteX14" fmla="*/ 305329 w 608768"/>
              <a:gd name="connsiteY14" fmla="*/ 369075 h 569181"/>
              <a:gd name="connsiteX15" fmla="*/ 294532 w 608768"/>
              <a:gd name="connsiteY15" fmla="*/ 379854 h 569181"/>
              <a:gd name="connsiteX16" fmla="*/ 283735 w 608768"/>
              <a:gd name="connsiteY16" fmla="*/ 369075 h 569181"/>
              <a:gd name="connsiteX17" fmla="*/ 283735 w 608768"/>
              <a:gd name="connsiteY17" fmla="*/ 358296 h 569181"/>
              <a:gd name="connsiteX18" fmla="*/ 285144 w 608768"/>
              <a:gd name="connsiteY18" fmla="*/ 353140 h 569181"/>
              <a:gd name="connsiteX19" fmla="*/ 257917 w 608768"/>
              <a:gd name="connsiteY19" fmla="*/ 309321 h 569181"/>
              <a:gd name="connsiteX20" fmla="*/ 268714 w 608768"/>
              <a:gd name="connsiteY20" fmla="*/ 298542 h 569181"/>
              <a:gd name="connsiteX21" fmla="*/ 279511 w 608768"/>
              <a:gd name="connsiteY21" fmla="*/ 309321 h 569181"/>
              <a:gd name="connsiteX22" fmla="*/ 306737 w 608768"/>
              <a:gd name="connsiteY22" fmla="*/ 336503 h 569181"/>
              <a:gd name="connsiteX23" fmla="*/ 333963 w 608768"/>
              <a:gd name="connsiteY23" fmla="*/ 309321 h 569181"/>
              <a:gd name="connsiteX24" fmla="*/ 306737 w 608768"/>
              <a:gd name="connsiteY24" fmla="*/ 282373 h 569181"/>
              <a:gd name="connsiteX25" fmla="*/ 257917 w 608768"/>
              <a:gd name="connsiteY25" fmla="*/ 233398 h 569181"/>
              <a:gd name="connsiteX26" fmla="*/ 283735 w 608768"/>
              <a:gd name="connsiteY26" fmla="*/ 190516 h 569181"/>
              <a:gd name="connsiteX27" fmla="*/ 283735 w 608768"/>
              <a:gd name="connsiteY27" fmla="*/ 173644 h 569181"/>
              <a:gd name="connsiteX28" fmla="*/ 294532 w 608768"/>
              <a:gd name="connsiteY28" fmla="*/ 162865 h 569181"/>
              <a:gd name="connsiteX29" fmla="*/ 304384 w 608768"/>
              <a:gd name="connsiteY29" fmla="*/ 141299 h 569181"/>
              <a:gd name="connsiteX30" fmla="*/ 173900 w 608768"/>
              <a:gd name="connsiteY30" fmla="*/ 271351 h 569181"/>
              <a:gd name="connsiteX31" fmla="*/ 304384 w 608768"/>
              <a:gd name="connsiteY31" fmla="*/ 401637 h 569181"/>
              <a:gd name="connsiteX32" fmla="*/ 434868 w 608768"/>
              <a:gd name="connsiteY32" fmla="*/ 271351 h 569181"/>
              <a:gd name="connsiteX33" fmla="*/ 304384 w 608768"/>
              <a:gd name="connsiteY33" fmla="*/ 141299 h 569181"/>
              <a:gd name="connsiteX34" fmla="*/ 75999 w 608768"/>
              <a:gd name="connsiteY34" fmla="*/ 76211 h 569181"/>
              <a:gd name="connsiteX35" fmla="*/ 271748 w 608768"/>
              <a:gd name="connsiteY35" fmla="*/ 76211 h 569181"/>
              <a:gd name="connsiteX36" fmla="*/ 271748 w 608768"/>
              <a:gd name="connsiteY36" fmla="*/ 97733 h 569181"/>
              <a:gd name="connsiteX37" fmla="*/ 75999 w 608768"/>
              <a:gd name="connsiteY37" fmla="*/ 97733 h 569181"/>
              <a:gd name="connsiteX38" fmla="*/ 21825 w 608768"/>
              <a:gd name="connsiteY38" fmla="*/ 21792 h 569181"/>
              <a:gd name="connsiteX39" fmla="*/ 21825 w 608768"/>
              <a:gd name="connsiteY39" fmla="*/ 488572 h 569181"/>
              <a:gd name="connsiteX40" fmla="*/ 326210 w 608768"/>
              <a:gd name="connsiteY40" fmla="*/ 488572 h 569181"/>
              <a:gd name="connsiteX41" fmla="*/ 326210 w 608768"/>
              <a:gd name="connsiteY41" fmla="*/ 421789 h 569181"/>
              <a:gd name="connsiteX42" fmla="*/ 304384 w 608768"/>
              <a:gd name="connsiteY42" fmla="*/ 423429 h 569181"/>
              <a:gd name="connsiteX43" fmla="*/ 248295 w 608768"/>
              <a:gd name="connsiteY43" fmla="*/ 412650 h 569181"/>
              <a:gd name="connsiteX44" fmla="*/ 76038 w 608768"/>
              <a:gd name="connsiteY44" fmla="*/ 412650 h 569181"/>
              <a:gd name="connsiteX45" fmla="*/ 76038 w 608768"/>
              <a:gd name="connsiteY45" fmla="*/ 390858 h 569181"/>
              <a:gd name="connsiteX46" fmla="*/ 210511 w 608768"/>
              <a:gd name="connsiteY46" fmla="*/ 390858 h 569181"/>
              <a:gd name="connsiteX47" fmla="*/ 167095 w 608768"/>
              <a:gd name="connsiteY47" fmla="*/ 336494 h 569181"/>
              <a:gd name="connsiteX48" fmla="*/ 76038 w 608768"/>
              <a:gd name="connsiteY48" fmla="*/ 336494 h 569181"/>
              <a:gd name="connsiteX49" fmla="*/ 76038 w 608768"/>
              <a:gd name="connsiteY49" fmla="*/ 314936 h 569181"/>
              <a:gd name="connsiteX50" fmla="*/ 158646 w 608768"/>
              <a:gd name="connsiteY50" fmla="*/ 314936 h 569181"/>
              <a:gd name="connsiteX51" fmla="*/ 152310 w 608768"/>
              <a:gd name="connsiteY51" fmla="*/ 271351 h 569181"/>
              <a:gd name="connsiteX52" fmla="*/ 153952 w 608768"/>
              <a:gd name="connsiteY52" fmla="*/ 249793 h 569181"/>
              <a:gd name="connsiteX53" fmla="*/ 76038 w 608768"/>
              <a:gd name="connsiteY53" fmla="*/ 249793 h 569181"/>
              <a:gd name="connsiteX54" fmla="*/ 76038 w 608768"/>
              <a:gd name="connsiteY54" fmla="*/ 228000 h 569181"/>
              <a:gd name="connsiteX55" fmla="*/ 158646 w 608768"/>
              <a:gd name="connsiteY55" fmla="*/ 228000 h 569181"/>
              <a:gd name="connsiteX56" fmla="*/ 187981 w 608768"/>
              <a:gd name="connsiteY56" fmla="*/ 173871 h 569181"/>
              <a:gd name="connsiteX57" fmla="*/ 76038 w 608768"/>
              <a:gd name="connsiteY57" fmla="*/ 173871 h 569181"/>
              <a:gd name="connsiteX58" fmla="*/ 76038 w 608768"/>
              <a:gd name="connsiteY58" fmla="*/ 152078 h 569181"/>
              <a:gd name="connsiteX59" fmla="*/ 210511 w 608768"/>
              <a:gd name="connsiteY59" fmla="*/ 152078 h 569181"/>
              <a:gd name="connsiteX60" fmla="*/ 304384 w 608768"/>
              <a:gd name="connsiteY60" fmla="*/ 119507 h 569181"/>
              <a:gd name="connsiteX61" fmla="*/ 326210 w 608768"/>
              <a:gd name="connsiteY61" fmla="*/ 121147 h 569181"/>
              <a:gd name="connsiteX62" fmla="*/ 326210 w 608768"/>
              <a:gd name="connsiteY62" fmla="*/ 21792 h 569181"/>
              <a:gd name="connsiteX63" fmla="*/ 10795 w 608768"/>
              <a:gd name="connsiteY63" fmla="*/ 0 h 569181"/>
              <a:gd name="connsiteX64" fmla="*/ 337005 w 608768"/>
              <a:gd name="connsiteY64" fmla="*/ 0 h 569181"/>
              <a:gd name="connsiteX65" fmla="*/ 347801 w 608768"/>
              <a:gd name="connsiteY65" fmla="*/ 11013 h 569181"/>
              <a:gd name="connsiteX66" fmla="*/ 347801 w 608768"/>
              <a:gd name="connsiteY66" fmla="*/ 125834 h 569181"/>
              <a:gd name="connsiteX67" fmla="*/ 456694 w 608768"/>
              <a:gd name="connsiteY67" fmla="*/ 271351 h 569181"/>
              <a:gd name="connsiteX68" fmla="*/ 422195 w 608768"/>
              <a:gd name="connsiteY68" fmla="*/ 367660 h 569181"/>
              <a:gd name="connsiteX69" fmla="*/ 608768 w 608768"/>
              <a:gd name="connsiteY69" fmla="*/ 553950 h 569181"/>
              <a:gd name="connsiteX70" fmla="*/ 593279 w 608768"/>
              <a:gd name="connsiteY70" fmla="*/ 569181 h 569181"/>
              <a:gd name="connsiteX71" fmla="*/ 407175 w 608768"/>
              <a:gd name="connsiteY71" fmla="*/ 383359 h 569181"/>
              <a:gd name="connsiteX72" fmla="*/ 347801 w 608768"/>
              <a:gd name="connsiteY72" fmla="*/ 417103 h 569181"/>
              <a:gd name="connsiteX73" fmla="*/ 347801 w 608768"/>
              <a:gd name="connsiteY73" fmla="*/ 499351 h 569181"/>
              <a:gd name="connsiteX74" fmla="*/ 337005 w 608768"/>
              <a:gd name="connsiteY74" fmla="*/ 510365 h 569181"/>
              <a:gd name="connsiteX75" fmla="*/ 10795 w 608768"/>
              <a:gd name="connsiteY75" fmla="*/ 510365 h 569181"/>
              <a:gd name="connsiteX76" fmla="*/ 0 w 608768"/>
              <a:gd name="connsiteY76" fmla="*/ 499351 h 569181"/>
              <a:gd name="connsiteX77" fmla="*/ 0 w 608768"/>
              <a:gd name="connsiteY77" fmla="*/ 11013 h 569181"/>
              <a:gd name="connsiteX78" fmla="*/ 10795 w 608768"/>
              <a:gd name="connsiteY78" fmla="*/ 0 h 5691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Lst>
            <a:rect l="l" t="t" r="r" b="b"/>
            <a:pathLst>
              <a:path w="608768" h="569181">
                <a:moveTo>
                  <a:pt x="294532" y="162865"/>
                </a:moveTo>
                <a:cubicBezTo>
                  <a:pt x="300634" y="162865"/>
                  <a:pt x="305329" y="167786"/>
                  <a:pt x="305329" y="173644"/>
                </a:cubicBezTo>
                <a:lnTo>
                  <a:pt x="305329" y="184658"/>
                </a:lnTo>
                <a:cubicBezTo>
                  <a:pt x="305798" y="184658"/>
                  <a:pt x="306267" y="184658"/>
                  <a:pt x="306737" y="184658"/>
                </a:cubicBezTo>
                <a:cubicBezTo>
                  <a:pt x="333729" y="184658"/>
                  <a:pt x="355791" y="206450"/>
                  <a:pt x="355791" y="233398"/>
                </a:cubicBezTo>
                <a:cubicBezTo>
                  <a:pt x="355791" y="239491"/>
                  <a:pt x="350862" y="244177"/>
                  <a:pt x="344760" y="244177"/>
                </a:cubicBezTo>
                <a:cubicBezTo>
                  <a:pt x="338892" y="244177"/>
                  <a:pt x="333963" y="239491"/>
                  <a:pt x="333963" y="233398"/>
                </a:cubicBezTo>
                <a:cubicBezTo>
                  <a:pt x="333963" y="218401"/>
                  <a:pt x="321758" y="206216"/>
                  <a:pt x="306737" y="206216"/>
                </a:cubicBezTo>
                <a:cubicBezTo>
                  <a:pt x="291715" y="206216"/>
                  <a:pt x="279511" y="218401"/>
                  <a:pt x="279511" y="233398"/>
                </a:cubicBezTo>
                <a:cubicBezTo>
                  <a:pt x="279511" y="248395"/>
                  <a:pt x="291715" y="260580"/>
                  <a:pt x="306737" y="260580"/>
                </a:cubicBezTo>
                <a:cubicBezTo>
                  <a:pt x="333729" y="260580"/>
                  <a:pt x="355791" y="282373"/>
                  <a:pt x="355791" y="309321"/>
                </a:cubicBezTo>
                <a:cubicBezTo>
                  <a:pt x="355791" y="336269"/>
                  <a:pt x="333729" y="358296"/>
                  <a:pt x="306737" y="358296"/>
                </a:cubicBezTo>
                <a:cubicBezTo>
                  <a:pt x="306267" y="358296"/>
                  <a:pt x="305798" y="358061"/>
                  <a:pt x="305329" y="358061"/>
                </a:cubicBezTo>
                <a:cubicBezTo>
                  <a:pt x="305329" y="358061"/>
                  <a:pt x="305329" y="358296"/>
                  <a:pt x="305329" y="358296"/>
                </a:cubicBezTo>
                <a:lnTo>
                  <a:pt x="305329" y="369075"/>
                </a:lnTo>
                <a:cubicBezTo>
                  <a:pt x="305329" y="375167"/>
                  <a:pt x="300634" y="379854"/>
                  <a:pt x="294532" y="379854"/>
                </a:cubicBezTo>
                <a:cubicBezTo>
                  <a:pt x="288430" y="379854"/>
                  <a:pt x="283735" y="375167"/>
                  <a:pt x="283735" y="369075"/>
                </a:cubicBezTo>
                <a:lnTo>
                  <a:pt x="283735" y="358296"/>
                </a:lnTo>
                <a:cubicBezTo>
                  <a:pt x="283735" y="356421"/>
                  <a:pt x="284205" y="354546"/>
                  <a:pt x="285144" y="353140"/>
                </a:cubicBezTo>
                <a:cubicBezTo>
                  <a:pt x="268949" y="344939"/>
                  <a:pt x="257917" y="328536"/>
                  <a:pt x="257917" y="309321"/>
                </a:cubicBezTo>
                <a:cubicBezTo>
                  <a:pt x="257917" y="303463"/>
                  <a:pt x="262611" y="298542"/>
                  <a:pt x="268714" y="298542"/>
                </a:cubicBezTo>
                <a:cubicBezTo>
                  <a:pt x="274816" y="298542"/>
                  <a:pt x="279511" y="303463"/>
                  <a:pt x="279511" y="309321"/>
                </a:cubicBezTo>
                <a:cubicBezTo>
                  <a:pt x="279511" y="324318"/>
                  <a:pt x="291715" y="336503"/>
                  <a:pt x="306737" y="336503"/>
                </a:cubicBezTo>
                <a:cubicBezTo>
                  <a:pt x="321758" y="336503"/>
                  <a:pt x="333963" y="324318"/>
                  <a:pt x="333963" y="309321"/>
                </a:cubicBezTo>
                <a:cubicBezTo>
                  <a:pt x="333963" y="294324"/>
                  <a:pt x="321758" y="282373"/>
                  <a:pt x="306737" y="282373"/>
                </a:cubicBezTo>
                <a:cubicBezTo>
                  <a:pt x="279745" y="282373"/>
                  <a:pt x="257917" y="260346"/>
                  <a:pt x="257917" y="233398"/>
                </a:cubicBezTo>
                <a:cubicBezTo>
                  <a:pt x="257917" y="214886"/>
                  <a:pt x="268244" y="198952"/>
                  <a:pt x="283735" y="190516"/>
                </a:cubicBezTo>
                <a:lnTo>
                  <a:pt x="283735" y="173644"/>
                </a:lnTo>
                <a:cubicBezTo>
                  <a:pt x="283735" y="167786"/>
                  <a:pt x="288430" y="162865"/>
                  <a:pt x="294532" y="162865"/>
                </a:cubicBezTo>
                <a:close/>
                <a:moveTo>
                  <a:pt x="304384" y="141299"/>
                </a:moveTo>
                <a:cubicBezTo>
                  <a:pt x="232571" y="141299"/>
                  <a:pt x="173900" y="199647"/>
                  <a:pt x="173900" y="271351"/>
                </a:cubicBezTo>
                <a:cubicBezTo>
                  <a:pt x="173900" y="343290"/>
                  <a:pt x="232571" y="401637"/>
                  <a:pt x="304384" y="401637"/>
                </a:cubicBezTo>
                <a:cubicBezTo>
                  <a:pt x="376432" y="401637"/>
                  <a:pt x="434868" y="343290"/>
                  <a:pt x="434868" y="271351"/>
                </a:cubicBezTo>
                <a:cubicBezTo>
                  <a:pt x="434868" y="199647"/>
                  <a:pt x="376432" y="141299"/>
                  <a:pt x="304384" y="141299"/>
                </a:cubicBezTo>
                <a:close/>
                <a:moveTo>
                  <a:pt x="75999" y="76211"/>
                </a:moveTo>
                <a:lnTo>
                  <a:pt x="271748" y="76211"/>
                </a:lnTo>
                <a:lnTo>
                  <a:pt x="271748" y="97733"/>
                </a:lnTo>
                <a:lnTo>
                  <a:pt x="75999" y="97733"/>
                </a:lnTo>
                <a:close/>
                <a:moveTo>
                  <a:pt x="21825" y="21792"/>
                </a:moveTo>
                <a:lnTo>
                  <a:pt x="21825" y="488572"/>
                </a:lnTo>
                <a:lnTo>
                  <a:pt x="326210" y="488572"/>
                </a:lnTo>
                <a:lnTo>
                  <a:pt x="326210" y="421789"/>
                </a:lnTo>
                <a:cubicBezTo>
                  <a:pt x="318935" y="422726"/>
                  <a:pt x="311894" y="423429"/>
                  <a:pt x="304384" y="423429"/>
                </a:cubicBezTo>
                <a:cubicBezTo>
                  <a:pt x="284671" y="423429"/>
                  <a:pt x="265662" y="419446"/>
                  <a:pt x="248295" y="412650"/>
                </a:cubicBezTo>
                <a:lnTo>
                  <a:pt x="76038" y="412650"/>
                </a:lnTo>
                <a:lnTo>
                  <a:pt x="76038" y="390858"/>
                </a:lnTo>
                <a:lnTo>
                  <a:pt x="210511" y="390858"/>
                </a:lnTo>
                <a:cubicBezTo>
                  <a:pt x="192206" y="376330"/>
                  <a:pt x="177186" y="357818"/>
                  <a:pt x="167095" y="336494"/>
                </a:cubicBezTo>
                <a:lnTo>
                  <a:pt x="76038" y="336494"/>
                </a:lnTo>
                <a:lnTo>
                  <a:pt x="76038" y="314936"/>
                </a:lnTo>
                <a:lnTo>
                  <a:pt x="158646" y="314936"/>
                </a:lnTo>
                <a:cubicBezTo>
                  <a:pt x="154422" y="301111"/>
                  <a:pt x="152310" y="286582"/>
                  <a:pt x="152310" y="271351"/>
                </a:cubicBezTo>
                <a:cubicBezTo>
                  <a:pt x="152310" y="264087"/>
                  <a:pt x="153014" y="256823"/>
                  <a:pt x="153952" y="249793"/>
                </a:cubicBezTo>
                <a:lnTo>
                  <a:pt x="76038" y="249793"/>
                </a:lnTo>
                <a:lnTo>
                  <a:pt x="76038" y="228000"/>
                </a:lnTo>
                <a:lnTo>
                  <a:pt x="158646" y="228000"/>
                </a:lnTo>
                <a:cubicBezTo>
                  <a:pt x="164748" y="207848"/>
                  <a:pt x="174839" y="189571"/>
                  <a:pt x="187981" y="173871"/>
                </a:cubicBezTo>
                <a:lnTo>
                  <a:pt x="76038" y="173871"/>
                </a:lnTo>
                <a:lnTo>
                  <a:pt x="76038" y="152078"/>
                </a:lnTo>
                <a:lnTo>
                  <a:pt x="210511" y="152078"/>
                </a:lnTo>
                <a:cubicBezTo>
                  <a:pt x="236561" y="131692"/>
                  <a:pt x="268947" y="119507"/>
                  <a:pt x="304384" y="119507"/>
                </a:cubicBezTo>
                <a:cubicBezTo>
                  <a:pt x="311894" y="119507"/>
                  <a:pt x="318935" y="120210"/>
                  <a:pt x="326210" y="121147"/>
                </a:cubicBezTo>
                <a:lnTo>
                  <a:pt x="326210" y="21792"/>
                </a:lnTo>
                <a:close/>
                <a:moveTo>
                  <a:pt x="10795" y="0"/>
                </a:moveTo>
                <a:lnTo>
                  <a:pt x="337005" y="0"/>
                </a:lnTo>
                <a:cubicBezTo>
                  <a:pt x="343107" y="0"/>
                  <a:pt x="347801" y="4921"/>
                  <a:pt x="347801" y="11013"/>
                </a:cubicBezTo>
                <a:lnTo>
                  <a:pt x="347801" y="125834"/>
                </a:lnTo>
                <a:cubicBezTo>
                  <a:pt x="410696" y="144580"/>
                  <a:pt x="456694" y="202693"/>
                  <a:pt x="456694" y="271351"/>
                </a:cubicBezTo>
                <a:cubicBezTo>
                  <a:pt x="456694" y="307906"/>
                  <a:pt x="443786" y="341415"/>
                  <a:pt x="422195" y="367660"/>
                </a:cubicBezTo>
                <a:lnTo>
                  <a:pt x="608768" y="553950"/>
                </a:lnTo>
                <a:lnTo>
                  <a:pt x="593279" y="569181"/>
                </a:lnTo>
                <a:lnTo>
                  <a:pt x="407175" y="383359"/>
                </a:lnTo>
                <a:cubicBezTo>
                  <a:pt x="390278" y="398591"/>
                  <a:pt x="370330" y="410307"/>
                  <a:pt x="347801" y="417103"/>
                </a:cubicBezTo>
                <a:lnTo>
                  <a:pt x="347801" y="499351"/>
                </a:lnTo>
                <a:cubicBezTo>
                  <a:pt x="347801" y="505444"/>
                  <a:pt x="343107" y="510365"/>
                  <a:pt x="337005" y="510365"/>
                </a:cubicBezTo>
                <a:lnTo>
                  <a:pt x="10795" y="510365"/>
                </a:lnTo>
                <a:cubicBezTo>
                  <a:pt x="4928" y="510365"/>
                  <a:pt x="0" y="505444"/>
                  <a:pt x="0" y="499351"/>
                </a:cubicBezTo>
                <a:lnTo>
                  <a:pt x="0" y="11013"/>
                </a:lnTo>
                <a:cubicBezTo>
                  <a:pt x="0" y="4921"/>
                  <a:pt x="4928" y="0"/>
                  <a:pt x="10795" y="0"/>
                </a:cubicBezTo>
                <a:close/>
              </a:path>
            </a:pathLst>
          </a:custGeom>
          <a:solidFill>
            <a:schemeClr val="accent1">
              <a:lumMod val="75000"/>
            </a:schemeClr>
          </a:solidFill>
          <a:ln>
            <a:noFill/>
          </a:ln>
        </xdr:spPr>
        <xdr:txBody>
          <a:bodyPr wrap="square"/>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zh-CN" altLang="en-US"/>
          </a:p>
        </xdr:txBody>
      </xdr:sp>
      <xdr:sp macro="[0]!查询运单" textlink="">
        <xdr:nvSpPr>
          <xdr:cNvPr id="8" name="文本框 7">
            <a:extLst>
              <a:ext uri="{FF2B5EF4-FFF2-40B4-BE49-F238E27FC236}">
                <a16:creationId xmlns:a16="http://schemas.microsoft.com/office/drawing/2014/main" id="{00000000-0008-0000-0800-000008000000}"/>
              </a:ext>
            </a:extLst>
          </xdr:cNvPr>
          <xdr:cNvSpPr txBox="1"/>
        </xdr:nvSpPr>
        <xdr:spPr>
          <a:xfrm>
            <a:off x="2688226" y="2698358"/>
            <a:ext cx="1934934" cy="5179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2800" b="1">
                <a:latin typeface="+mj-ea"/>
                <a:ea typeface="+mj-ea"/>
              </a:rPr>
              <a:t>查询运单</a:t>
            </a:r>
          </a:p>
        </xdr:txBody>
      </xdr:sp>
    </xdr:grpSp>
    <xdr:clientData/>
  </xdr:twoCellAnchor>
  <xdr:twoCellAnchor>
    <xdr:from>
      <xdr:col>6</xdr:col>
      <xdr:colOff>449180</xdr:colOff>
      <xdr:row>3</xdr:row>
      <xdr:rowOff>100723</xdr:rowOff>
    </xdr:from>
    <xdr:to>
      <xdr:col>9</xdr:col>
      <xdr:colOff>288889</xdr:colOff>
      <xdr:row>15</xdr:row>
      <xdr:rowOff>125396</xdr:rowOff>
    </xdr:to>
    <xdr:grpSp>
      <xdr:nvGrpSpPr>
        <xdr:cNvPr id="10" name="组合 9">
          <a:hlinkClick xmlns:r="http://schemas.openxmlformats.org/officeDocument/2006/relationships" r:id="rId6" tooltip="通过该功能实现将接货单和运货单录入系统，便于日后的查询"/>
          <a:extLst>
            <a:ext uri="{FF2B5EF4-FFF2-40B4-BE49-F238E27FC236}">
              <a16:creationId xmlns:a16="http://schemas.microsoft.com/office/drawing/2014/main" id="{00000000-0008-0000-0800-00000A000000}"/>
            </a:ext>
          </a:extLst>
        </xdr:cNvPr>
        <xdr:cNvGrpSpPr/>
      </xdr:nvGrpSpPr>
      <xdr:grpSpPr>
        <a:xfrm>
          <a:off x="5621255" y="1110373"/>
          <a:ext cx="1897109" cy="2653573"/>
          <a:chOff x="5831476" y="1076325"/>
          <a:chExt cx="1840996" cy="2142157"/>
        </a:xfrm>
      </xdr:grpSpPr>
      <xdr:sp macro="[0]!添加运单" textlink="">
        <xdr:nvSpPr>
          <xdr:cNvPr id="19" name="invoice_201226">
            <a:extLst>
              <a:ext uri="{FF2B5EF4-FFF2-40B4-BE49-F238E27FC236}">
                <a16:creationId xmlns:a16="http://schemas.microsoft.com/office/drawing/2014/main" id="{00000000-0008-0000-0800-000013000000}"/>
              </a:ext>
            </a:extLst>
          </xdr:cNvPr>
          <xdr:cNvSpPr>
            <a:spLocks noChangeAspect="1"/>
          </xdr:cNvSpPr>
        </xdr:nvSpPr>
        <xdr:spPr bwMode="auto">
          <a:xfrm>
            <a:off x="6086475" y="1076325"/>
            <a:ext cx="1075899" cy="1323975"/>
          </a:xfrm>
          <a:custGeom>
            <a:avLst/>
            <a:gdLst>
              <a:gd name="connsiteX0" fmla="*/ 389777 w 493040"/>
              <a:gd name="connsiteY0" fmla="*/ 446439 h 606722"/>
              <a:gd name="connsiteX1" fmla="*/ 389777 w 493040"/>
              <a:gd name="connsiteY1" fmla="*/ 492285 h 606722"/>
              <a:gd name="connsiteX2" fmla="*/ 378382 w 493040"/>
              <a:gd name="connsiteY2" fmla="*/ 503658 h 606722"/>
              <a:gd name="connsiteX3" fmla="*/ 332448 w 493040"/>
              <a:gd name="connsiteY3" fmla="*/ 503658 h 606722"/>
              <a:gd name="connsiteX4" fmla="*/ 332448 w 493040"/>
              <a:gd name="connsiteY4" fmla="*/ 526581 h 606722"/>
              <a:gd name="connsiteX5" fmla="*/ 378382 w 493040"/>
              <a:gd name="connsiteY5" fmla="*/ 526581 h 606722"/>
              <a:gd name="connsiteX6" fmla="*/ 389777 w 493040"/>
              <a:gd name="connsiteY6" fmla="*/ 538042 h 606722"/>
              <a:gd name="connsiteX7" fmla="*/ 389777 w 493040"/>
              <a:gd name="connsiteY7" fmla="*/ 583799 h 606722"/>
              <a:gd name="connsiteX8" fmla="*/ 412744 w 493040"/>
              <a:gd name="connsiteY8" fmla="*/ 583799 h 606722"/>
              <a:gd name="connsiteX9" fmla="*/ 412744 w 493040"/>
              <a:gd name="connsiteY9" fmla="*/ 538042 h 606722"/>
              <a:gd name="connsiteX10" fmla="*/ 424228 w 493040"/>
              <a:gd name="connsiteY10" fmla="*/ 526581 h 606722"/>
              <a:gd name="connsiteX11" fmla="*/ 470073 w 493040"/>
              <a:gd name="connsiteY11" fmla="*/ 526581 h 606722"/>
              <a:gd name="connsiteX12" fmla="*/ 470073 w 493040"/>
              <a:gd name="connsiteY12" fmla="*/ 503658 h 606722"/>
              <a:gd name="connsiteX13" fmla="*/ 424228 w 493040"/>
              <a:gd name="connsiteY13" fmla="*/ 503658 h 606722"/>
              <a:gd name="connsiteX14" fmla="*/ 412744 w 493040"/>
              <a:gd name="connsiteY14" fmla="*/ 492285 h 606722"/>
              <a:gd name="connsiteX15" fmla="*/ 412744 w 493040"/>
              <a:gd name="connsiteY15" fmla="*/ 446439 h 606722"/>
              <a:gd name="connsiteX16" fmla="*/ 378382 w 493040"/>
              <a:gd name="connsiteY16" fmla="*/ 423605 h 606722"/>
              <a:gd name="connsiteX17" fmla="*/ 424228 w 493040"/>
              <a:gd name="connsiteY17" fmla="*/ 423605 h 606722"/>
              <a:gd name="connsiteX18" fmla="*/ 435711 w 493040"/>
              <a:gd name="connsiteY18" fmla="*/ 435066 h 606722"/>
              <a:gd name="connsiteX19" fmla="*/ 435711 w 493040"/>
              <a:gd name="connsiteY19" fmla="*/ 480824 h 606722"/>
              <a:gd name="connsiteX20" fmla="*/ 481557 w 493040"/>
              <a:gd name="connsiteY20" fmla="*/ 480824 h 606722"/>
              <a:gd name="connsiteX21" fmla="*/ 493040 w 493040"/>
              <a:gd name="connsiteY21" fmla="*/ 492285 h 606722"/>
              <a:gd name="connsiteX22" fmla="*/ 493040 w 493040"/>
              <a:gd name="connsiteY22" fmla="*/ 538042 h 606722"/>
              <a:gd name="connsiteX23" fmla="*/ 481557 w 493040"/>
              <a:gd name="connsiteY23" fmla="*/ 549503 h 606722"/>
              <a:gd name="connsiteX24" fmla="*/ 435711 w 493040"/>
              <a:gd name="connsiteY24" fmla="*/ 549503 h 606722"/>
              <a:gd name="connsiteX25" fmla="*/ 435711 w 493040"/>
              <a:gd name="connsiteY25" fmla="*/ 595261 h 606722"/>
              <a:gd name="connsiteX26" fmla="*/ 424228 w 493040"/>
              <a:gd name="connsiteY26" fmla="*/ 606722 h 606722"/>
              <a:gd name="connsiteX27" fmla="*/ 378382 w 493040"/>
              <a:gd name="connsiteY27" fmla="*/ 606722 h 606722"/>
              <a:gd name="connsiteX28" fmla="*/ 366899 w 493040"/>
              <a:gd name="connsiteY28" fmla="*/ 595261 h 606722"/>
              <a:gd name="connsiteX29" fmla="*/ 366899 w 493040"/>
              <a:gd name="connsiteY29" fmla="*/ 549503 h 606722"/>
              <a:gd name="connsiteX30" fmla="*/ 321054 w 493040"/>
              <a:gd name="connsiteY30" fmla="*/ 549503 h 606722"/>
              <a:gd name="connsiteX31" fmla="*/ 309570 w 493040"/>
              <a:gd name="connsiteY31" fmla="*/ 538042 h 606722"/>
              <a:gd name="connsiteX32" fmla="*/ 309570 w 493040"/>
              <a:gd name="connsiteY32" fmla="*/ 492285 h 606722"/>
              <a:gd name="connsiteX33" fmla="*/ 321054 w 493040"/>
              <a:gd name="connsiteY33" fmla="*/ 480824 h 606722"/>
              <a:gd name="connsiteX34" fmla="*/ 366899 w 493040"/>
              <a:gd name="connsiteY34" fmla="*/ 480824 h 606722"/>
              <a:gd name="connsiteX35" fmla="*/ 366899 w 493040"/>
              <a:gd name="connsiteY35" fmla="*/ 435066 h 606722"/>
              <a:gd name="connsiteX36" fmla="*/ 378382 w 493040"/>
              <a:gd name="connsiteY36" fmla="*/ 423605 h 606722"/>
              <a:gd name="connsiteX37" fmla="*/ 286619 w 493040"/>
              <a:gd name="connsiteY37" fmla="*/ 389169 h 606722"/>
              <a:gd name="connsiteX38" fmla="*/ 343952 w 493040"/>
              <a:gd name="connsiteY38" fmla="*/ 389169 h 606722"/>
              <a:gd name="connsiteX39" fmla="*/ 355437 w 493040"/>
              <a:gd name="connsiteY39" fmla="*/ 400636 h 606722"/>
              <a:gd name="connsiteX40" fmla="*/ 343952 w 493040"/>
              <a:gd name="connsiteY40" fmla="*/ 412103 h 606722"/>
              <a:gd name="connsiteX41" fmla="*/ 286619 w 493040"/>
              <a:gd name="connsiteY41" fmla="*/ 412103 h 606722"/>
              <a:gd name="connsiteX42" fmla="*/ 275134 w 493040"/>
              <a:gd name="connsiteY42" fmla="*/ 400636 h 606722"/>
              <a:gd name="connsiteX43" fmla="*/ 286619 w 493040"/>
              <a:gd name="connsiteY43" fmla="*/ 389169 h 606722"/>
              <a:gd name="connsiteX44" fmla="*/ 68849 w 493040"/>
              <a:gd name="connsiteY44" fmla="*/ 389169 h 606722"/>
              <a:gd name="connsiteX45" fmla="*/ 229290 w 493040"/>
              <a:gd name="connsiteY45" fmla="*/ 389169 h 606722"/>
              <a:gd name="connsiteX46" fmla="*/ 240769 w 493040"/>
              <a:gd name="connsiteY46" fmla="*/ 400636 h 606722"/>
              <a:gd name="connsiteX47" fmla="*/ 229290 w 493040"/>
              <a:gd name="connsiteY47" fmla="*/ 412103 h 606722"/>
              <a:gd name="connsiteX48" fmla="*/ 68849 w 493040"/>
              <a:gd name="connsiteY48" fmla="*/ 412103 h 606722"/>
              <a:gd name="connsiteX49" fmla="*/ 57370 w 493040"/>
              <a:gd name="connsiteY49" fmla="*/ 400636 h 606722"/>
              <a:gd name="connsiteX50" fmla="*/ 68849 w 493040"/>
              <a:gd name="connsiteY50" fmla="*/ 389169 h 606722"/>
              <a:gd name="connsiteX51" fmla="*/ 286619 w 493040"/>
              <a:gd name="connsiteY51" fmla="*/ 331940 h 606722"/>
              <a:gd name="connsiteX52" fmla="*/ 343952 w 493040"/>
              <a:gd name="connsiteY52" fmla="*/ 331940 h 606722"/>
              <a:gd name="connsiteX53" fmla="*/ 355437 w 493040"/>
              <a:gd name="connsiteY53" fmla="*/ 343407 h 606722"/>
              <a:gd name="connsiteX54" fmla="*/ 343952 w 493040"/>
              <a:gd name="connsiteY54" fmla="*/ 354874 h 606722"/>
              <a:gd name="connsiteX55" fmla="*/ 286619 w 493040"/>
              <a:gd name="connsiteY55" fmla="*/ 354874 h 606722"/>
              <a:gd name="connsiteX56" fmla="*/ 275134 w 493040"/>
              <a:gd name="connsiteY56" fmla="*/ 343407 h 606722"/>
              <a:gd name="connsiteX57" fmla="*/ 286619 w 493040"/>
              <a:gd name="connsiteY57" fmla="*/ 331940 h 606722"/>
              <a:gd name="connsiteX58" fmla="*/ 68849 w 493040"/>
              <a:gd name="connsiteY58" fmla="*/ 331940 h 606722"/>
              <a:gd name="connsiteX59" fmla="*/ 229290 w 493040"/>
              <a:gd name="connsiteY59" fmla="*/ 331940 h 606722"/>
              <a:gd name="connsiteX60" fmla="*/ 240769 w 493040"/>
              <a:gd name="connsiteY60" fmla="*/ 343407 h 606722"/>
              <a:gd name="connsiteX61" fmla="*/ 229290 w 493040"/>
              <a:gd name="connsiteY61" fmla="*/ 354874 h 606722"/>
              <a:gd name="connsiteX62" fmla="*/ 68849 w 493040"/>
              <a:gd name="connsiteY62" fmla="*/ 354874 h 606722"/>
              <a:gd name="connsiteX63" fmla="*/ 57370 w 493040"/>
              <a:gd name="connsiteY63" fmla="*/ 343407 h 606722"/>
              <a:gd name="connsiteX64" fmla="*/ 68849 w 493040"/>
              <a:gd name="connsiteY64" fmla="*/ 331940 h 606722"/>
              <a:gd name="connsiteX65" fmla="*/ 286619 w 493040"/>
              <a:gd name="connsiteY65" fmla="*/ 274711 h 606722"/>
              <a:gd name="connsiteX66" fmla="*/ 343952 w 493040"/>
              <a:gd name="connsiteY66" fmla="*/ 274711 h 606722"/>
              <a:gd name="connsiteX67" fmla="*/ 355437 w 493040"/>
              <a:gd name="connsiteY67" fmla="*/ 286178 h 606722"/>
              <a:gd name="connsiteX68" fmla="*/ 343952 w 493040"/>
              <a:gd name="connsiteY68" fmla="*/ 297645 h 606722"/>
              <a:gd name="connsiteX69" fmla="*/ 286619 w 493040"/>
              <a:gd name="connsiteY69" fmla="*/ 297645 h 606722"/>
              <a:gd name="connsiteX70" fmla="*/ 275134 w 493040"/>
              <a:gd name="connsiteY70" fmla="*/ 286178 h 606722"/>
              <a:gd name="connsiteX71" fmla="*/ 286619 w 493040"/>
              <a:gd name="connsiteY71" fmla="*/ 274711 h 606722"/>
              <a:gd name="connsiteX72" fmla="*/ 68849 w 493040"/>
              <a:gd name="connsiteY72" fmla="*/ 274711 h 606722"/>
              <a:gd name="connsiteX73" fmla="*/ 229290 w 493040"/>
              <a:gd name="connsiteY73" fmla="*/ 274711 h 606722"/>
              <a:gd name="connsiteX74" fmla="*/ 240769 w 493040"/>
              <a:gd name="connsiteY74" fmla="*/ 286178 h 606722"/>
              <a:gd name="connsiteX75" fmla="*/ 229290 w 493040"/>
              <a:gd name="connsiteY75" fmla="*/ 297645 h 606722"/>
              <a:gd name="connsiteX76" fmla="*/ 68849 w 493040"/>
              <a:gd name="connsiteY76" fmla="*/ 297645 h 606722"/>
              <a:gd name="connsiteX77" fmla="*/ 57370 w 493040"/>
              <a:gd name="connsiteY77" fmla="*/ 286178 h 606722"/>
              <a:gd name="connsiteX78" fmla="*/ 68849 w 493040"/>
              <a:gd name="connsiteY78" fmla="*/ 274711 h 606722"/>
              <a:gd name="connsiteX79" fmla="*/ 286619 w 493040"/>
              <a:gd name="connsiteY79" fmla="*/ 217483 h 606722"/>
              <a:gd name="connsiteX80" fmla="*/ 343952 w 493040"/>
              <a:gd name="connsiteY80" fmla="*/ 217483 h 606722"/>
              <a:gd name="connsiteX81" fmla="*/ 355437 w 493040"/>
              <a:gd name="connsiteY81" fmla="*/ 228950 h 606722"/>
              <a:gd name="connsiteX82" fmla="*/ 343952 w 493040"/>
              <a:gd name="connsiteY82" fmla="*/ 240417 h 606722"/>
              <a:gd name="connsiteX83" fmla="*/ 286619 w 493040"/>
              <a:gd name="connsiteY83" fmla="*/ 240417 h 606722"/>
              <a:gd name="connsiteX84" fmla="*/ 275134 w 493040"/>
              <a:gd name="connsiteY84" fmla="*/ 228950 h 606722"/>
              <a:gd name="connsiteX85" fmla="*/ 286619 w 493040"/>
              <a:gd name="connsiteY85" fmla="*/ 217483 h 606722"/>
              <a:gd name="connsiteX86" fmla="*/ 68849 w 493040"/>
              <a:gd name="connsiteY86" fmla="*/ 217483 h 606722"/>
              <a:gd name="connsiteX87" fmla="*/ 229290 w 493040"/>
              <a:gd name="connsiteY87" fmla="*/ 217483 h 606722"/>
              <a:gd name="connsiteX88" fmla="*/ 240769 w 493040"/>
              <a:gd name="connsiteY88" fmla="*/ 228950 h 606722"/>
              <a:gd name="connsiteX89" fmla="*/ 229290 w 493040"/>
              <a:gd name="connsiteY89" fmla="*/ 240417 h 606722"/>
              <a:gd name="connsiteX90" fmla="*/ 68849 w 493040"/>
              <a:gd name="connsiteY90" fmla="*/ 240417 h 606722"/>
              <a:gd name="connsiteX91" fmla="*/ 57370 w 493040"/>
              <a:gd name="connsiteY91" fmla="*/ 228950 h 606722"/>
              <a:gd name="connsiteX92" fmla="*/ 68849 w 493040"/>
              <a:gd name="connsiteY92" fmla="*/ 217483 h 606722"/>
              <a:gd name="connsiteX93" fmla="*/ 286619 w 493040"/>
              <a:gd name="connsiteY93" fmla="*/ 160254 h 606722"/>
              <a:gd name="connsiteX94" fmla="*/ 343952 w 493040"/>
              <a:gd name="connsiteY94" fmla="*/ 160254 h 606722"/>
              <a:gd name="connsiteX95" fmla="*/ 355437 w 493040"/>
              <a:gd name="connsiteY95" fmla="*/ 171721 h 606722"/>
              <a:gd name="connsiteX96" fmla="*/ 343952 w 493040"/>
              <a:gd name="connsiteY96" fmla="*/ 183188 h 606722"/>
              <a:gd name="connsiteX97" fmla="*/ 286619 w 493040"/>
              <a:gd name="connsiteY97" fmla="*/ 183188 h 606722"/>
              <a:gd name="connsiteX98" fmla="*/ 275134 w 493040"/>
              <a:gd name="connsiteY98" fmla="*/ 171721 h 606722"/>
              <a:gd name="connsiteX99" fmla="*/ 286619 w 493040"/>
              <a:gd name="connsiteY99" fmla="*/ 160254 h 606722"/>
              <a:gd name="connsiteX100" fmla="*/ 68849 w 493040"/>
              <a:gd name="connsiteY100" fmla="*/ 160254 h 606722"/>
              <a:gd name="connsiteX101" fmla="*/ 229290 w 493040"/>
              <a:gd name="connsiteY101" fmla="*/ 160254 h 606722"/>
              <a:gd name="connsiteX102" fmla="*/ 240769 w 493040"/>
              <a:gd name="connsiteY102" fmla="*/ 171721 h 606722"/>
              <a:gd name="connsiteX103" fmla="*/ 229290 w 493040"/>
              <a:gd name="connsiteY103" fmla="*/ 183188 h 606722"/>
              <a:gd name="connsiteX104" fmla="*/ 68849 w 493040"/>
              <a:gd name="connsiteY104" fmla="*/ 183188 h 606722"/>
              <a:gd name="connsiteX105" fmla="*/ 57370 w 493040"/>
              <a:gd name="connsiteY105" fmla="*/ 171721 h 606722"/>
              <a:gd name="connsiteX106" fmla="*/ 68849 w 493040"/>
              <a:gd name="connsiteY106" fmla="*/ 160254 h 606722"/>
              <a:gd name="connsiteX107" fmla="*/ 68845 w 493040"/>
              <a:gd name="connsiteY107" fmla="*/ 103026 h 606722"/>
              <a:gd name="connsiteX108" fmla="*/ 126129 w 493040"/>
              <a:gd name="connsiteY108" fmla="*/ 103026 h 606722"/>
              <a:gd name="connsiteX109" fmla="*/ 137603 w 493040"/>
              <a:gd name="connsiteY109" fmla="*/ 114493 h 606722"/>
              <a:gd name="connsiteX110" fmla="*/ 126129 w 493040"/>
              <a:gd name="connsiteY110" fmla="*/ 125960 h 606722"/>
              <a:gd name="connsiteX111" fmla="*/ 68845 w 493040"/>
              <a:gd name="connsiteY111" fmla="*/ 125960 h 606722"/>
              <a:gd name="connsiteX112" fmla="*/ 57370 w 493040"/>
              <a:gd name="connsiteY112" fmla="*/ 114493 h 606722"/>
              <a:gd name="connsiteX113" fmla="*/ 68845 w 493040"/>
              <a:gd name="connsiteY113" fmla="*/ 103026 h 606722"/>
              <a:gd name="connsiteX114" fmla="*/ 11481 w 493040"/>
              <a:gd name="connsiteY114" fmla="*/ 0 h 606722"/>
              <a:gd name="connsiteX115" fmla="*/ 424189 w 493040"/>
              <a:gd name="connsiteY115" fmla="*/ 0 h 606722"/>
              <a:gd name="connsiteX116" fmla="*/ 435670 w 493040"/>
              <a:gd name="connsiteY116" fmla="*/ 11465 h 606722"/>
              <a:gd name="connsiteX117" fmla="*/ 435670 w 493040"/>
              <a:gd name="connsiteY117" fmla="*/ 377808 h 606722"/>
              <a:gd name="connsiteX118" fmla="*/ 424189 w 493040"/>
              <a:gd name="connsiteY118" fmla="*/ 389184 h 606722"/>
              <a:gd name="connsiteX119" fmla="*/ 412707 w 493040"/>
              <a:gd name="connsiteY119" fmla="*/ 377808 h 606722"/>
              <a:gd name="connsiteX120" fmla="*/ 412707 w 493040"/>
              <a:gd name="connsiteY120" fmla="*/ 22930 h 606722"/>
              <a:gd name="connsiteX121" fmla="*/ 22963 w 493040"/>
              <a:gd name="connsiteY121" fmla="*/ 22930 h 606722"/>
              <a:gd name="connsiteX122" fmla="*/ 22963 w 493040"/>
              <a:gd name="connsiteY122" fmla="*/ 563645 h 606722"/>
              <a:gd name="connsiteX123" fmla="*/ 62925 w 493040"/>
              <a:gd name="connsiteY123" fmla="*/ 539649 h 606722"/>
              <a:gd name="connsiteX124" fmla="*/ 75653 w 493040"/>
              <a:gd name="connsiteY124" fmla="*/ 540360 h 606722"/>
              <a:gd name="connsiteX125" fmla="*/ 115348 w 493040"/>
              <a:gd name="connsiteY125" fmla="*/ 570045 h 606722"/>
              <a:gd name="connsiteX126" fmla="*/ 166080 w 493040"/>
              <a:gd name="connsiteY126" fmla="*/ 539649 h 606722"/>
              <a:gd name="connsiteX127" fmla="*/ 178807 w 493040"/>
              <a:gd name="connsiteY127" fmla="*/ 540360 h 606722"/>
              <a:gd name="connsiteX128" fmla="*/ 218503 w 493040"/>
              <a:gd name="connsiteY128" fmla="*/ 570045 h 606722"/>
              <a:gd name="connsiteX129" fmla="*/ 269234 w 493040"/>
              <a:gd name="connsiteY129" fmla="*/ 539649 h 606722"/>
              <a:gd name="connsiteX130" fmla="*/ 284988 w 493040"/>
              <a:gd name="connsiteY130" fmla="*/ 543560 h 606722"/>
              <a:gd name="connsiteX131" fmla="*/ 281072 w 493040"/>
              <a:gd name="connsiteY131" fmla="*/ 559291 h 606722"/>
              <a:gd name="connsiteX132" fmla="*/ 223754 w 493040"/>
              <a:gd name="connsiteY132" fmla="*/ 593685 h 606722"/>
              <a:gd name="connsiteX133" fmla="*/ 217791 w 493040"/>
              <a:gd name="connsiteY133" fmla="*/ 595285 h 606722"/>
              <a:gd name="connsiteX134" fmla="*/ 210937 w 493040"/>
              <a:gd name="connsiteY134" fmla="*/ 592974 h 606722"/>
              <a:gd name="connsiteX135" fmla="*/ 171242 w 493040"/>
              <a:gd name="connsiteY135" fmla="*/ 563290 h 606722"/>
              <a:gd name="connsiteX136" fmla="*/ 120510 w 493040"/>
              <a:gd name="connsiteY136" fmla="*/ 593596 h 606722"/>
              <a:gd name="connsiteX137" fmla="*/ 107783 w 493040"/>
              <a:gd name="connsiteY137" fmla="*/ 592974 h 606722"/>
              <a:gd name="connsiteX138" fmla="*/ 68087 w 493040"/>
              <a:gd name="connsiteY138" fmla="*/ 563290 h 606722"/>
              <a:gd name="connsiteX139" fmla="*/ 17356 w 493040"/>
              <a:gd name="connsiteY139" fmla="*/ 593596 h 606722"/>
              <a:gd name="connsiteX140" fmla="*/ 5785 w 493040"/>
              <a:gd name="connsiteY140" fmla="*/ 593774 h 606722"/>
              <a:gd name="connsiteX141" fmla="*/ 0 w 493040"/>
              <a:gd name="connsiteY141" fmla="*/ 583820 h 606722"/>
              <a:gd name="connsiteX142" fmla="*/ 0 w 493040"/>
              <a:gd name="connsiteY142" fmla="*/ 11465 h 606722"/>
              <a:gd name="connsiteX143" fmla="*/ 11481 w 493040"/>
              <a:gd name="connsiteY143" fmla="*/ 0 h 6067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Lst>
            <a:rect l="l" t="t" r="r" b="b"/>
            <a:pathLst>
              <a:path w="493040" h="606722">
                <a:moveTo>
                  <a:pt x="389777" y="446439"/>
                </a:moveTo>
                <a:lnTo>
                  <a:pt x="389777" y="492285"/>
                </a:lnTo>
                <a:cubicBezTo>
                  <a:pt x="389777" y="498593"/>
                  <a:pt x="384703" y="503658"/>
                  <a:pt x="378382" y="503658"/>
                </a:cubicBezTo>
                <a:lnTo>
                  <a:pt x="332448" y="503658"/>
                </a:lnTo>
                <a:lnTo>
                  <a:pt x="332448" y="526581"/>
                </a:lnTo>
                <a:lnTo>
                  <a:pt x="378382" y="526581"/>
                </a:lnTo>
                <a:cubicBezTo>
                  <a:pt x="384703" y="526581"/>
                  <a:pt x="389777" y="531734"/>
                  <a:pt x="389777" y="538042"/>
                </a:cubicBezTo>
                <a:lnTo>
                  <a:pt x="389777" y="583799"/>
                </a:lnTo>
                <a:lnTo>
                  <a:pt x="412744" y="583799"/>
                </a:lnTo>
                <a:lnTo>
                  <a:pt x="412744" y="538042"/>
                </a:lnTo>
                <a:cubicBezTo>
                  <a:pt x="412744" y="531734"/>
                  <a:pt x="417907" y="526581"/>
                  <a:pt x="424228" y="526581"/>
                </a:cubicBezTo>
                <a:lnTo>
                  <a:pt x="470073" y="526581"/>
                </a:lnTo>
                <a:lnTo>
                  <a:pt x="470073" y="503658"/>
                </a:lnTo>
                <a:lnTo>
                  <a:pt x="424228" y="503658"/>
                </a:lnTo>
                <a:cubicBezTo>
                  <a:pt x="417907" y="503658"/>
                  <a:pt x="412744" y="498593"/>
                  <a:pt x="412744" y="492285"/>
                </a:cubicBezTo>
                <a:lnTo>
                  <a:pt x="412744" y="446439"/>
                </a:lnTo>
                <a:close/>
                <a:moveTo>
                  <a:pt x="378382" y="423605"/>
                </a:moveTo>
                <a:lnTo>
                  <a:pt x="424228" y="423605"/>
                </a:lnTo>
                <a:cubicBezTo>
                  <a:pt x="430548" y="423605"/>
                  <a:pt x="435711" y="428669"/>
                  <a:pt x="435711" y="435066"/>
                </a:cubicBezTo>
                <a:lnTo>
                  <a:pt x="435711" y="480824"/>
                </a:lnTo>
                <a:lnTo>
                  <a:pt x="481557" y="480824"/>
                </a:lnTo>
                <a:cubicBezTo>
                  <a:pt x="487877" y="480824"/>
                  <a:pt x="493040" y="485888"/>
                  <a:pt x="493040" y="492285"/>
                </a:cubicBezTo>
                <a:lnTo>
                  <a:pt x="493040" y="538042"/>
                </a:lnTo>
                <a:cubicBezTo>
                  <a:pt x="493040" y="544350"/>
                  <a:pt x="487877" y="549503"/>
                  <a:pt x="481557" y="549503"/>
                </a:cubicBezTo>
                <a:lnTo>
                  <a:pt x="435711" y="549503"/>
                </a:lnTo>
                <a:lnTo>
                  <a:pt x="435711" y="595261"/>
                </a:lnTo>
                <a:cubicBezTo>
                  <a:pt x="435711" y="601569"/>
                  <a:pt x="430548" y="606722"/>
                  <a:pt x="424228" y="606722"/>
                </a:cubicBezTo>
                <a:lnTo>
                  <a:pt x="378382" y="606722"/>
                </a:lnTo>
                <a:cubicBezTo>
                  <a:pt x="371973" y="606722"/>
                  <a:pt x="366899" y="601569"/>
                  <a:pt x="366899" y="595261"/>
                </a:cubicBezTo>
                <a:lnTo>
                  <a:pt x="366899" y="549503"/>
                </a:lnTo>
                <a:lnTo>
                  <a:pt x="321054" y="549503"/>
                </a:lnTo>
                <a:cubicBezTo>
                  <a:pt x="314644" y="549503"/>
                  <a:pt x="309570" y="544350"/>
                  <a:pt x="309570" y="538042"/>
                </a:cubicBezTo>
                <a:lnTo>
                  <a:pt x="309570" y="492285"/>
                </a:lnTo>
                <a:cubicBezTo>
                  <a:pt x="309570" y="485888"/>
                  <a:pt x="314644" y="480824"/>
                  <a:pt x="321054" y="480824"/>
                </a:cubicBezTo>
                <a:lnTo>
                  <a:pt x="366899" y="480824"/>
                </a:lnTo>
                <a:lnTo>
                  <a:pt x="366899" y="435066"/>
                </a:lnTo>
                <a:cubicBezTo>
                  <a:pt x="366899" y="428669"/>
                  <a:pt x="371973" y="423605"/>
                  <a:pt x="378382" y="423605"/>
                </a:cubicBezTo>
                <a:close/>
                <a:moveTo>
                  <a:pt x="286619" y="389169"/>
                </a:moveTo>
                <a:lnTo>
                  <a:pt x="343952" y="389169"/>
                </a:lnTo>
                <a:cubicBezTo>
                  <a:pt x="350273" y="389169"/>
                  <a:pt x="355437" y="394325"/>
                  <a:pt x="355437" y="400636"/>
                </a:cubicBezTo>
                <a:cubicBezTo>
                  <a:pt x="355437" y="406947"/>
                  <a:pt x="350273" y="412103"/>
                  <a:pt x="343952" y="412103"/>
                </a:cubicBezTo>
                <a:lnTo>
                  <a:pt x="286619" y="412103"/>
                </a:lnTo>
                <a:cubicBezTo>
                  <a:pt x="280298" y="412103"/>
                  <a:pt x="275134" y="406947"/>
                  <a:pt x="275134" y="400636"/>
                </a:cubicBezTo>
                <a:cubicBezTo>
                  <a:pt x="275134" y="394325"/>
                  <a:pt x="280298" y="389169"/>
                  <a:pt x="286619" y="389169"/>
                </a:cubicBezTo>
                <a:close/>
                <a:moveTo>
                  <a:pt x="68849" y="389169"/>
                </a:moveTo>
                <a:lnTo>
                  <a:pt x="229290" y="389169"/>
                </a:lnTo>
                <a:cubicBezTo>
                  <a:pt x="235608" y="389169"/>
                  <a:pt x="240769" y="394325"/>
                  <a:pt x="240769" y="400636"/>
                </a:cubicBezTo>
                <a:cubicBezTo>
                  <a:pt x="240769" y="406947"/>
                  <a:pt x="235608" y="412103"/>
                  <a:pt x="229290" y="412103"/>
                </a:cubicBezTo>
                <a:lnTo>
                  <a:pt x="68849" y="412103"/>
                </a:lnTo>
                <a:cubicBezTo>
                  <a:pt x="62531" y="412103"/>
                  <a:pt x="57370" y="406947"/>
                  <a:pt x="57370" y="400636"/>
                </a:cubicBezTo>
                <a:cubicBezTo>
                  <a:pt x="57370" y="394325"/>
                  <a:pt x="62531" y="389169"/>
                  <a:pt x="68849" y="389169"/>
                </a:cubicBezTo>
                <a:close/>
                <a:moveTo>
                  <a:pt x="286619" y="331940"/>
                </a:moveTo>
                <a:lnTo>
                  <a:pt x="343952" y="331940"/>
                </a:lnTo>
                <a:cubicBezTo>
                  <a:pt x="350273" y="331940"/>
                  <a:pt x="355437" y="337096"/>
                  <a:pt x="355437" y="343407"/>
                </a:cubicBezTo>
                <a:cubicBezTo>
                  <a:pt x="355437" y="349718"/>
                  <a:pt x="350273" y="354874"/>
                  <a:pt x="343952" y="354874"/>
                </a:cubicBezTo>
                <a:lnTo>
                  <a:pt x="286619" y="354874"/>
                </a:lnTo>
                <a:cubicBezTo>
                  <a:pt x="280298" y="354874"/>
                  <a:pt x="275134" y="349718"/>
                  <a:pt x="275134" y="343407"/>
                </a:cubicBezTo>
                <a:cubicBezTo>
                  <a:pt x="275134" y="337096"/>
                  <a:pt x="280298" y="331940"/>
                  <a:pt x="286619" y="331940"/>
                </a:cubicBezTo>
                <a:close/>
                <a:moveTo>
                  <a:pt x="68849" y="331940"/>
                </a:moveTo>
                <a:lnTo>
                  <a:pt x="229290" y="331940"/>
                </a:lnTo>
                <a:cubicBezTo>
                  <a:pt x="235608" y="331940"/>
                  <a:pt x="240769" y="337096"/>
                  <a:pt x="240769" y="343407"/>
                </a:cubicBezTo>
                <a:cubicBezTo>
                  <a:pt x="240769" y="349718"/>
                  <a:pt x="235608" y="354874"/>
                  <a:pt x="229290" y="354874"/>
                </a:cubicBezTo>
                <a:lnTo>
                  <a:pt x="68849" y="354874"/>
                </a:lnTo>
                <a:cubicBezTo>
                  <a:pt x="62531" y="354874"/>
                  <a:pt x="57370" y="349718"/>
                  <a:pt x="57370" y="343407"/>
                </a:cubicBezTo>
                <a:cubicBezTo>
                  <a:pt x="57370" y="337096"/>
                  <a:pt x="62531" y="331940"/>
                  <a:pt x="68849" y="331940"/>
                </a:cubicBezTo>
                <a:close/>
                <a:moveTo>
                  <a:pt x="286619" y="274711"/>
                </a:moveTo>
                <a:lnTo>
                  <a:pt x="343952" y="274711"/>
                </a:lnTo>
                <a:cubicBezTo>
                  <a:pt x="350273" y="274711"/>
                  <a:pt x="355437" y="279867"/>
                  <a:pt x="355437" y="286178"/>
                </a:cubicBezTo>
                <a:cubicBezTo>
                  <a:pt x="355437" y="292489"/>
                  <a:pt x="350273" y="297645"/>
                  <a:pt x="343952" y="297645"/>
                </a:cubicBezTo>
                <a:lnTo>
                  <a:pt x="286619" y="297645"/>
                </a:lnTo>
                <a:cubicBezTo>
                  <a:pt x="280298" y="297645"/>
                  <a:pt x="275134" y="292489"/>
                  <a:pt x="275134" y="286178"/>
                </a:cubicBezTo>
                <a:cubicBezTo>
                  <a:pt x="275134" y="279867"/>
                  <a:pt x="280298" y="274711"/>
                  <a:pt x="286619" y="274711"/>
                </a:cubicBezTo>
                <a:close/>
                <a:moveTo>
                  <a:pt x="68849" y="274711"/>
                </a:moveTo>
                <a:lnTo>
                  <a:pt x="229290" y="274711"/>
                </a:lnTo>
                <a:cubicBezTo>
                  <a:pt x="235608" y="274711"/>
                  <a:pt x="240769" y="279867"/>
                  <a:pt x="240769" y="286178"/>
                </a:cubicBezTo>
                <a:cubicBezTo>
                  <a:pt x="240769" y="292489"/>
                  <a:pt x="235608" y="297645"/>
                  <a:pt x="229290" y="297645"/>
                </a:cubicBezTo>
                <a:lnTo>
                  <a:pt x="68849" y="297645"/>
                </a:lnTo>
                <a:cubicBezTo>
                  <a:pt x="62531" y="297645"/>
                  <a:pt x="57370" y="292489"/>
                  <a:pt x="57370" y="286178"/>
                </a:cubicBezTo>
                <a:cubicBezTo>
                  <a:pt x="57370" y="279867"/>
                  <a:pt x="62531" y="274711"/>
                  <a:pt x="68849" y="274711"/>
                </a:cubicBezTo>
                <a:close/>
                <a:moveTo>
                  <a:pt x="286619" y="217483"/>
                </a:moveTo>
                <a:lnTo>
                  <a:pt x="343952" y="217483"/>
                </a:lnTo>
                <a:cubicBezTo>
                  <a:pt x="350273" y="217483"/>
                  <a:pt x="355437" y="222639"/>
                  <a:pt x="355437" y="228950"/>
                </a:cubicBezTo>
                <a:cubicBezTo>
                  <a:pt x="355437" y="235261"/>
                  <a:pt x="350273" y="240417"/>
                  <a:pt x="343952" y="240417"/>
                </a:cubicBezTo>
                <a:lnTo>
                  <a:pt x="286619" y="240417"/>
                </a:lnTo>
                <a:cubicBezTo>
                  <a:pt x="280298" y="240417"/>
                  <a:pt x="275134" y="235261"/>
                  <a:pt x="275134" y="228950"/>
                </a:cubicBezTo>
                <a:cubicBezTo>
                  <a:pt x="275134" y="222639"/>
                  <a:pt x="280298" y="217483"/>
                  <a:pt x="286619" y="217483"/>
                </a:cubicBezTo>
                <a:close/>
                <a:moveTo>
                  <a:pt x="68849" y="217483"/>
                </a:moveTo>
                <a:lnTo>
                  <a:pt x="229290" y="217483"/>
                </a:lnTo>
                <a:cubicBezTo>
                  <a:pt x="235608" y="217483"/>
                  <a:pt x="240769" y="222639"/>
                  <a:pt x="240769" y="228950"/>
                </a:cubicBezTo>
                <a:cubicBezTo>
                  <a:pt x="240769" y="235261"/>
                  <a:pt x="235608" y="240417"/>
                  <a:pt x="229290" y="240417"/>
                </a:cubicBezTo>
                <a:lnTo>
                  <a:pt x="68849" y="240417"/>
                </a:lnTo>
                <a:cubicBezTo>
                  <a:pt x="62531" y="240417"/>
                  <a:pt x="57370" y="235261"/>
                  <a:pt x="57370" y="228950"/>
                </a:cubicBezTo>
                <a:cubicBezTo>
                  <a:pt x="57370" y="222639"/>
                  <a:pt x="62531" y="217483"/>
                  <a:pt x="68849" y="217483"/>
                </a:cubicBezTo>
                <a:close/>
                <a:moveTo>
                  <a:pt x="286619" y="160254"/>
                </a:moveTo>
                <a:lnTo>
                  <a:pt x="343952" y="160254"/>
                </a:lnTo>
                <a:cubicBezTo>
                  <a:pt x="350273" y="160254"/>
                  <a:pt x="355437" y="165410"/>
                  <a:pt x="355437" y="171721"/>
                </a:cubicBezTo>
                <a:cubicBezTo>
                  <a:pt x="355437" y="178032"/>
                  <a:pt x="350273" y="183188"/>
                  <a:pt x="343952" y="183188"/>
                </a:cubicBezTo>
                <a:lnTo>
                  <a:pt x="286619" y="183188"/>
                </a:lnTo>
                <a:cubicBezTo>
                  <a:pt x="280298" y="183188"/>
                  <a:pt x="275134" y="178032"/>
                  <a:pt x="275134" y="171721"/>
                </a:cubicBezTo>
                <a:cubicBezTo>
                  <a:pt x="275134" y="165410"/>
                  <a:pt x="280298" y="160254"/>
                  <a:pt x="286619" y="160254"/>
                </a:cubicBezTo>
                <a:close/>
                <a:moveTo>
                  <a:pt x="68849" y="160254"/>
                </a:moveTo>
                <a:lnTo>
                  <a:pt x="229290" y="160254"/>
                </a:lnTo>
                <a:cubicBezTo>
                  <a:pt x="235608" y="160254"/>
                  <a:pt x="240769" y="165410"/>
                  <a:pt x="240769" y="171721"/>
                </a:cubicBezTo>
                <a:cubicBezTo>
                  <a:pt x="240769" y="178032"/>
                  <a:pt x="235608" y="183188"/>
                  <a:pt x="229290" y="183188"/>
                </a:cubicBezTo>
                <a:lnTo>
                  <a:pt x="68849" y="183188"/>
                </a:lnTo>
                <a:cubicBezTo>
                  <a:pt x="62531" y="183188"/>
                  <a:pt x="57370" y="178032"/>
                  <a:pt x="57370" y="171721"/>
                </a:cubicBezTo>
                <a:cubicBezTo>
                  <a:pt x="57370" y="165410"/>
                  <a:pt x="62531" y="160254"/>
                  <a:pt x="68849" y="160254"/>
                </a:cubicBezTo>
                <a:close/>
                <a:moveTo>
                  <a:pt x="68845" y="103026"/>
                </a:moveTo>
                <a:lnTo>
                  <a:pt x="126129" y="103026"/>
                </a:lnTo>
                <a:cubicBezTo>
                  <a:pt x="132444" y="103026"/>
                  <a:pt x="137603" y="108182"/>
                  <a:pt x="137603" y="114493"/>
                </a:cubicBezTo>
                <a:cubicBezTo>
                  <a:pt x="137603" y="120804"/>
                  <a:pt x="132444" y="125960"/>
                  <a:pt x="126129" y="125960"/>
                </a:cubicBezTo>
                <a:lnTo>
                  <a:pt x="68845" y="125960"/>
                </a:lnTo>
                <a:cubicBezTo>
                  <a:pt x="62529" y="125960"/>
                  <a:pt x="57370" y="120804"/>
                  <a:pt x="57370" y="114493"/>
                </a:cubicBezTo>
                <a:cubicBezTo>
                  <a:pt x="57370" y="108182"/>
                  <a:pt x="62529" y="103026"/>
                  <a:pt x="68845" y="103026"/>
                </a:cubicBezTo>
                <a:close/>
                <a:moveTo>
                  <a:pt x="11481" y="0"/>
                </a:moveTo>
                <a:lnTo>
                  <a:pt x="424189" y="0"/>
                </a:lnTo>
                <a:cubicBezTo>
                  <a:pt x="430508" y="0"/>
                  <a:pt x="435670" y="5155"/>
                  <a:pt x="435670" y="11465"/>
                </a:cubicBezTo>
                <a:lnTo>
                  <a:pt x="435670" y="377808"/>
                </a:lnTo>
                <a:cubicBezTo>
                  <a:pt x="435670" y="384118"/>
                  <a:pt x="430508" y="389184"/>
                  <a:pt x="424189" y="389184"/>
                </a:cubicBezTo>
                <a:cubicBezTo>
                  <a:pt x="417869" y="389184"/>
                  <a:pt x="412707" y="384118"/>
                  <a:pt x="412707" y="377808"/>
                </a:cubicBezTo>
                <a:lnTo>
                  <a:pt x="412707" y="22930"/>
                </a:lnTo>
                <a:lnTo>
                  <a:pt x="22963" y="22930"/>
                </a:lnTo>
                <a:lnTo>
                  <a:pt x="22963" y="563645"/>
                </a:lnTo>
                <a:lnTo>
                  <a:pt x="62925" y="539649"/>
                </a:lnTo>
                <a:cubicBezTo>
                  <a:pt x="66841" y="537250"/>
                  <a:pt x="71915" y="537516"/>
                  <a:pt x="75653" y="540360"/>
                </a:cubicBezTo>
                <a:lnTo>
                  <a:pt x="115348" y="570045"/>
                </a:lnTo>
                <a:lnTo>
                  <a:pt x="166080" y="539649"/>
                </a:lnTo>
                <a:cubicBezTo>
                  <a:pt x="170085" y="537250"/>
                  <a:pt x="175069" y="537516"/>
                  <a:pt x="178807" y="540360"/>
                </a:cubicBezTo>
                <a:lnTo>
                  <a:pt x="218503" y="570045"/>
                </a:lnTo>
                <a:lnTo>
                  <a:pt x="269234" y="539649"/>
                </a:lnTo>
                <a:cubicBezTo>
                  <a:pt x="274664" y="536450"/>
                  <a:pt x="281695" y="538138"/>
                  <a:pt x="284988" y="543560"/>
                </a:cubicBezTo>
                <a:cubicBezTo>
                  <a:pt x="288192" y="548981"/>
                  <a:pt x="286501" y="556002"/>
                  <a:pt x="281072" y="559291"/>
                </a:cubicBezTo>
                <a:lnTo>
                  <a:pt x="223754" y="593685"/>
                </a:lnTo>
                <a:cubicBezTo>
                  <a:pt x="221885" y="594752"/>
                  <a:pt x="219838" y="595285"/>
                  <a:pt x="217791" y="595285"/>
                </a:cubicBezTo>
                <a:cubicBezTo>
                  <a:pt x="215387" y="595285"/>
                  <a:pt x="212984" y="594485"/>
                  <a:pt x="210937" y="592974"/>
                </a:cubicBezTo>
                <a:lnTo>
                  <a:pt x="171242" y="563290"/>
                </a:lnTo>
                <a:lnTo>
                  <a:pt x="120510" y="593596"/>
                </a:lnTo>
                <a:cubicBezTo>
                  <a:pt x="116505" y="595996"/>
                  <a:pt x="111521" y="595818"/>
                  <a:pt x="107783" y="592974"/>
                </a:cubicBezTo>
                <a:lnTo>
                  <a:pt x="68087" y="563290"/>
                </a:lnTo>
                <a:lnTo>
                  <a:pt x="17356" y="593596"/>
                </a:lnTo>
                <a:cubicBezTo>
                  <a:pt x="13795" y="595729"/>
                  <a:pt x="9434" y="595818"/>
                  <a:pt x="5785" y="593774"/>
                </a:cubicBezTo>
                <a:cubicBezTo>
                  <a:pt x="2225" y="591730"/>
                  <a:pt x="0" y="587908"/>
                  <a:pt x="0" y="583820"/>
                </a:cubicBezTo>
                <a:lnTo>
                  <a:pt x="0" y="11465"/>
                </a:lnTo>
                <a:cubicBezTo>
                  <a:pt x="0" y="5155"/>
                  <a:pt x="5162" y="0"/>
                  <a:pt x="11481" y="0"/>
                </a:cubicBezTo>
                <a:close/>
              </a:path>
            </a:pathLst>
          </a:custGeom>
          <a:solidFill>
            <a:schemeClr val="accent1">
              <a:lumMod val="75000"/>
            </a:schemeClr>
          </a:solidFill>
          <a:ln>
            <a:noFill/>
          </a:ln>
        </xdr:spPr>
        <xdr:txBody>
          <a:bodyPr wrap="square"/>
          <a:lstStyle/>
          <a:p>
            <a:endParaRPr lang="zh-CN" altLang="en-US"/>
          </a:p>
        </xdr:txBody>
      </xdr:sp>
      <xdr:sp macro="[0]!添加运单" textlink="">
        <xdr:nvSpPr>
          <xdr:cNvPr id="22" name="文本框 21">
            <a:extLst>
              <a:ext uri="{FF2B5EF4-FFF2-40B4-BE49-F238E27FC236}">
                <a16:creationId xmlns:a16="http://schemas.microsoft.com/office/drawing/2014/main" id="{00000000-0008-0000-0800-000016000000}"/>
              </a:ext>
            </a:extLst>
          </xdr:cNvPr>
          <xdr:cNvSpPr txBox="1"/>
        </xdr:nvSpPr>
        <xdr:spPr>
          <a:xfrm>
            <a:off x="5831476" y="2698356"/>
            <a:ext cx="1840996" cy="5201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2800" b="1">
                <a:latin typeface="+mj-ea"/>
                <a:ea typeface="+mj-ea"/>
              </a:rPr>
              <a:t>添加运单</a:t>
            </a:r>
          </a:p>
        </xdr:txBody>
      </xdr:sp>
    </xdr:grpSp>
    <xdr:clientData/>
  </xdr:twoCellAnchor>
  <xdr:twoCellAnchor>
    <xdr:from>
      <xdr:col>10</xdr:col>
      <xdr:colOff>440890</xdr:colOff>
      <xdr:row>3</xdr:row>
      <xdr:rowOff>120015</xdr:rowOff>
    </xdr:from>
    <xdr:to>
      <xdr:col>14</xdr:col>
      <xdr:colOff>495300</xdr:colOff>
      <xdr:row>15</xdr:row>
      <xdr:rowOff>106103</xdr:rowOff>
    </xdr:to>
    <xdr:grpSp>
      <xdr:nvGrpSpPr>
        <xdr:cNvPr id="11" name="组合 10">
          <a:hlinkClick xmlns:r="http://schemas.openxmlformats.org/officeDocument/2006/relationships" r:id="rId7" tooltip="由员工将最新的运单位置信息录入系统，实现位置更新"/>
          <a:extLst>
            <a:ext uri="{FF2B5EF4-FFF2-40B4-BE49-F238E27FC236}">
              <a16:creationId xmlns:a16="http://schemas.microsoft.com/office/drawing/2014/main" id="{00000000-0008-0000-0800-00000B000000}"/>
            </a:ext>
          </a:extLst>
        </xdr:cNvPr>
        <xdr:cNvGrpSpPr/>
      </xdr:nvGrpSpPr>
      <xdr:grpSpPr>
        <a:xfrm>
          <a:off x="8356165" y="1129665"/>
          <a:ext cx="2797610" cy="2614988"/>
          <a:chOff x="8184715" y="1123572"/>
          <a:chExt cx="2864761" cy="2094881"/>
        </a:xfrm>
      </xdr:grpSpPr>
      <xdr:sp macro="[0]!运单实时状态" textlink="">
        <xdr:nvSpPr>
          <xdr:cNvPr id="20" name="select-tool_74102">
            <a:extLst>
              <a:ext uri="{FF2B5EF4-FFF2-40B4-BE49-F238E27FC236}">
                <a16:creationId xmlns:a16="http://schemas.microsoft.com/office/drawing/2014/main" id="{00000000-0008-0000-0800-000014000000}"/>
              </a:ext>
            </a:extLst>
          </xdr:cNvPr>
          <xdr:cNvSpPr>
            <a:spLocks noChangeAspect="1"/>
          </xdr:cNvSpPr>
        </xdr:nvSpPr>
        <xdr:spPr bwMode="auto">
          <a:xfrm>
            <a:off x="8784971" y="1123572"/>
            <a:ext cx="1382494" cy="1323976"/>
          </a:xfrm>
          <a:custGeom>
            <a:avLst/>
            <a:gdLst>
              <a:gd name="connsiteX0" fmla="*/ 215965 w 609114"/>
              <a:gd name="connsiteY0" fmla="*/ 187775 h 583332"/>
              <a:gd name="connsiteX1" fmla="*/ 238158 w 609114"/>
              <a:gd name="connsiteY1" fmla="*/ 209933 h 583332"/>
              <a:gd name="connsiteX2" fmla="*/ 215965 w 609114"/>
              <a:gd name="connsiteY2" fmla="*/ 232091 h 583332"/>
              <a:gd name="connsiteX3" fmla="*/ 193772 w 609114"/>
              <a:gd name="connsiteY3" fmla="*/ 209933 h 583332"/>
              <a:gd name="connsiteX4" fmla="*/ 215965 w 609114"/>
              <a:gd name="connsiteY4" fmla="*/ 187775 h 583332"/>
              <a:gd name="connsiteX5" fmla="*/ 156620 w 609114"/>
              <a:gd name="connsiteY5" fmla="*/ 187775 h 583332"/>
              <a:gd name="connsiteX6" fmla="*/ 178813 w 609114"/>
              <a:gd name="connsiteY6" fmla="*/ 209933 h 583332"/>
              <a:gd name="connsiteX7" fmla="*/ 156620 w 609114"/>
              <a:gd name="connsiteY7" fmla="*/ 232091 h 583332"/>
              <a:gd name="connsiteX8" fmla="*/ 134427 w 609114"/>
              <a:gd name="connsiteY8" fmla="*/ 209933 h 583332"/>
              <a:gd name="connsiteX9" fmla="*/ 156620 w 609114"/>
              <a:gd name="connsiteY9" fmla="*/ 187775 h 583332"/>
              <a:gd name="connsiteX10" fmla="*/ 97204 w 609114"/>
              <a:gd name="connsiteY10" fmla="*/ 187775 h 583332"/>
              <a:gd name="connsiteX11" fmla="*/ 119397 w 609114"/>
              <a:gd name="connsiteY11" fmla="*/ 209933 h 583332"/>
              <a:gd name="connsiteX12" fmla="*/ 97204 w 609114"/>
              <a:gd name="connsiteY12" fmla="*/ 232091 h 583332"/>
              <a:gd name="connsiteX13" fmla="*/ 75011 w 609114"/>
              <a:gd name="connsiteY13" fmla="*/ 209933 h 583332"/>
              <a:gd name="connsiteX14" fmla="*/ 97204 w 609114"/>
              <a:gd name="connsiteY14" fmla="*/ 187775 h 583332"/>
              <a:gd name="connsiteX15" fmla="*/ 472482 w 609114"/>
              <a:gd name="connsiteY15" fmla="*/ 179095 h 583332"/>
              <a:gd name="connsiteX16" fmla="*/ 503413 w 609114"/>
              <a:gd name="connsiteY16" fmla="*/ 210049 h 583332"/>
              <a:gd name="connsiteX17" fmla="*/ 472482 w 609114"/>
              <a:gd name="connsiteY17" fmla="*/ 240910 h 583332"/>
              <a:gd name="connsiteX18" fmla="*/ 441457 w 609114"/>
              <a:gd name="connsiteY18" fmla="*/ 210049 h 583332"/>
              <a:gd name="connsiteX19" fmla="*/ 472482 w 609114"/>
              <a:gd name="connsiteY19" fmla="*/ 179095 h 583332"/>
              <a:gd name="connsiteX20" fmla="*/ 389662 w 609114"/>
              <a:gd name="connsiteY20" fmla="*/ 179095 h 583332"/>
              <a:gd name="connsiteX21" fmla="*/ 420569 w 609114"/>
              <a:gd name="connsiteY21" fmla="*/ 210049 h 583332"/>
              <a:gd name="connsiteX22" fmla="*/ 389662 w 609114"/>
              <a:gd name="connsiteY22" fmla="*/ 240910 h 583332"/>
              <a:gd name="connsiteX23" fmla="*/ 358754 w 609114"/>
              <a:gd name="connsiteY23" fmla="*/ 210049 h 583332"/>
              <a:gd name="connsiteX24" fmla="*/ 389662 w 609114"/>
              <a:gd name="connsiteY24" fmla="*/ 179095 h 583332"/>
              <a:gd name="connsiteX25" fmla="*/ 156620 w 609114"/>
              <a:gd name="connsiteY25" fmla="*/ 94446 h 583332"/>
              <a:gd name="connsiteX26" fmla="*/ 40942 w 609114"/>
              <a:gd name="connsiteY26" fmla="*/ 209967 h 583332"/>
              <a:gd name="connsiteX27" fmla="*/ 156620 w 609114"/>
              <a:gd name="connsiteY27" fmla="*/ 325488 h 583332"/>
              <a:gd name="connsiteX28" fmla="*/ 272205 w 609114"/>
              <a:gd name="connsiteY28" fmla="*/ 209967 h 583332"/>
              <a:gd name="connsiteX29" fmla="*/ 156620 w 609114"/>
              <a:gd name="connsiteY29" fmla="*/ 94446 h 583332"/>
              <a:gd name="connsiteX30" fmla="*/ 156620 w 609114"/>
              <a:gd name="connsiteY30" fmla="*/ 53559 h 583332"/>
              <a:gd name="connsiteX31" fmla="*/ 313240 w 609114"/>
              <a:gd name="connsiteY31" fmla="*/ 209967 h 583332"/>
              <a:gd name="connsiteX32" fmla="*/ 156620 w 609114"/>
              <a:gd name="connsiteY32" fmla="*/ 366375 h 583332"/>
              <a:gd name="connsiteX33" fmla="*/ 0 w 609114"/>
              <a:gd name="connsiteY33" fmla="*/ 209967 h 583332"/>
              <a:gd name="connsiteX34" fmla="*/ 156620 w 609114"/>
              <a:gd name="connsiteY34" fmla="*/ 53559 h 583332"/>
              <a:gd name="connsiteX35" fmla="*/ 389682 w 609114"/>
              <a:gd name="connsiteY35" fmla="*/ 0 h 583332"/>
              <a:gd name="connsiteX36" fmla="*/ 600080 w 609114"/>
              <a:gd name="connsiteY36" fmla="*/ 210048 h 583332"/>
              <a:gd name="connsiteX37" fmla="*/ 510852 w 609114"/>
              <a:gd name="connsiteY37" fmla="*/ 381442 h 583332"/>
              <a:gd name="connsiteX38" fmla="*/ 603702 w 609114"/>
              <a:gd name="connsiteY38" fmla="*/ 453281 h 583332"/>
              <a:gd name="connsiteX39" fmla="*/ 608623 w 609114"/>
              <a:gd name="connsiteY39" fmla="*/ 468112 h 583332"/>
              <a:gd name="connsiteX40" fmla="*/ 596831 w 609114"/>
              <a:gd name="connsiteY40" fmla="*/ 478401 h 583332"/>
              <a:gd name="connsiteX41" fmla="*/ 465541 w 609114"/>
              <a:gd name="connsiteY41" fmla="*/ 495550 h 583332"/>
              <a:gd name="connsiteX42" fmla="*/ 363591 w 609114"/>
              <a:gd name="connsiteY42" fmla="*/ 580088 h 583332"/>
              <a:gd name="connsiteX43" fmla="*/ 347993 w 609114"/>
              <a:gd name="connsiteY43" fmla="*/ 581757 h 583332"/>
              <a:gd name="connsiteX44" fmla="*/ 340472 w 609114"/>
              <a:gd name="connsiteY44" fmla="*/ 567945 h 583332"/>
              <a:gd name="connsiteX45" fmla="*/ 353842 w 609114"/>
              <a:gd name="connsiteY45" fmla="*/ 416851 h 583332"/>
              <a:gd name="connsiteX46" fmla="*/ 253471 w 609114"/>
              <a:gd name="connsiteY46" fmla="*/ 369762 h 583332"/>
              <a:gd name="connsiteX47" fmla="*/ 286897 w 609114"/>
              <a:gd name="connsiteY47" fmla="*/ 344085 h 583332"/>
              <a:gd name="connsiteX48" fmla="*/ 357463 w 609114"/>
              <a:gd name="connsiteY48" fmla="*/ 375973 h 583332"/>
              <a:gd name="connsiteX49" fmla="*/ 364613 w 609114"/>
              <a:gd name="connsiteY49" fmla="*/ 295606 h 583332"/>
              <a:gd name="connsiteX50" fmla="*/ 372969 w 609114"/>
              <a:gd name="connsiteY50" fmla="*/ 283926 h 583332"/>
              <a:gd name="connsiteX51" fmla="*/ 387361 w 609114"/>
              <a:gd name="connsiteY51" fmla="*/ 285687 h 583332"/>
              <a:gd name="connsiteX52" fmla="*/ 476683 w 609114"/>
              <a:gd name="connsiteY52" fmla="*/ 354931 h 583332"/>
              <a:gd name="connsiteX53" fmla="*/ 559134 w 609114"/>
              <a:gd name="connsiteY53" fmla="*/ 210048 h 583332"/>
              <a:gd name="connsiteX54" fmla="*/ 389682 w 609114"/>
              <a:gd name="connsiteY54" fmla="*/ 40879 h 583332"/>
              <a:gd name="connsiteX55" fmla="*/ 286897 w 609114"/>
              <a:gd name="connsiteY55" fmla="*/ 75825 h 583332"/>
              <a:gd name="connsiteX56" fmla="*/ 253471 w 609114"/>
              <a:gd name="connsiteY56" fmla="*/ 50241 h 583332"/>
              <a:gd name="connsiteX57" fmla="*/ 389682 w 609114"/>
              <a:gd name="connsiteY57" fmla="*/ 0 h 5833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609114" h="583332">
                <a:moveTo>
                  <a:pt x="215965" y="187775"/>
                </a:moveTo>
                <a:cubicBezTo>
                  <a:pt x="228222" y="187775"/>
                  <a:pt x="238158" y="197695"/>
                  <a:pt x="238158" y="209933"/>
                </a:cubicBezTo>
                <a:cubicBezTo>
                  <a:pt x="238158" y="222171"/>
                  <a:pt x="228222" y="232091"/>
                  <a:pt x="215965" y="232091"/>
                </a:cubicBezTo>
                <a:cubicBezTo>
                  <a:pt x="203708" y="232091"/>
                  <a:pt x="193772" y="222171"/>
                  <a:pt x="193772" y="209933"/>
                </a:cubicBezTo>
                <a:cubicBezTo>
                  <a:pt x="193772" y="197695"/>
                  <a:pt x="203708" y="187775"/>
                  <a:pt x="215965" y="187775"/>
                </a:cubicBezTo>
                <a:close/>
                <a:moveTo>
                  <a:pt x="156620" y="187775"/>
                </a:moveTo>
                <a:cubicBezTo>
                  <a:pt x="168877" y="187775"/>
                  <a:pt x="178813" y="197695"/>
                  <a:pt x="178813" y="209933"/>
                </a:cubicBezTo>
                <a:cubicBezTo>
                  <a:pt x="178813" y="222171"/>
                  <a:pt x="168877" y="232091"/>
                  <a:pt x="156620" y="232091"/>
                </a:cubicBezTo>
                <a:cubicBezTo>
                  <a:pt x="144363" y="232091"/>
                  <a:pt x="134427" y="222171"/>
                  <a:pt x="134427" y="209933"/>
                </a:cubicBezTo>
                <a:cubicBezTo>
                  <a:pt x="134427" y="197695"/>
                  <a:pt x="144363" y="187775"/>
                  <a:pt x="156620" y="187775"/>
                </a:cubicBezTo>
                <a:close/>
                <a:moveTo>
                  <a:pt x="97204" y="187775"/>
                </a:moveTo>
                <a:cubicBezTo>
                  <a:pt x="109461" y="187775"/>
                  <a:pt x="119397" y="197695"/>
                  <a:pt x="119397" y="209933"/>
                </a:cubicBezTo>
                <a:cubicBezTo>
                  <a:pt x="119397" y="222171"/>
                  <a:pt x="109461" y="232091"/>
                  <a:pt x="97204" y="232091"/>
                </a:cubicBezTo>
                <a:cubicBezTo>
                  <a:pt x="84947" y="232091"/>
                  <a:pt x="75011" y="222171"/>
                  <a:pt x="75011" y="209933"/>
                </a:cubicBezTo>
                <a:cubicBezTo>
                  <a:pt x="75011" y="197695"/>
                  <a:pt x="84947" y="187775"/>
                  <a:pt x="97204" y="187775"/>
                </a:cubicBezTo>
                <a:close/>
                <a:moveTo>
                  <a:pt x="472482" y="179095"/>
                </a:moveTo>
                <a:cubicBezTo>
                  <a:pt x="489573" y="179095"/>
                  <a:pt x="503413" y="192904"/>
                  <a:pt x="503413" y="210049"/>
                </a:cubicBezTo>
                <a:cubicBezTo>
                  <a:pt x="503413" y="227009"/>
                  <a:pt x="489573" y="240910"/>
                  <a:pt x="472482" y="240910"/>
                </a:cubicBezTo>
                <a:cubicBezTo>
                  <a:pt x="455390" y="240910"/>
                  <a:pt x="441457" y="227009"/>
                  <a:pt x="441457" y="210049"/>
                </a:cubicBezTo>
                <a:cubicBezTo>
                  <a:pt x="441457" y="192996"/>
                  <a:pt x="455390" y="179095"/>
                  <a:pt x="472482" y="179095"/>
                </a:cubicBezTo>
                <a:close/>
                <a:moveTo>
                  <a:pt x="389662" y="179095"/>
                </a:moveTo>
                <a:cubicBezTo>
                  <a:pt x="406740" y="179095"/>
                  <a:pt x="420569" y="192904"/>
                  <a:pt x="420569" y="210049"/>
                </a:cubicBezTo>
                <a:cubicBezTo>
                  <a:pt x="420569" y="227009"/>
                  <a:pt x="406740" y="240910"/>
                  <a:pt x="389662" y="240910"/>
                </a:cubicBezTo>
                <a:cubicBezTo>
                  <a:pt x="372584" y="240910"/>
                  <a:pt x="358754" y="227009"/>
                  <a:pt x="358754" y="210049"/>
                </a:cubicBezTo>
                <a:cubicBezTo>
                  <a:pt x="358754" y="192996"/>
                  <a:pt x="372584" y="179095"/>
                  <a:pt x="389662" y="179095"/>
                </a:cubicBezTo>
                <a:close/>
                <a:moveTo>
                  <a:pt x="156620" y="94446"/>
                </a:moveTo>
                <a:cubicBezTo>
                  <a:pt x="92839" y="94446"/>
                  <a:pt x="40942" y="146273"/>
                  <a:pt x="40942" y="209967"/>
                </a:cubicBezTo>
                <a:cubicBezTo>
                  <a:pt x="40942" y="273661"/>
                  <a:pt x="92839" y="325488"/>
                  <a:pt x="156620" y="325488"/>
                </a:cubicBezTo>
                <a:cubicBezTo>
                  <a:pt x="220400" y="325488"/>
                  <a:pt x="272205" y="273661"/>
                  <a:pt x="272205" y="209967"/>
                </a:cubicBezTo>
                <a:cubicBezTo>
                  <a:pt x="272205" y="146273"/>
                  <a:pt x="220400" y="94446"/>
                  <a:pt x="156620" y="94446"/>
                </a:cubicBezTo>
                <a:close/>
                <a:moveTo>
                  <a:pt x="156620" y="53559"/>
                </a:moveTo>
                <a:cubicBezTo>
                  <a:pt x="242960" y="53559"/>
                  <a:pt x="313240" y="123743"/>
                  <a:pt x="313240" y="209967"/>
                </a:cubicBezTo>
                <a:cubicBezTo>
                  <a:pt x="313240" y="296191"/>
                  <a:pt x="242960" y="366375"/>
                  <a:pt x="156620" y="366375"/>
                </a:cubicBezTo>
                <a:cubicBezTo>
                  <a:pt x="70279" y="366375"/>
                  <a:pt x="0" y="296191"/>
                  <a:pt x="0" y="209967"/>
                </a:cubicBezTo>
                <a:cubicBezTo>
                  <a:pt x="0" y="123743"/>
                  <a:pt x="70279" y="53559"/>
                  <a:pt x="156620" y="53559"/>
                </a:cubicBezTo>
                <a:close/>
                <a:moveTo>
                  <a:pt x="389682" y="0"/>
                </a:moveTo>
                <a:cubicBezTo>
                  <a:pt x="505652" y="0"/>
                  <a:pt x="600080" y="94179"/>
                  <a:pt x="600080" y="210048"/>
                </a:cubicBezTo>
                <a:cubicBezTo>
                  <a:pt x="600080" y="280774"/>
                  <a:pt x="564705" y="343344"/>
                  <a:pt x="510852" y="381442"/>
                </a:cubicBezTo>
                <a:lnTo>
                  <a:pt x="603702" y="453281"/>
                </a:lnTo>
                <a:cubicBezTo>
                  <a:pt x="608158" y="456803"/>
                  <a:pt x="610108" y="462643"/>
                  <a:pt x="608623" y="468112"/>
                </a:cubicBezTo>
                <a:cubicBezTo>
                  <a:pt x="607137" y="473581"/>
                  <a:pt x="602495" y="477660"/>
                  <a:pt x="596831" y="478401"/>
                </a:cubicBezTo>
                <a:lnTo>
                  <a:pt x="465541" y="495550"/>
                </a:lnTo>
                <a:lnTo>
                  <a:pt x="363591" y="580088"/>
                </a:lnTo>
                <a:cubicBezTo>
                  <a:pt x="359135" y="583703"/>
                  <a:pt x="353006" y="584352"/>
                  <a:pt x="347993" y="581757"/>
                </a:cubicBezTo>
                <a:cubicBezTo>
                  <a:pt x="342886" y="579068"/>
                  <a:pt x="340007" y="573692"/>
                  <a:pt x="340472" y="567945"/>
                </a:cubicBezTo>
                <a:lnTo>
                  <a:pt x="353842" y="416851"/>
                </a:lnTo>
                <a:cubicBezTo>
                  <a:pt x="315959" y="410363"/>
                  <a:pt x="281605" y="393677"/>
                  <a:pt x="253471" y="369762"/>
                </a:cubicBezTo>
                <a:cubicBezTo>
                  <a:pt x="265542" y="362439"/>
                  <a:pt x="276777" y="353911"/>
                  <a:pt x="286897" y="344085"/>
                </a:cubicBezTo>
                <a:cubicBezTo>
                  <a:pt x="307231" y="359751"/>
                  <a:pt x="331280" y="370782"/>
                  <a:pt x="357463" y="375973"/>
                </a:cubicBezTo>
                <a:lnTo>
                  <a:pt x="364613" y="295606"/>
                </a:lnTo>
                <a:cubicBezTo>
                  <a:pt x="365077" y="290507"/>
                  <a:pt x="368234" y="285965"/>
                  <a:pt x="372969" y="283926"/>
                </a:cubicBezTo>
                <a:cubicBezTo>
                  <a:pt x="377797" y="281887"/>
                  <a:pt x="383183" y="282536"/>
                  <a:pt x="387361" y="285687"/>
                </a:cubicBezTo>
                <a:lnTo>
                  <a:pt x="476683" y="354931"/>
                </a:lnTo>
                <a:cubicBezTo>
                  <a:pt x="525986" y="325268"/>
                  <a:pt x="559134" y="271505"/>
                  <a:pt x="559134" y="210048"/>
                </a:cubicBezTo>
                <a:cubicBezTo>
                  <a:pt x="559134" y="116704"/>
                  <a:pt x="483089" y="40879"/>
                  <a:pt x="389682" y="40879"/>
                </a:cubicBezTo>
                <a:cubicBezTo>
                  <a:pt x="350964" y="40879"/>
                  <a:pt x="315402" y="53949"/>
                  <a:pt x="286897" y="75825"/>
                </a:cubicBezTo>
                <a:cubicBezTo>
                  <a:pt x="276777" y="66092"/>
                  <a:pt x="265542" y="57564"/>
                  <a:pt x="253471" y="50241"/>
                </a:cubicBezTo>
                <a:cubicBezTo>
                  <a:pt x="290240" y="19003"/>
                  <a:pt x="337779" y="0"/>
                  <a:pt x="389682" y="0"/>
                </a:cubicBezTo>
                <a:close/>
              </a:path>
            </a:pathLst>
          </a:custGeom>
          <a:solidFill>
            <a:schemeClr val="accent1">
              <a:lumMod val="75000"/>
            </a:schemeClr>
          </a:solidFill>
          <a:ln>
            <a:noFill/>
          </a:ln>
        </xdr:spPr>
        <xdr:txBody>
          <a:bodyPr wrap="square"/>
          <a:lstStyle/>
          <a:p>
            <a:endParaRPr lang="zh-CN" altLang="en-US"/>
          </a:p>
        </xdr:txBody>
      </xdr:sp>
      <xdr:sp macro="[0]!运单实时状态" textlink="">
        <xdr:nvSpPr>
          <xdr:cNvPr id="23" name="文本框 22">
            <a:extLst>
              <a:ext uri="{FF2B5EF4-FFF2-40B4-BE49-F238E27FC236}">
                <a16:creationId xmlns:a16="http://schemas.microsoft.com/office/drawing/2014/main" id="{00000000-0008-0000-0800-000017000000}"/>
              </a:ext>
            </a:extLst>
          </xdr:cNvPr>
          <xdr:cNvSpPr txBox="1"/>
        </xdr:nvSpPr>
        <xdr:spPr>
          <a:xfrm>
            <a:off x="8184715" y="2701139"/>
            <a:ext cx="2864761" cy="5173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2800" b="1">
                <a:latin typeface="+mj-ea"/>
                <a:ea typeface="+mj-ea"/>
              </a:rPr>
              <a:t>运单状态更新</a:t>
            </a:r>
          </a:p>
        </xdr:txBody>
      </xdr:sp>
    </xdr:grpSp>
    <xdr:clientData/>
  </xdr:twoCellAnchor>
  <xdr:twoCellAnchor>
    <xdr:from>
      <xdr:col>15</xdr:col>
      <xdr:colOff>361951</xdr:colOff>
      <xdr:row>3</xdr:row>
      <xdr:rowOff>1904</xdr:rowOff>
    </xdr:from>
    <xdr:to>
      <xdr:col>19</xdr:col>
      <xdr:colOff>335281</xdr:colOff>
      <xdr:row>15</xdr:row>
      <xdr:rowOff>60220</xdr:rowOff>
    </xdr:to>
    <xdr:grpSp>
      <xdr:nvGrpSpPr>
        <xdr:cNvPr id="5" name="组合 4">
          <a:hlinkClick xmlns:r="http://schemas.openxmlformats.org/officeDocument/2006/relationships" r:id="rId8" tooltip="运输驾驶员在完成运输后可凭发票报销运输过程中产生的合理费用并记录在系统中，以便于导入相关的财务系统"/>
          <a:extLst>
            <a:ext uri="{FF2B5EF4-FFF2-40B4-BE49-F238E27FC236}">
              <a16:creationId xmlns:a16="http://schemas.microsoft.com/office/drawing/2014/main" id="{00000000-0008-0000-0800-000005000000}"/>
            </a:ext>
          </a:extLst>
        </xdr:cNvPr>
        <xdr:cNvGrpSpPr/>
      </xdr:nvGrpSpPr>
      <xdr:grpSpPr>
        <a:xfrm>
          <a:off x="11706226" y="1011554"/>
          <a:ext cx="2716530" cy="2687216"/>
          <a:chOff x="11706225" y="1012604"/>
          <a:chExt cx="2730836" cy="2336538"/>
        </a:xfrm>
      </xdr:grpSpPr>
      <xdr:pic>
        <xdr:nvPicPr>
          <xdr:cNvPr id="3" name="图形 2" descr="注册">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188629" y="1012604"/>
            <a:ext cx="1714501" cy="1714501"/>
          </a:xfrm>
          <a:prstGeom prst="rect">
            <a:avLst/>
          </a:prstGeom>
        </xdr:spPr>
      </xdr:pic>
      <xdr:sp macro="" textlink="">
        <xdr:nvSpPr>
          <xdr:cNvPr id="4" name="文本框 3">
            <a:extLst>
              <a:ext uri="{FF2B5EF4-FFF2-40B4-BE49-F238E27FC236}">
                <a16:creationId xmlns:a16="http://schemas.microsoft.com/office/drawing/2014/main" id="{00000000-0008-0000-0800-000004000000}"/>
              </a:ext>
            </a:extLst>
          </xdr:cNvPr>
          <xdr:cNvSpPr txBox="1"/>
        </xdr:nvSpPr>
        <xdr:spPr>
          <a:xfrm>
            <a:off x="11706225" y="2867025"/>
            <a:ext cx="2730836" cy="4821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2800" b="1">
                <a:latin typeface="+mj-ea"/>
                <a:ea typeface="+mj-ea"/>
              </a:rPr>
              <a:t>运输费用报销</a:t>
            </a:r>
          </a:p>
        </xdr:txBody>
      </xdr:sp>
    </xdr:grpSp>
    <xdr:clientData/>
  </xdr:twoCellAnchor>
  <mc:AlternateContent xmlns:mc="http://schemas.openxmlformats.org/markup-compatibility/2006">
    <mc:Choice xmlns:a14="http://schemas.microsoft.com/office/drawing/2010/main" Requires="a14">
      <xdr:twoCellAnchor editAs="oneCell">
        <xdr:from>
          <xdr:col>0</xdr:col>
          <xdr:colOff>95250</xdr:colOff>
          <xdr:row>0</xdr:row>
          <xdr:rowOff>114300</xdr:rowOff>
        </xdr:from>
        <xdr:to>
          <xdr:col>0</xdr:col>
          <xdr:colOff>1609725</xdr:colOff>
          <xdr:row>0</xdr:row>
          <xdr:rowOff>561975</xdr:rowOff>
        </xdr:to>
        <xdr:sp macro="" textlink="">
          <xdr:nvSpPr>
            <xdr:cNvPr id="609281" name="CommandButton1" hidden="1">
              <a:extLst>
                <a:ext uri="{63B3BB69-23CF-44E3-9099-C40C66FF867C}">
                  <a14:compatExt spid="_x0000_s609281"/>
                </a:ext>
                <a:ext uri="{FF2B5EF4-FFF2-40B4-BE49-F238E27FC236}">
                  <a16:creationId xmlns:a16="http://schemas.microsoft.com/office/drawing/2014/main" id="{00000000-0008-0000-0800-0000014C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28575</xdr:colOff>
      <xdr:row>3</xdr:row>
      <xdr:rowOff>0</xdr:rowOff>
    </xdr:from>
    <xdr:to>
      <xdr:col>0</xdr:col>
      <xdr:colOff>28575</xdr:colOff>
      <xdr:row>4</xdr:row>
      <xdr:rowOff>9525</xdr:rowOff>
    </xdr:to>
    <xdr:cxnSp macro="">
      <xdr:nvCxnSpPr>
        <xdr:cNvPr id="8" name="直接连接符 7">
          <a:extLst>
            <a:ext uri="{FF2B5EF4-FFF2-40B4-BE49-F238E27FC236}">
              <a16:creationId xmlns:a16="http://schemas.microsoft.com/office/drawing/2014/main" id="{00000000-0008-0000-0900-000008000000}"/>
            </a:ext>
          </a:extLst>
        </xdr:cNvPr>
        <xdr:cNvCxnSpPr/>
      </xdr:nvCxnSpPr>
      <xdr:spPr>
        <a:xfrm>
          <a:off x="28575" y="542925"/>
          <a:ext cx="0" cy="19050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104775</xdr:colOff>
      <xdr:row>0</xdr:row>
      <xdr:rowOff>0</xdr:rowOff>
    </xdr:from>
    <xdr:ext cx="485775" cy="485775"/>
    <xdr:pic>
      <xdr:nvPicPr>
        <xdr:cNvPr id="15" name="图形 14" descr="用户">
          <a:extLst>
            <a:ext uri="{FF2B5EF4-FFF2-40B4-BE49-F238E27FC236}">
              <a16:creationId xmlns:a16="http://schemas.microsoft.com/office/drawing/2014/main" id="{00000000-0008-0000-09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90575" y="0"/>
          <a:ext cx="485775" cy="485775"/>
        </a:xfrm>
        <a:prstGeom prst="rect">
          <a:avLst/>
        </a:prstGeom>
      </xdr:spPr>
    </xdr:pic>
    <xdr:clientData/>
  </xdr:oneCellAnchor>
  <xdr:twoCellAnchor>
    <xdr:from>
      <xdr:col>1</xdr:col>
      <xdr:colOff>581025</xdr:colOff>
      <xdr:row>0</xdr:row>
      <xdr:rowOff>590550</xdr:rowOff>
    </xdr:from>
    <xdr:to>
      <xdr:col>17</xdr:col>
      <xdr:colOff>85725</xdr:colOff>
      <xdr:row>3</xdr:row>
      <xdr:rowOff>38100</xdr:rowOff>
    </xdr:to>
    <xdr:sp macro="" textlink="">
      <xdr:nvSpPr>
        <xdr:cNvPr id="16" name="矩形: 圆角 15">
          <a:extLst>
            <a:ext uri="{FF2B5EF4-FFF2-40B4-BE49-F238E27FC236}">
              <a16:creationId xmlns:a16="http://schemas.microsoft.com/office/drawing/2014/main" id="{00000000-0008-0000-0900-000010000000}"/>
            </a:ext>
          </a:extLst>
        </xdr:cNvPr>
        <xdr:cNvSpPr/>
      </xdr:nvSpPr>
      <xdr:spPr>
        <a:xfrm>
          <a:off x="2324100" y="590550"/>
          <a:ext cx="10658475" cy="45720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xdr:col>
      <xdr:colOff>0</xdr:colOff>
      <xdr:row>1</xdr:row>
      <xdr:rowOff>0</xdr:rowOff>
    </xdr:from>
    <xdr:to>
      <xdr:col>8</xdr:col>
      <xdr:colOff>666750</xdr:colOff>
      <xdr:row>2</xdr:row>
      <xdr:rowOff>180975</xdr:rowOff>
    </xdr:to>
    <xdr:sp macro="[0]!新增分公司" textlink="">
      <xdr:nvSpPr>
        <xdr:cNvPr id="9" name="矩形 8">
          <a:hlinkClick xmlns:r="http://schemas.openxmlformats.org/officeDocument/2006/relationships" r:id="rId3" tooltip="公司简介"/>
          <a:extLst>
            <a:ext uri="{FF2B5EF4-FFF2-40B4-BE49-F238E27FC236}">
              <a16:creationId xmlns:a16="http://schemas.microsoft.com/office/drawing/2014/main" id="{00000000-0008-0000-0900-000009000000}"/>
            </a:ext>
          </a:extLst>
        </xdr:cNvPr>
        <xdr:cNvSpPr/>
      </xdr:nvSpPr>
      <xdr:spPr>
        <a:xfrm>
          <a:off x="2428875" y="628650"/>
          <a:ext cx="4867275" cy="3714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10</xdr:col>
      <xdr:colOff>0</xdr:colOff>
      <xdr:row>1</xdr:row>
      <xdr:rowOff>0</xdr:rowOff>
    </xdr:from>
    <xdr:to>
      <xdr:col>16</xdr:col>
      <xdr:colOff>647700</xdr:colOff>
      <xdr:row>2</xdr:row>
      <xdr:rowOff>161925</xdr:rowOff>
    </xdr:to>
    <xdr:sp macro="[0]!新增部门" textlink="">
      <xdr:nvSpPr>
        <xdr:cNvPr id="18" name="矩形 17">
          <a:extLst>
            <a:ext uri="{FF2B5EF4-FFF2-40B4-BE49-F238E27FC236}">
              <a16:creationId xmlns:a16="http://schemas.microsoft.com/office/drawing/2014/main" id="{00000000-0008-0000-0900-000012000000}"/>
            </a:ext>
          </a:extLst>
        </xdr:cNvPr>
        <xdr:cNvSpPr/>
      </xdr:nvSpPr>
      <xdr:spPr>
        <a:xfrm>
          <a:off x="7839075" y="628650"/>
          <a:ext cx="4876800" cy="333375"/>
        </a:xfrm>
        <a:prstGeom prst="rect">
          <a:avLst/>
        </a:prstGeom>
        <a:solidFill>
          <a:schemeClr val="accent1">
            <a:alpha val="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xdr:colOff>
      <xdr:row>4</xdr:row>
      <xdr:rowOff>0</xdr:rowOff>
    </xdr:from>
    <xdr:to>
      <xdr:col>0</xdr:col>
      <xdr:colOff>28575</xdr:colOff>
      <xdr:row>5</xdr:row>
      <xdr:rowOff>9525</xdr:rowOff>
    </xdr:to>
    <xdr:cxnSp macro="">
      <xdr:nvCxnSpPr>
        <xdr:cNvPr id="8" name="直接连接符 7">
          <a:extLst>
            <a:ext uri="{FF2B5EF4-FFF2-40B4-BE49-F238E27FC236}">
              <a16:creationId xmlns:a16="http://schemas.microsoft.com/office/drawing/2014/main" id="{00000000-0008-0000-0A00-000008000000}"/>
            </a:ext>
          </a:extLst>
        </xdr:cNvPr>
        <xdr:cNvCxnSpPr/>
      </xdr:nvCxnSpPr>
      <xdr:spPr>
        <a:xfrm>
          <a:off x="28575" y="723900"/>
          <a:ext cx="0" cy="19050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104775</xdr:colOff>
      <xdr:row>0</xdr:row>
      <xdr:rowOff>0</xdr:rowOff>
    </xdr:from>
    <xdr:ext cx="485775" cy="485775"/>
    <xdr:pic>
      <xdr:nvPicPr>
        <xdr:cNvPr id="15" name="图形 14" descr="用户">
          <a:extLst>
            <a:ext uri="{FF2B5EF4-FFF2-40B4-BE49-F238E27FC236}">
              <a16:creationId xmlns:a16="http://schemas.microsoft.com/office/drawing/2014/main" id="{00000000-0008-0000-0A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90575" y="0"/>
          <a:ext cx="485775" cy="485775"/>
        </a:xfrm>
        <a:prstGeom prst="rect">
          <a:avLst/>
        </a:prstGeom>
      </xdr:spPr>
    </xdr:pic>
    <xdr:clientData/>
  </xdr:oneCellAnchor>
  <xdr:twoCellAnchor>
    <xdr:from>
      <xdr:col>1</xdr:col>
      <xdr:colOff>638175</xdr:colOff>
      <xdr:row>1</xdr:row>
      <xdr:rowOff>76200</xdr:rowOff>
    </xdr:from>
    <xdr:to>
      <xdr:col>14</xdr:col>
      <xdr:colOff>28575</xdr:colOff>
      <xdr:row>3</xdr:row>
      <xdr:rowOff>152400</xdr:rowOff>
    </xdr:to>
    <xdr:sp macro="" textlink="">
      <xdr:nvSpPr>
        <xdr:cNvPr id="16" name="矩形: 圆角 15">
          <a:extLst>
            <a:ext uri="{FF2B5EF4-FFF2-40B4-BE49-F238E27FC236}">
              <a16:creationId xmlns:a16="http://schemas.microsoft.com/office/drawing/2014/main" id="{00000000-0008-0000-0A00-000010000000}"/>
            </a:ext>
          </a:extLst>
        </xdr:cNvPr>
        <xdr:cNvSpPr/>
      </xdr:nvSpPr>
      <xdr:spPr>
        <a:xfrm>
          <a:off x="2209800" y="704850"/>
          <a:ext cx="12087225" cy="43815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809625</xdr:colOff>
          <xdr:row>1</xdr:row>
          <xdr:rowOff>123825</xdr:rowOff>
        </xdr:from>
        <xdr:to>
          <xdr:col>6</xdr:col>
          <xdr:colOff>542925</xdr:colOff>
          <xdr:row>3</xdr:row>
          <xdr:rowOff>76200</xdr:rowOff>
        </xdr:to>
        <xdr:sp macro="" textlink="">
          <xdr:nvSpPr>
            <xdr:cNvPr id="504839" name="TextBox1" hidden="1">
              <a:extLst>
                <a:ext uri="{63B3BB69-23CF-44E3-9099-C40C66FF867C}">
                  <a14:compatExt spid="_x0000_s504839"/>
                </a:ext>
                <a:ext uri="{FF2B5EF4-FFF2-40B4-BE49-F238E27FC236}">
                  <a16:creationId xmlns:a16="http://schemas.microsoft.com/office/drawing/2014/main" id="{00000000-0008-0000-0A00-000007B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828675</xdr:colOff>
          <xdr:row>1</xdr:row>
          <xdr:rowOff>114300</xdr:rowOff>
        </xdr:from>
        <xdr:to>
          <xdr:col>7</xdr:col>
          <xdr:colOff>447675</xdr:colOff>
          <xdr:row>3</xdr:row>
          <xdr:rowOff>85725</xdr:rowOff>
        </xdr:to>
        <xdr:sp macro="" textlink="">
          <xdr:nvSpPr>
            <xdr:cNvPr id="504840" name="CommandButton7" hidden="1">
              <a:extLst>
                <a:ext uri="{63B3BB69-23CF-44E3-9099-C40C66FF867C}">
                  <a14:compatExt spid="_x0000_s504840"/>
                </a:ext>
                <a:ext uri="{FF2B5EF4-FFF2-40B4-BE49-F238E27FC236}">
                  <a16:creationId xmlns:a16="http://schemas.microsoft.com/office/drawing/2014/main" id="{00000000-0008-0000-0A00-000008B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638175</xdr:colOff>
          <xdr:row>1</xdr:row>
          <xdr:rowOff>142875</xdr:rowOff>
        </xdr:from>
        <xdr:to>
          <xdr:col>10</xdr:col>
          <xdr:colOff>1143000</xdr:colOff>
          <xdr:row>3</xdr:row>
          <xdr:rowOff>95250</xdr:rowOff>
        </xdr:to>
        <xdr:sp macro="" textlink="">
          <xdr:nvSpPr>
            <xdr:cNvPr id="504842" name="TextBox2" hidden="1">
              <a:extLst>
                <a:ext uri="{63B3BB69-23CF-44E3-9099-C40C66FF867C}">
                  <a14:compatExt spid="_x0000_s504842"/>
                </a:ext>
                <a:ext uri="{FF2B5EF4-FFF2-40B4-BE49-F238E27FC236}">
                  <a16:creationId xmlns:a16="http://schemas.microsoft.com/office/drawing/2014/main" id="{00000000-0008-0000-0A00-00000AB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1</xdr:row>
          <xdr:rowOff>114300</xdr:rowOff>
        </xdr:from>
        <xdr:to>
          <xdr:col>12</xdr:col>
          <xdr:colOff>657225</xdr:colOff>
          <xdr:row>3</xdr:row>
          <xdr:rowOff>85725</xdr:rowOff>
        </xdr:to>
        <xdr:sp macro="" textlink="">
          <xdr:nvSpPr>
            <xdr:cNvPr id="504844" name="CommandButton10" hidden="1">
              <a:extLst>
                <a:ext uri="{63B3BB69-23CF-44E3-9099-C40C66FF867C}">
                  <a14:compatExt spid="_x0000_s504844"/>
                </a:ext>
                <a:ext uri="{FF2B5EF4-FFF2-40B4-BE49-F238E27FC236}">
                  <a16:creationId xmlns:a16="http://schemas.microsoft.com/office/drawing/2014/main" id="{00000000-0008-0000-0A00-00000CB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28575</xdr:colOff>
      <xdr:row>5</xdr:row>
      <xdr:rowOff>0</xdr:rowOff>
    </xdr:from>
    <xdr:to>
      <xdr:col>0</xdr:col>
      <xdr:colOff>28575</xdr:colOff>
      <xdr:row>6</xdr:row>
      <xdr:rowOff>9525</xdr:rowOff>
    </xdr:to>
    <xdr:cxnSp macro="">
      <xdr:nvCxnSpPr>
        <xdr:cNvPr id="8" name="直接连接符 7">
          <a:extLst>
            <a:ext uri="{FF2B5EF4-FFF2-40B4-BE49-F238E27FC236}">
              <a16:creationId xmlns:a16="http://schemas.microsoft.com/office/drawing/2014/main" id="{00000000-0008-0000-0B00-000008000000}"/>
            </a:ext>
          </a:extLst>
        </xdr:cNvPr>
        <xdr:cNvCxnSpPr/>
      </xdr:nvCxnSpPr>
      <xdr:spPr>
        <a:xfrm>
          <a:off x="28575" y="904875"/>
          <a:ext cx="0" cy="19050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104775</xdr:colOff>
      <xdr:row>0</xdr:row>
      <xdr:rowOff>0</xdr:rowOff>
    </xdr:from>
    <xdr:ext cx="485775" cy="485775"/>
    <xdr:pic>
      <xdr:nvPicPr>
        <xdr:cNvPr id="15" name="图形 14" descr="用户">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90575" y="0"/>
          <a:ext cx="485775" cy="485775"/>
        </a:xfrm>
        <a:prstGeom prst="rect">
          <a:avLst/>
        </a:prstGeom>
      </xdr:spPr>
    </xdr:pic>
    <xdr:clientData/>
  </xdr:oneCellAnchor>
  <xdr:twoCellAnchor>
    <xdr:from>
      <xdr:col>2</xdr:col>
      <xdr:colOff>666750</xdr:colOff>
      <xdr:row>0</xdr:row>
      <xdr:rowOff>581025</xdr:rowOff>
    </xdr:from>
    <xdr:to>
      <xdr:col>10</xdr:col>
      <xdr:colOff>676275</xdr:colOff>
      <xdr:row>3</xdr:row>
      <xdr:rowOff>28575</xdr:rowOff>
    </xdr:to>
    <xdr:sp macro="" textlink="">
      <xdr:nvSpPr>
        <xdr:cNvPr id="16" name="矩形: 圆角 15">
          <a:extLst>
            <a:ext uri="{FF2B5EF4-FFF2-40B4-BE49-F238E27FC236}">
              <a16:creationId xmlns:a16="http://schemas.microsoft.com/office/drawing/2014/main" id="{00000000-0008-0000-0B00-000010000000}"/>
            </a:ext>
          </a:extLst>
        </xdr:cNvPr>
        <xdr:cNvSpPr/>
      </xdr:nvSpPr>
      <xdr:spPr>
        <a:xfrm>
          <a:off x="2924175" y="581025"/>
          <a:ext cx="5495925" cy="43815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22</xdr:row>
          <xdr:rowOff>114300</xdr:rowOff>
        </xdr:from>
        <xdr:to>
          <xdr:col>8</xdr:col>
          <xdr:colOff>219075</xdr:colOff>
          <xdr:row>24</xdr:row>
          <xdr:rowOff>142875</xdr:rowOff>
        </xdr:to>
        <xdr:sp macro="" textlink="">
          <xdr:nvSpPr>
            <xdr:cNvPr id="505864" name="CommandButton7" hidden="1">
              <a:extLst>
                <a:ext uri="{63B3BB69-23CF-44E3-9099-C40C66FF867C}">
                  <a14:compatExt spid="_x0000_s505864"/>
                </a:ext>
                <a:ext uri="{FF2B5EF4-FFF2-40B4-BE49-F238E27FC236}">
                  <a16:creationId xmlns:a16="http://schemas.microsoft.com/office/drawing/2014/main" id="{00000000-0008-0000-0B00-000008B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1</xdr:col>
      <xdr:colOff>38100</xdr:colOff>
      <xdr:row>0</xdr:row>
      <xdr:rowOff>0</xdr:rowOff>
    </xdr:from>
    <xdr:to>
      <xdr:col>2</xdr:col>
      <xdr:colOff>104775</xdr:colOff>
      <xdr:row>1</xdr:row>
      <xdr:rowOff>123825</xdr:rowOff>
    </xdr:to>
    <xdr:pic>
      <xdr:nvPicPr>
        <xdr:cNvPr id="13" name="图形 12" descr="重复">
          <a:extLst>
            <a:ext uri="{FF2B5EF4-FFF2-40B4-BE49-F238E27FC236}">
              <a16:creationId xmlns:a16="http://schemas.microsoft.com/office/drawing/2014/main" id="{00000000-0008-0000-0C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09725" y="0"/>
          <a:ext cx="752475" cy="752475"/>
        </a:xfrm>
        <a:prstGeom prst="rect">
          <a:avLst/>
        </a:prstGeom>
      </xdr:spPr>
    </xdr:pic>
    <xdr:clientData/>
  </xdr:twoCellAnchor>
  <xdr:twoCellAnchor>
    <xdr:from>
      <xdr:col>2</xdr:col>
      <xdr:colOff>47625</xdr:colOff>
      <xdr:row>2</xdr:row>
      <xdr:rowOff>0</xdr:rowOff>
    </xdr:from>
    <xdr:to>
      <xdr:col>14</xdr:col>
      <xdr:colOff>600075</xdr:colOff>
      <xdr:row>4</xdr:row>
      <xdr:rowOff>38100</xdr:rowOff>
    </xdr:to>
    <xdr:sp macro="" textlink="">
      <xdr:nvSpPr>
        <xdr:cNvPr id="14" name="矩形: 圆角 13">
          <a:extLst>
            <a:ext uri="{FF2B5EF4-FFF2-40B4-BE49-F238E27FC236}">
              <a16:creationId xmlns:a16="http://schemas.microsoft.com/office/drawing/2014/main" id="{00000000-0008-0000-0C00-00000E000000}"/>
            </a:ext>
          </a:extLst>
        </xdr:cNvPr>
        <xdr:cNvSpPr/>
      </xdr:nvSpPr>
      <xdr:spPr>
        <a:xfrm>
          <a:off x="2305050" y="800100"/>
          <a:ext cx="8782050" cy="38100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676275</xdr:colOff>
          <xdr:row>2</xdr:row>
          <xdr:rowOff>85725</xdr:rowOff>
        </xdr:from>
        <xdr:to>
          <xdr:col>6</xdr:col>
          <xdr:colOff>523875</xdr:colOff>
          <xdr:row>3</xdr:row>
          <xdr:rowOff>200025</xdr:rowOff>
        </xdr:to>
        <xdr:sp macro="" textlink="">
          <xdr:nvSpPr>
            <xdr:cNvPr id="561158" name="TextBox1" hidden="1">
              <a:extLst>
                <a:ext uri="{63B3BB69-23CF-44E3-9099-C40C66FF867C}">
                  <a14:compatExt spid="_x0000_s561158"/>
                </a:ext>
                <a:ext uri="{FF2B5EF4-FFF2-40B4-BE49-F238E27FC236}">
                  <a16:creationId xmlns:a16="http://schemas.microsoft.com/office/drawing/2014/main" id="{00000000-0008-0000-0C00-0000069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228600</xdr:colOff>
          <xdr:row>2</xdr:row>
          <xdr:rowOff>57150</xdr:rowOff>
        </xdr:from>
        <xdr:to>
          <xdr:col>8</xdr:col>
          <xdr:colOff>419100</xdr:colOff>
          <xdr:row>3</xdr:row>
          <xdr:rowOff>171450</xdr:rowOff>
        </xdr:to>
        <xdr:sp macro="" textlink="">
          <xdr:nvSpPr>
            <xdr:cNvPr id="561159" name="CommandButton6" hidden="1">
              <a:extLst>
                <a:ext uri="{63B3BB69-23CF-44E3-9099-C40C66FF867C}">
                  <a14:compatExt spid="_x0000_s561159"/>
                </a:ext>
                <a:ext uri="{FF2B5EF4-FFF2-40B4-BE49-F238E27FC236}">
                  <a16:creationId xmlns:a16="http://schemas.microsoft.com/office/drawing/2014/main" id="{00000000-0008-0000-0C00-0000079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314325</xdr:colOff>
          <xdr:row>2</xdr:row>
          <xdr:rowOff>76200</xdr:rowOff>
        </xdr:from>
        <xdr:to>
          <xdr:col>13</xdr:col>
          <xdr:colOff>361950</xdr:colOff>
          <xdr:row>3</xdr:row>
          <xdr:rowOff>190500</xdr:rowOff>
        </xdr:to>
        <xdr:sp macro="" textlink="">
          <xdr:nvSpPr>
            <xdr:cNvPr id="561160" name="CommandButton7" hidden="1">
              <a:extLst>
                <a:ext uri="{63B3BB69-23CF-44E3-9099-C40C66FF867C}">
                  <a14:compatExt spid="_x0000_s561160"/>
                </a:ext>
                <a:ext uri="{FF2B5EF4-FFF2-40B4-BE49-F238E27FC236}">
                  <a16:creationId xmlns:a16="http://schemas.microsoft.com/office/drawing/2014/main" id="{00000000-0008-0000-0C00-0000089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28575</xdr:colOff>
      <xdr:row>5</xdr:row>
      <xdr:rowOff>238125</xdr:rowOff>
    </xdr:from>
    <xdr:to>
      <xdr:col>0</xdr:col>
      <xdr:colOff>28575</xdr:colOff>
      <xdr:row>7</xdr:row>
      <xdr:rowOff>0</xdr:rowOff>
    </xdr:to>
    <xdr:cxnSp macro="">
      <xdr:nvCxnSpPr>
        <xdr:cNvPr id="15" name="直接连接符 14">
          <a:extLst>
            <a:ext uri="{FF2B5EF4-FFF2-40B4-BE49-F238E27FC236}">
              <a16:creationId xmlns:a16="http://schemas.microsoft.com/office/drawing/2014/main" id="{00000000-0008-0000-0C00-00000F000000}"/>
            </a:ext>
          </a:extLst>
        </xdr:cNvPr>
        <xdr:cNvCxnSpPr/>
      </xdr:nvCxnSpPr>
      <xdr:spPr>
        <a:xfrm>
          <a:off x="28575" y="1743075"/>
          <a:ext cx="0" cy="257175"/>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38100</xdr:colOff>
      <xdr:row>0</xdr:row>
      <xdr:rowOff>0</xdr:rowOff>
    </xdr:from>
    <xdr:to>
      <xdr:col>2</xdr:col>
      <xdr:colOff>104775</xdr:colOff>
      <xdr:row>1</xdr:row>
      <xdr:rowOff>123825</xdr:rowOff>
    </xdr:to>
    <xdr:pic>
      <xdr:nvPicPr>
        <xdr:cNvPr id="31" name="图形 30" descr="重复">
          <a:extLst>
            <a:ext uri="{FF2B5EF4-FFF2-40B4-BE49-F238E27FC236}">
              <a16:creationId xmlns:a16="http://schemas.microsoft.com/office/drawing/2014/main" id="{00000000-0008-0000-0D00-00001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09725" y="0"/>
          <a:ext cx="752475" cy="752475"/>
        </a:xfrm>
        <a:prstGeom prst="rect">
          <a:avLst/>
        </a:prstGeom>
      </xdr:spPr>
    </xdr:pic>
    <xdr:clientData/>
  </xdr:twoCellAnchor>
  <xdr:twoCellAnchor>
    <xdr:from>
      <xdr:col>1</xdr:col>
      <xdr:colOff>533400</xdr:colOff>
      <xdr:row>2</xdr:row>
      <xdr:rowOff>0</xdr:rowOff>
    </xdr:from>
    <xdr:to>
      <xdr:col>8</xdr:col>
      <xdr:colOff>531495</xdr:colOff>
      <xdr:row>4</xdr:row>
      <xdr:rowOff>38100</xdr:rowOff>
    </xdr:to>
    <xdr:sp macro="" textlink="">
      <xdr:nvSpPr>
        <xdr:cNvPr id="14" name="矩形: 圆角 13">
          <a:extLst>
            <a:ext uri="{FF2B5EF4-FFF2-40B4-BE49-F238E27FC236}">
              <a16:creationId xmlns:a16="http://schemas.microsoft.com/office/drawing/2014/main" id="{00000000-0008-0000-0D00-00000E000000}"/>
            </a:ext>
          </a:extLst>
        </xdr:cNvPr>
        <xdr:cNvSpPr/>
      </xdr:nvSpPr>
      <xdr:spPr>
        <a:xfrm>
          <a:off x="2095500" y="822960"/>
          <a:ext cx="4265295" cy="41910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47625</xdr:colOff>
          <xdr:row>2</xdr:row>
          <xdr:rowOff>47625</xdr:rowOff>
        </xdr:from>
        <xdr:to>
          <xdr:col>6</xdr:col>
          <xdr:colOff>581025</xdr:colOff>
          <xdr:row>3</xdr:row>
          <xdr:rowOff>133350</xdr:rowOff>
        </xdr:to>
        <xdr:sp macro="" textlink="">
          <xdr:nvSpPr>
            <xdr:cNvPr id="567307" name="TextBox1" hidden="1">
              <a:extLst>
                <a:ext uri="{63B3BB69-23CF-44E3-9099-C40C66FF867C}">
                  <a14:compatExt spid="_x0000_s567307"/>
                </a:ext>
                <a:ext uri="{FF2B5EF4-FFF2-40B4-BE49-F238E27FC236}">
                  <a16:creationId xmlns:a16="http://schemas.microsoft.com/office/drawing/2014/main" id="{00000000-0008-0000-0D00-00000BA8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2</xdr:row>
          <xdr:rowOff>28575</xdr:rowOff>
        </xdr:from>
        <xdr:to>
          <xdr:col>8</xdr:col>
          <xdr:colOff>371475</xdr:colOff>
          <xdr:row>3</xdr:row>
          <xdr:rowOff>142875</xdr:rowOff>
        </xdr:to>
        <xdr:sp macro="" textlink="">
          <xdr:nvSpPr>
            <xdr:cNvPr id="567308" name="CommandButton6" hidden="1">
              <a:extLst>
                <a:ext uri="{63B3BB69-23CF-44E3-9099-C40C66FF867C}">
                  <a14:compatExt spid="_x0000_s567308"/>
                </a:ext>
                <a:ext uri="{FF2B5EF4-FFF2-40B4-BE49-F238E27FC236}">
                  <a16:creationId xmlns:a16="http://schemas.microsoft.com/office/drawing/2014/main" id="{00000000-0008-0000-0D00-00000CA8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26</xdr:row>
          <xdr:rowOff>114300</xdr:rowOff>
        </xdr:from>
        <xdr:to>
          <xdr:col>6</xdr:col>
          <xdr:colOff>438150</xdr:colOff>
          <xdr:row>28</xdr:row>
          <xdr:rowOff>76200</xdr:rowOff>
        </xdr:to>
        <xdr:sp macro="" textlink="">
          <xdr:nvSpPr>
            <xdr:cNvPr id="567309" name="CommandButton7" hidden="1">
              <a:extLst>
                <a:ext uri="{63B3BB69-23CF-44E3-9099-C40C66FF867C}">
                  <a14:compatExt spid="_x0000_s567309"/>
                </a:ext>
                <a:ext uri="{FF2B5EF4-FFF2-40B4-BE49-F238E27FC236}">
                  <a16:creationId xmlns:a16="http://schemas.microsoft.com/office/drawing/2014/main" id="{00000000-0008-0000-0D00-00000DA8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28575</xdr:colOff>
      <xdr:row>7</xdr:row>
      <xdr:rowOff>0</xdr:rowOff>
    </xdr:from>
    <xdr:to>
      <xdr:col>0</xdr:col>
      <xdr:colOff>28575</xdr:colOff>
      <xdr:row>8</xdr:row>
      <xdr:rowOff>9525</xdr:rowOff>
    </xdr:to>
    <xdr:cxnSp macro="">
      <xdr:nvCxnSpPr>
        <xdr:cNvPr id="13" name="直接连接符 12">
          <a:extLst>
            <a:ext uri="{FF2B5EF4-FFF2-40B4-BE49-F238E27FC236}">
              <a16:creationId xmlns:a16="http://schemas.microsoft.com/office/drawing/2014/main" id="{00000000-0008-0000-0D00-00000D000000}"/>
            </a:ext>
          </a:extLst>
        </xdr:cNvPr>
        <xdr:cNvCxnSpPr/>
      </xdr:nvCxnSpPr>
      <xdr:spPr>
        <a:xfrm>
          <a:off x="28575" y="2000250"/>
          <a:ext cx="0" cy="257175"/>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1419226</xdr:colOff>
      <xdr:row>3</xdr:row>
      <xdr:rowOff>161924</xdr:rowOff>
    </xdr:from>
    <xdr:to>
      <xdr:col>0</xdr:col>
      <xdr:colOff>1490661</xdr:colOff>
      <xdr:row>4</xdr:row>
      <xdr:rowOff>71436</xdr:rowOff>
    </xdr:to>
    <xdr:sp macro="" textlink="">
      <xdr:nvSpPr>
        <xdr:cNvPr id="3" name="等腰三角形 2">
          <a:extLst>
            <a:ext uri="{FF2B5EF4-FFF2-40B4-BE49-F238E27FC236}">
              <a16:creationId xmlns:a16="http://schemas.microsoft.com/office/drawing/2014/main" id="{00000000-0008-0000-0E00-000003000000}"/>
            </a:ext>
          </a:extLst>
        </xdr:cNvPr>
        <xdr:cNvSpPr/>
      </xdr:nvSpPr>
      <xdr:spPr>
        <a:xfrm rot="10800000">
          <a:off x="685801" y="704849"/>
          <a:ext cx="4760" cy="90487"/>
        </a:xfrm>
        <a:prstGeom prst="triangle">
          <a:avLst/>
        </a:prstGeom>
        <a:solidFill>
          <a:schemeClr val="accent2">
            <a:lumMod val="75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1400175</xdr:colOff>
      <xdr:row>7</xdr:row>
      <xdr:rowOff>171450</xdr:rowOff>
    </xdr:from>
    <xdr:to>
      <xdr:col>0</xdr:col>
      <xdr:colOff>1490662</xdr:colOff>
      <xdr:row>8</xdr:row>
      <xdr:rowOff>61910</xdr:rowOff>
    </xdr:to>
    <xdr:sp macro="" textlink="">
      <xdr:nvSpPr>
        <xdr:cNvPr id="4" name="等腰三角形 3">
          <a:extLst>
            <a:ext uri="{FF2B5EF4-FFF2-40B4-BE49-F238E27FC236}">
              <a16:creationId xmlns:a16="http://schemas.microsoft.com/office/drawing/2014/main" id="{00000000-0008-0000-0E00-000004000000}"/>
            </a:ext>
          </a:extLst>
        </xdr:cNvPr>
        <xdr:cNvSpPr/>
      </xdr:nvSpPr>
      <xdr:spPr>
        <a:xfrm rot="5400000">
          <a:off x="652463" y="1471612"/>
          <a:ext cx="71435" cy="476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1400175</xdr:colOff>
      <xdr:row>9</xdr:row>
      <xdr:rowOff>171450</xdr:rowOff>
    </xdr:from>
    <xdr:to>
      <xdr:col>0</xdr:col>
      <xdr:colOff>1490662</xdr:colOff>
      <xdr:row>10</xdr:row>
      <xdr:rowOff>61910</xdr:rowOff>
    </xdr:to>
    <xdr:sp macro="" textlink="">
      <xdr:nvSpPr>
        <xdr:cNvPr id="5" name="等腰三角形 4">
          <a:extLst>
            <a:ext uri="{FF2B5EF4-FFF2-40B4-BE49-F238E27FC236}">
              <a16:creationId xmlns:a16="http://schemas.microsoft.com/office/drawing/2014/main" id="{00000000-0008-0000-0E00-000005000000}"/>
            </a:ext>
          </a:extLst>
        </xdr:cNvPr>
        <xdr:cNvSpPr/>
      </xdr:nvSpPr>
      <xdr:spPr>
        <a:xfrm rot="5400000">
          <a:off x="652463" y="1833562"/>
          <a:ext cx="71435" cy="476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28575</xdr:colOff>
      <xdr:row>5</xdr:row>
      <xdr:rowOff>0</xdr:rowOff>
    </xdr:from>
    <xdr:to>
      <xdr:col>0</xdr:col>
      <xdr:colOff>28575</xdr:colOff>
      <xdr:row>6</xdr:row>
      <xdr:rowOff>9525</xdr:rowOff>
    </xdr:to>
    <xdr:cxnSp macro="">
      <xdr:nvCxnSpPr>
        <xdr:cNvPr id="14" name="直接连接符 13">
          <a:extLst>
            <a:ext uri="{FF2B5EF4-FFF2-40B4-BE49-F238E27FC236}">
              <a16:creationId xmlns:a16="http://schemas.microsoft.com/office/drawing/2014/main" id="{00000000-0008-0000-0E00-00000E000000}"/>
            </a:ext>
          </a:extLst>
        </xdr:cNvPr>
        <xdr:cNvCxnSpPr/>
      </xdr:nvCxnSpPr>
      <xdr:spPr>
        <a:xfrm>
          <a:off x="28575" y="904875"/>
          <a:ext cx="0" cy="19050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28575</xdr:colOff>
      <xdr:row>0</xdr:row>
      <xdr:rowOff>0</xdr:rowOff>
    </xdr:from>
    <xdr:ext cx="666749" cy="666749"/>
    <xdr:pic>
      <xdr:nvPicPr>
        <xdr:cNvPr id="15" name="图形 14" descr="卡车">
          <a:extLst>
            <a:ext uri="{FF2B5EF4-FFF2-40B4-BE49-F238E27FC236}">
              <a16:creationId xmlns:a16="http://schemas.microsoft.com/office/drawing/2014/main" id="{00000000-0008-0000-0E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14375" y="0"/>
          <a:ext cx="666749" cy="666749"/>
        </a:xfrm>
        <a:prstGeom prst="rect">
          <a:avLst/>
        </a:prstGeom>
      </xdr:spPr>
    </xdr:pic>
    <xdr:clientData/>
  </xdr:oneCellAnchor>
  <xdr:twoCellAnchor>
    <xdr:from>
      <xdr:col>1</xdr:col>
      <xdr:colOff>542924</xdr:colOff>
      <xdr:row>0</xdr:row>
      <xdr:rowOff>573405</xdr:rowOff>
    </xdr:from>
    <xdr:to>
      <xdr:col>16</xdr:col>
      <xdr:colOff>213359</xdr:colOff>
      <xdr:row>3</xdr:row>
      <xdr:rowOff>20955</xdr:rowOff>
    </xdr:to>
    <xdr:sp macro="" textlink="">
      <xdr:nvSpPr>
        <xdr:cNvPr id="16" name="矩形: 圆角 15">
          <a:extLst>
            <a:ext uri="{FF2B5EF4-FFF2-40B4-BE49-F238E27FC236}">
              <a16:creationId xmlns:a16="http://schemas.microsoft.com/office/drawing/2014/main" id="{00000000-0008-0000-0E00-000010000000}"/>
            </a:ext>
          </a:extLst>
        </xdr:cNvPr>
        <xdr:cNvSpPr/>
      </xdr:nvSpPr>
      <xdr:spPr>
        <a:xfrm>
          <a:off x="2105024" y="573405"/>
          <a:ext cx="13173075" cy="46101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104775</xdr:colOff>
          <xdr:row>1</xdr:row>
          <xdr:rowOff>0</xdr:rowOff>
        </xdr:from>
        <xdr:to>
          <xdr:col>5</xdr:col>
          <xdr:colOff>304800</xdr:colOff>
          <xdr:row>2</xdr:row>
          <xdr:rowOff>142875</xdr:rowOff>
        </xdr:to>
        <xdr:sp macro="" textlink="">
          <xdr:nvSpPr>
            <xdr:cNvPr id="506887" name="TextBox1" hidden="1">
              <a:extLst>
                <a:ext uri="{63B3BB69-23CF-44E3-9099-C40C66FF867C}">
                  <a14:compatExt spid="_x0000_s506887"/>
                </a:ext>
                <a:ext uri="{FF2B5EF4-FFF2-40B4-BE49-F238E27FC236}">
                  <a16:creationId xmlns:a16="http://schemas.microsoft.com/office/drawing/2014/main" id="{00000000-0008-0000-0E00-000007B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0</xdr:row>
          <xdr:rowOff>609600</xdr:rowOff>
        </xdr:from>
        <xdr:to>
          <xdr:col>6</xdr:col>
          <xdr:colOff>447675</xdr:colOff>
          <xdr:row>2</xdr:row>
          <xdr:rowOff>142875</xdr:rowOff>
        </xdr:to>
        <xdr:sp macro="" textlink="">
          <xdr:nvSpPr>
            <xdr:cNvPr id="506888" name="CommandButton7" hidden="1">
              <a:extLst>
                <a:ext uri="{63B3BB69-23CF-44E3-9099-C40C66FF867C}">
                  <a14:compatExt spid="_x0000_s506888"/>
                </a:ext>
                <a:ext uri="{FF2B5EF4-FFF2-40B4-BE49-F238E27FC236}">
                  <a16:creationId xmlns:a16="http://schemas.microsoft.com/office/drawing/2014/main" id="{00000000-0008-0000-0E00-000008B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523875</xdr:colOff>
          <xdr:row>0</xdr:row>
          <xdr:rowOff>609600</xdr:rowOff>
        </xdr:from>
        <xdr:to>
          <xdr:col>11</xdr:col>
          <xdr:colOff>104775</xdr:colOff>
          <xdr:row>2</xdr:row>
          <xdr:rowOff>142875</xdr:rowOff>
        </xdr:to>
        <xdr:sp macro="" textlink="">
          <xdr:nvSpPr>
            <xdr:cNvPr id="506891" name="CommandButton10" hidden="1">
              <a:extLst>
                <a:ext uri="{63B3BB69-23CF-44E3-9099-C40C66FF867C}">
                  <a14:compatExt spid="_x0000_s506891"/>
                </a:ext>
                <a:ext uri="{FF2B5EF4-FFF2-40B4-BE49-F238E27FC236}">
                  <a16:creationId xmlns:a16="http://schemas.microsoft.com/office/drawing/2014/main" id="{00000000-0008-0000-0E00-00000BB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333375</xdr:colOff>
          <xdr:row>1</xdr:row>
          <xdr:rowOff>0</xdr:rowOff>
        </xdr:from>
        <xdr:to>
          <xdr:col>9</xdr:col>
          <xdr:colOff>342900</xdr:colOff>
          <xdr:row>2</xdr:row>
          <xdr:rowOff>142875</xdr:rowOff>
        </xdr:to>
        <xdr:sp macro="" textlink="">
          <xdr:nvSpPr>
            <xdr:cNvPr id="506892" name="TextBox2" hidden="1">
              <a:extLst>
                <a:ext uri="{63B3BB69-23CF-44E3-9099-C40C66FF867C}">
                  <a14:compatExt spid="_x0000_s506892"/>
                </a:ext>
                <a:ext uri="{FF2B5EF4-FFF2-40B4-BE49-F238E27FC236}">
                  <a16:creationId xmlns:a16="http://schemas.microsoft.com/office/drawing/2014/main" id="{00000000-0008-0000-0E00-00000CB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0</xdr:row>
          <xdr:rowOff>619125</xdr:rowOff>
        </xdr:from>
        <xdr:to>
          <xdr:col>16</xdr:col>
          <xdr:colOff>0</xdr:colOff>
          <xdr:row>2</xdr:row>
          <xdr:rowOff>152400</xdr:rowOff>
        </xdr:to>
        <xdr:sp macro="" textlink="">
          <xdr:nvSpPr>
            <xdr:cNvPr id="506893" name="CommandButton6" hidden="1">
              <a:extLst>
                <a:ext uri="{63B3BB69-23CF-44E3-9099-C40C66FF867C}">
                  <a14:compatExt spid="_x0000_s506893"/>
                </a:ext>
                <a:ext uri="{FF2B5EF4-FFF2-40B4-BE49-F238E27FC236}">
                  <a16:creationId xmlns:a16="http://schemas.microsoft.com/office/drawing/2014/main" id="{00000000-0008-0000-0E00-00000DB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xdr:row>
          <xdr:rowOff>0</xdr:rowOff>
        </xdr:from>
        <xdr:to>
          <xdr:col>13</xdr:col>
          <xdr:colOff>1485900</xdr:colOff>
          <xdr:row>2</xdr:row>
          <xdr:rowOff>142875</xdr:rowOff>
        </xdr:to>
        <xdr:sp macro="" textlink="">
          <xdr:nvSpPr>
            <xdr:cNvPr id="506894" name="TextBox3" hidden="1">
              <a:extLst>
                <a:ext uri="{63B3BB69-23CF-44E3-9099-C40C66FF867C}">
                  <a14:compatExt spid="_x0000_s506894"/>
                </a:ext>
                <a:ext uri="{FF2B5EF4-FFF2-40B4-BE49-F238E27FC236}">
                  <a16:creationId xmlns:a16="http://schemas.microsoft.com/office/drawing/2014/main" id="{00000000-0008-0000-0E00-00000EB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1419226</xdr:colOff>
      <xdr:row>3</xdr:row>
      <xdr:rowOff>161924</xdr:rowOff>
    </xdr:from>
    <xdr:to>
      <xdr:col>0</xdr:col>
      <xdr:colOff>1490661</xdr:colOff>
      <xdr:row>4</xdr:row>
      <xdr:rowOff>71436</xdr:rowOff>
    </xdr:to>
    <xdr:sp macro="" textlink="">
      <xdr:nvSpPr>
        <xdr:cNvPr id="3" name="等腰三角形 2">
          <a:extLst>
            <a:ext uri="{FF2B5EF4-FFF2-40B4-BE49-F238E27FC236}">
              <a16:creationId xmlns:a16="http://schemas.microsoft.com/office/drawing/2014/main" id="{00000000-0008-0000-0F00-000003000000}"/>
            </a:ext>
          </a:extLst>
        </xdr:cNvPr>
        <xdr:cNvSpPr/>
      </xdr:nvSpPr>
      <xdr:spPr>
        <a:xfrm rot="10800000">
          <a:off x="685801" y="704849"/>
          <a:ext cx="4760" cy="90487"/>
        </a:xfrm>
        <a:prstGeom prst="triangle">
          <a:avLst/>
        </a:prstGeom>
        <a:solidFill>
          <a:schemeClr val="accent2">
            <a:lumMod val="75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1400175</xdr:colOff>
      <xdr:row>7</xdr:row>
      <xdr:rowOff>171450</xdr:rowOff>
    </xdr:from>
    <xdr:to>
      <xdr:col>0</xdr:col>
      <xdr:colOff>1490662</xdr:colOff>
      <xdr:row>8</xdr:row>
      <xdr:rowOff>61910</xdr:rowOff>
    </xdr:to>
    <xdr:sp macro="" textlink="">
      <xdr:nvSpPr>
        <xdr:cNvPr id="4" name="等腰三角形 3">
          <a:extLst>
            <a:ext uri="{FF2B5EF4-FFF2-40B4-BE49-F238E27FC236}">
              <a16:creationId xmlns:a16="http://schemas.microsoft.com/office/drawing/2014/main" id="{00000000-0008-0000-0F00-000004000000}"/>
            </a:ext>
          </a:extLst>
        </xdr:cNvPr>
        <xdr:cNvSpPr/>
      </xdr:nvSpPr>
      <xdr:spPr>
        <a:xfrm rot="5400000">
          <a:off x="652463" y="1471612"/>
          <a:ext cx="71435" cy="476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1400175</xdr:colOff>
      <xdr:row>9</xdr:row>
      <xdr:rowOff>171450</xdr:rowOff>
    </xdr:from>
    <xdr:to>
      <xdr:col>0</xdr:col>
      <xdr:colOff>1490662</xdr:colOff>
      <xdr:row>10</xdr:row>
      <xdr:rowOff>61910</xdr:rowOff>
    </xdr:to>
    <xdr:sp macro="" textlink="">
      <xdr:nvSpPr>
        <xdr:cNvPr id="5" name="等腰三角形 4">
          <a:extLst>
            <a:ext uri="{FF2B5EF4-FFF2-40B4-BE49-F238E27FC236}">
              <a16:creationId xmlns:a16="http://schemas.microsoft.com/office/drawing/2014/main" id="{00000000-0008-0000-0F00-000005000000}"/>
            </a:ext>
          </a:extLst>
        </xdr:cNvPr>
        <xdr:cNvSpPr/>
      </xdr:nvSpPr>
      <xdr:spPr>
        <a:xfrm rot="5400000">
          <a:off x="652463" y="1833562"/>
          <a:ext cx="71435" cy="476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28575</xdr:colOff>
      <xdr:row>6</xdr:row>
      <xdr:rowOff>0</xdr:rowOff>
    </xdr:from>
    <xdr:to>
      <xdr:col>0</xdr:col>
      <xdr:colOff>28575</xdr:colOff>
      <xdr:row>7</xdr:row>
      <xdr:rowOff>9525</xdr:rowOff>
    </xdr:to>
    <xdr:cxnSp macro="">
      <xdr:nvCxnSpPr>
        <xdr:cNvPr id="14" name="直接连接符 13">
          <a:extLst>
            <a:ext uri="{FF2B5EF4-FFF2-40B4-BE49-F238E27FC236}">
              <a16:creationId xmlns:a16="http://schemas.microsoft.com/office/drawing/2014/main" id="{00000000-0008-0000-0F00-00000E000000}"/>
            </a:ext>
          </a:extLst>
        </xdr:cNvPr>
        <xdr:cNvCxnSpPr/>
      </xdr:nvCxnSpPr>
      <xdr:spPr>
        <a:xfrm>
          <a:off x="28575" y="1085850"/>
          <a:ext cx="0" cy="19050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28575</xdr:colOff>
      <xdr:row>0</xdr:row>
      <xdr:rowOff>0</xdr:rowOff>
    </xdr:from>
    <xdr:ext cx="666749" cy="666749"/>
    <xdr:pic>
      <xdr:nvPicPr>
        <xdr:cNvPr id="15" name="图形 14" descr="卡车">
          <a:extLst>
            <a:ext uri="{FF2B5EF4-FFF2-40B4-BE49-F238E27FC236}">
              <a16:creationId xmlns:a16="http://schemas.microsoft.com/office/drawing/2014/main" id="{00000000-0008-0000-0F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14375" y="0"/>
          <a:ext cx="666749" cy="666749"/>
        </a:xfrm>
        <a:prstGeom prst="rect">
          <a:avLst/>
        </a:prstGeom>
      </xdr:spPr>
    </xdr:pic>
    <xdr:clientData/>
  </xdr:oneCellAnchor>
  <xdr:twoCellAnchor>
    <xdr:from>
      <xdr:col>2</xdr:col>
      <xdr:colOff>676275</xdr:colOff>
      <xdr:row>17</xdr:row>
      <xdr:rowOff>123825</xdr:rowOff>
    </xdr:from>
    <xdr:to>
      <xdr:col>11</xdr:col>
      <xdr:colOff>0</xdr:colOff>
      <xdr:row>20</xdr:row>
      <xdr:rowOff>47625</xdr:rowOff>
    </xdr:to>
    <xdr:sp macro="" textlink="">
      <xdr:nvSpPr>
        <xdr:cNvPr id="16" name="矩形: 圆角 15">
          <a:extLst>
            <a:ext uri="{FF2B5EF4-FFF2-40B4-BE49-F238E27FC236}">
              <a16:creationId xmlns:a16="http://schemas.microsoft.com/office/drawing/2014/main" id="{00000000-0008-0000-0F00-000010000000}"/>
            </a:ext>
          </a:extLst>
        </xdr:cNvPr>
        <xdr:cNvSpPr/>
      </xdr:nvSpPr>
      <xdr:spPr>
        <a:xfrm>
          <a:off x="2933700" y="3667125"/>
          <a:ext cx="5495925" cy="43815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190500</xdr:colOff>
          <xdr:row>14</xdr:row>
          <xdr:rowOff>66675</xdr:rowOff>
        </xdr:from>
        <xdr:to>
          <xdr:col>8</xdr:col>
          <xdr:colOff>66675</xdr:colOff>
          <xdr:row>16</xdr:row>
          <xdr:rowOff>95250</xdr:rowOff>
        </xdr:to>
        <xdr:sp macro="" textlink="">
          <xdr:nvSpPr>
            <xdr:cNvPr id="507912" name="CommandButton6" hidden="1">
              <a:extLst>
                <a:ext uri="{63B3BB69-23CF-44E3-9099-C40C66FF867C}">
                  <a14:compatExt spid="_x0000_s507912"/>
                </a:ext>
                <a:ext uri="{FF2B5EF4-FFF2-40B4-BE49-F238E27FC236}">
                  <a16:creationId xmlns:a16="http://schemas.microsoft.com/office/drawing/2014/main" id="{00000000-0008-0000-0F00-000008C0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1419226</xdr:colOff>
      <xdr:row>3</xdr:row>
      <xdr:rowOff>161924</xdr:rowOff>
    </xdr:from>
    <xdr:to>
      <xdr:col>0</xdr:col>
      <xdr:colOff>1490661</xdr:colOff>
      <xdr:row>4</xdr:row>
      <xdr:rowOff>71436</xdr:rowOff>
    </xdr:to>
    <xdr:sp macro="" textlink="">
      <xdr:nvSpPr>
        <xdr:cNvPr id="18" name="等腰三角形 17">
          <a:extLst>
            <a:ext uri="{FF2B5EF4-FFF2-40B4-BE49-F238E27FC236}">
              <a16:creationId xmlns:a16="http://schemas.microsoft.com/office/drawing/2014/main" id="{00000000-0008-0000-0F00-000012000000}"/>
            </a:ext>
          </a:extLst>
        </xdr:cNvPr>
        <xdr:cNvSpPr/>
      </xdr:nvSpPr>
      <xdr:spPr>
        <a:xfrm rot="10800000">
          <a:off x="1419226" y="1160144"/>
          <a:ext cx="71435" cy="92392"/>
        </a:xfrm>
        <a:prstGeom prst="triangle">
          <a:avLst/>
        </a:prstGeom>
        <a:solidFill>
          <a:schemeClr val="accent2">
            <a:lumMod val="75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11</xdr:col>
      <xdr:colOff>637031</xdr:colOff>
      <xdr:row>24</xdr:row>
      <xdr:rowOff>82606</xdr:rowOff>
    </xdr:from>
    <xdr:to>
      <xdr:col>12</xdr:col>
      <xdr:colOff>95046</xdr:colOff>
      <xdr:row>25</xdr:row>
      <xdr:rowOff>107124</xdr:rowOff>
    </xdr:to>
    <xdr:grpSp>
      <xdr:nvGrpSpPr>
        <xdr:cNvPr id="509077" name="上海市">
          <a:hlinkClick xmlns:r="http://schemas.openxmlformats.org/officeDocument/2006/relationships" r:id="rId1" tooltip="上海市"/>
          <a:extLst>
            <a:ext uri="{FF2B5EF4-FFF2-40B4-BE49-F238E27FC236}">
              <a16:creationId xmlns:a16="http://schemas.microsoft.com/office/drawing/2014/main" id="{00000000-0008-0000-1000-000095C40700}"/>
            </a:ext>
          </a:extLst>
        </xdr:cNvPr>
        <xdr:cNvGrpSpPr/>
      </xdr:nvGrpSpPr>
      <xdr:grpSpPr>
        <a:xfrm>
          <a:off x="9238106" y="4997506"/>
          <a:ext cx="143815" cy="195968"/>
          <a:chOff x="8915077" y="4824455"/>
          <a:chExt cx="143209" cy="195440"/>
        </a:xfrm>
        <a:solidFill>
          <a:srgbClr val="808080"/>
        </a:solidFill>
      </xdr:grpSpPr>
      <xdr:sp macro="" textlink="">
        <xdr:nvSpPr>
          <xdr:cNvPr id="509078" name="任意多边形: 形状 509077">
            <a:extLst>
              <a:ext uri="{FF2B5EF4-FFF2-40B4-BE49-F238E27FC236}">
                <a16:creationId xmlns:a16="http://schemas.microsoft.com/office/drawing/2014/main" id="{00000000-0008-0000-1000-000096C40700}"/>
              </a:ext>
            </a:extLst>
          </xdr:cNvPr>
          <xdr:cNvSpPr/>
        </xdr:nvSpPr>
        <xdr:spPr>
          <a:xfrm>
            <a:off x="8915077" y="4824455"/>
            <a:ext cx="143209" cy="195440"/>
          </a:xfrm>
          <a:custGeom>
            <a:avLst/>
            <a:gdLst>
              <a:gd name="connsiteX0" fmla="*/ 121995 w 143209"/>
              <a:gd name="connsiteY0" fmla="*/ 172411 h 195439"/>
              <a:gd name="connsiteX1" fmla="*/ 95301 w 143209"/>
              <a:gd name="connsiteY1" fmla="*/ 76470 h 195439"/>
              <a:gd name="connsiteX2" fmla="*/ 60717 w 143209"/>
              <a:gd name="connsiteY2" fmla="*/ 55519 h 195439"/>
              <a:gd name="connsiteX3" fmla="*/ 46788 w 143209"/>
              <a:gd name="connsiteY3" fmla="*/ 64944 h 195439"/>
              <a:gd name="connsiteX4" fmla="*/ 573 w 143209"/>
              <a:gd name="connsiteY4" fmla="*/ 135245 h 195439"/>
              <a:gd name="connsiteX5" fmla="*/ 0 w 143209"/>
              <a:gd name="connsiteY5" fmla="*/ 149939 h 195439"/>
              <a:gd name="connsiteX6" fmla="*/ 22962 w 143209"/>
              <a:gd name="connsiteY6" fmla="*/ 181343 h 195439"/>
              <a:gd name="connsiteX7" fmla="*/ 36742 w 143209"/>
              <a:gd name="connsiteY7" fmla="*/ 182784 h 195439"/>
              <a:gd name="connsiteX8" fmla="*/ 53964 w 143209"/>
              <a:gd name="connsiteY8" fmla="*/ 190563 h 195439"/>
              <a:gd name="connsiteX9" fmla="*/ 73662 w 143209"/>
              <a:gd name="connsiteY9" fmla="*/ 201127 h 195439"/>
              <a:gd name="connsiteX10" fmla="*/ 121994 w 143209"/>
              <a:gd name="connsiteY10" fmla="*/ 172411 h 195439"/>
              <a:gd name="connsiteX11" fmla="*/ 121994 w 143209"/>
              <a:gd name="connsiteY11" fmla="*/ 172411 h 195439"/>
              <a:gd name="connsiteX12" fmla="*/ 66022 w 143209"/>
              <a:gd name="connsiteY12" fmla="*/ 34403 h 195439"/>
              <a:gd name="connsiteX13" fmla="*/ 130893 w 143209"/>
              <a:gd name="connsiteY13" fmla="*/ 58318 h 195439"/>
              <a:gd name="connsiteX14" fmla="*/ 152424 w 143209"/>
              <a:gd name="connsiteY14" fmla="*/ 43911 h 195439"/>
              <a:gd name="connsiteX15" fmla="*/ 90706 w 143209"/>
              <a:gd name="connsiteY15" fmla="*/ 16829 h 195439"/>
              <a:gd name="connsiteX16" fmla="*/ 44493 w 143209"/>
              <a:gd name="connsiteY16" fmla="*/ 26338 h 195439"/>
              <a:gd name="connsiteX17" fmla="*/ 66022 w 143209"/>
              <a:gd name="connsiteY17" fmla="*/ 34403 h 195439"/>
              <a:gd name="connsiteX18" fmla="*/ 66022 w 143209"/>
              <a:gd name="connsiteY18" fmla="*/ 34403 h 19543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43209" h="195439">
                <a:moveTo>
                  <a:pt x="121995" y="172411"/>
                </a:moveTo>
                <a:cubicBezTo>
                  <a:pt x="182608" y="158455"/>
                  <a:pt x="122590" y="86732"/>
                  <a:pt x="95301" y="76470"/>
                </a:cubicBezTo>
                <a:cubicBezTo>
                  <a:pt x="72474" y="67886"/>
                  <a:pt x="64953" y="61339"/>
                  <a:pt x="60717" y="55519"/>
                </a:cubicBezTo>
                <a:lnTo>
                  <a:pt x="46788" y="64944"/>
                </a:lnTo>
                <a:cubicBezTo>
                  <a:pt x="8076" y="79121"/>
                  <a:pt x="39518" y="113249"/>
                  <a:pt x="573" y="135245"/>
                </a:cubicBezTo>
                <a:lnTo>
                  <a:pt x="0" y="149939"/>
                </a:lnTo>
                <a:cubicBezTo>
                  <a:pt x="32973" y="155429"/>
                  <a:pt x="7257" y="165594"/>
                  <a:pt x="22962" y="181343"/>
                </a:cubicBezTo>
                <a:lnTo>
                  <a:pt x="36742" y="182784"/>
                </a:lnTo>
                <a:cubicBezTo>
                  <a:pt x="40603" y="190152"/>
                  <a:pt x="41385" y="191041"/>
                  <a:pt x="53964" y="190563"/>
                </a:cubicBezTo>
                <a:cubicBezTo>
                  <a:pt x="60308" y="201186"/>
                  <a:pt x="60762" y="199601"/>
                  <a:pt x="73662" y="201127"/>
                </a:cubicBezTo>
                <a:cubicBezTo>
                  <a:pt x="87120" y="188504"/>
                  <a:pt x="100984" y="177247"/>
                  <a:pt x="121994" y="172411"/>
                </a:cubicBezTo>
                <a:lnTo>
                  <a:pt x="121994" y="172411"/>
                </a:lnTo>
                <a:close/>
                <a:moveTo>
                  <a:pt x="66022" y="34403"/>
                </a:moveTo>
                <a:cubicBezTo>
                  <a:pt x="76748" y="40991"/>
                  <a:pt x="112964" y="59199"/>
                  <a:pt x="130893" y="58318"/>
                </a:cubicBezTo>
                <a:cubicBezTo>
                  <a:pt x="138399" y="57948"/>
                  <a:pt x="154351" y="53346"/>
                  <a:pt x="152424" y="43911"/>
                </a:cubicBezTo>
                <a:cubicBezTo>
                  <a:pt x="147380" y="19326"/>
                  <a:pt x="134786" y="40547"/>
                  <a:pt x="90706" y="16829"/>
                </a:cubicBezTo>
                <a:cubicBezTo>
                  <a:pt x="19504" y="-21479"/>
                  <a:pt x="14712" y="16186"/>
                  <a:pt x="44493" y="26338"/>
                </a:cubicBezTo>
                <a:cubicBezTo>
                  <a:pt x="53527" y="29418"/>
                  <a:pt x="42466" y="19937"/>
                  <a:pt x="66022" y="34403"/>
                </a:cubicBezTo>
                <a:lnTo>
                  <a:pt x="66022" y="34403"/>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sp macro="" textlink="">
        <xdr:nvSpPr>
          <xdr:cNvPr id="509079" name="任意多边形: 形状 509078">
            <a:extLst>
              <a:ext uri="{FF2B5EF4-FFF2-40B4-BE49-F238E27FC236}">
                <a16:creationId xmlns:a16="http://schemas.microsoft.com/office/drawing/2014/main" id="{00000000-0008-0000-1000-000097C40700}"/>
              </a:ext>
            </a:extLst>
          </xdr:cNvPr>
          <xdr:cNvSpPr/>
        </xdr:nvSpPr>
        <xdr:spPr>
          <a:xfrm>
            <a:off x="9018578" y="4889694"/>
            <a:ext cx="39057" cy="13029"/>
          </a:xfrm>
          <a:custGeom>
            <a:avLst/>
            <a:gdLst>
              <a:gd name="connsiteX0" fmla="*/ 13312 w 39057"/>
              <a:gd name="connsiteY0" fmla="*/ 254 h 13029"/>
              <a:gd name="connsiteX1" fmla="*/ 44660 w 39057"/>
              <a:gd name="connsiteY1" fmla="*/ 13869 h 13029"/>
              <a:gd name="connsiteX2" fmla="*/ 13312 w 39057"/>
              <a:gd name="connsiteY2" fmla="*/ 254 h 13029"/>
            </a:gdLst>
            <a:ahLst/>
            <a:cxnLst>
              <a:cxn ang="0">
                <a:pos x="connsiteX0" y="connsiteY0"/>
              </a:cxn>
              <a:cxn ang="0">
                <a:pos x="connsiteX1" y="connsiteY1"/>
              </a:cxn>
              <a:cxn ang="0">
                <a:pos x="connsiteX2" y="connsiteY2"/>
              </a:cxn>
            </a:cxnLst>
            <a:rect l="l" t="t" r="r" b="b"/>
            <a:pathLst>
              <a:path w="39057" h="13029">
                <a:moveTo>
                  <a:pt x="13312" y="254"/>
                </a:moveTo>
                <a:cubicBezTo>
                  <a:pt x="-25336" y="-2878"/>
                  <a:pt x="31117" y="24164"/>
                  <a:pt x="44660" y="13869"/>
                </a:cubicBezTo>
                <a:cubicBezTo>
                  <a:pt x="56595" y="4796"/>
                  <a:pt x="19778" y="775"/>
                  <a:pt x="13312" y="254"/>
                </a:cubicBez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grpSp>
    <xdr:clientData/>
  </xdr:twoCellAnchor>
  <xdr:twoCellAnchor>
    <xdr:from>
      <xdr:col>0</xdr:col>
      <xdr:colOff>1409700</xdr:colOff>
      <xdr:row>3</xdr:row>
      <xdr:rowOff>171450</xdr:rowOff>
    </xdr:from>
    <xdr:to>
      <xdr:col>0</xdr:col>
      <xdr:colOff>1500187</xdr:colOff>
      <xdr:row>4</xdr:row>
      <xdr:rowOff>61910</xdr:rowOff>
    </xdr:to>
    <xdr:sp macro="" textlink="">
      <xdr:nvSpPr>
        <xdr:cNvPr id="3" name="等腰三角形 2">
          <a:extLst>
            <a:ext uri="{FF2B5EF4-FFF2-40B4-BE49-F238E27FC236}">
              <a16:creationId xmlns:a16="http://schemas.microsoft.com/office/drawing/2014/main" id="{00000000-0008-0000-1000-000003000000}"/>
            </a:ext>
          </a:extLst>
        </xdr:cNvPr>
        <xdr:cNvSpPr/>
      </xdr:nvSpPr>
      <xdr:spPr>
        <a:xfrm rot="5400000">
          <a:off x="652463" y="747712"/>
          <a:ext cx="71435" cy="476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1409701</xdr:colOff>
      <xdr:row>5</xdr:row>
      <xdr:rowOff>161924</xdr:rowOff>
    </xdr:from>
    <xdr:to>
      <xdr:col>0</xdr:col>
      <xdr:colOff>1481136</xdr:colOff>
      <xdr:row>6</xdr:row>
      <xdr:rowOff>71436</xdr:rowOff>
    </xdr:to>
    <xdr:sp macro="" textlink="">
      <xdr:nvSpPr>
        <xdr:cNvPr id="4" name="等腰三角形 3">
          <a:extLst>
            <a:ext uri="{FF2B5EF4-FFF2-40B4-BE49-F238E27FC236}">
              <a16:creationId xmlns:a16="http://schemas.microsoft.com/office/drawing/2014/main" id="{00000000-0008-0000-1000-000004000000}"/>
            </a:ext>
          </a:extLst>
        </xdr:cNvPr>
        <xdr:cNvSpPr/>
      </xdr:nvSpPr>
      <xdr:spPr>
        <a:xfrm rot="10800000">
          <a:off x="685801" y="1066799"/>
          <a:ext cx="4760" cy="90487"/>
        </a:xfrm>
        <a:prstGeom prst="triangle">
          <a:avLst/>
        </a:prstGeom>
        <a:solidFill>
          <a:schemeClr val="accent2">
            <a:lumMod val="75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1400175</xdr:colOff>
      <xdr:row>9</xdr:row>
      <xdr:rowOff>171450</xdr:rowOff>
    </xdr:from>
    <xdr:to>
      <xdr:col>0</xdr:col>
      <xdr:colOff>1490662</xdr:colOff>
      <xdr:row>10</xdr:row>
      <xdr:rowOff>61910</xdr:rowOff>
    </xdr:to>
    <xdr:sp macro="" textlink="">
      <xdr:nvSpPr>
        <xdr:cNvPr id="5" name="等腰三角形 4">
          <a:extLst>
            <a:ext uri="{FF2B5EF4-FFF2-40B4-BE49-F238E27FC236}">
              <a16:creationId xmlns:a16="http://schemas.microsoft.com/office/drawing/2014/main" id="{00000000-0008-0000-1000-000005000000}"/>
            </a:ext>
          </a:extLst>
        </xdr:cNvPr>
        <xdr:cNvSpPr/>
      </xdr:nvSpPr>
      <xdr:spPr>
        <a:xfrm rot="5400000">
          <a:off x="652463" y="1833562"/>
          <a:ext cx="71435" cy="476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28575</xdr:colOff>
      <xdr:row>7</xdr:row>
      <xdr:rowOff>0</xdr:rowOff>
    </xdr:from>
    <xdr:to>
      <xdr:col>0</xdr:col>
      <xdr:colOff>28575</xdr:colOff>
      <xdr:row>8</xdr:row>
      <xdr:rowOff>9525</xdr:rowOff>
    </xdr:to>
    <xdr:cxnSp macro="">
      <xdr:nvCxnSpPr>
        <xdr:cNvPr id="14" name="直接连接符 13">
          <a:extLst>
            <a:ext uri="{FF2B5EF4-FFF2-40B4-BE49-F238E27FC236}">
              <a16:creationId xmlns:a16="http://schemas.microsoft.com/office/drawing/2014/main" id="{00000000-0008-0000-1000-00000E000000}"/>
            </a:ext>
          </a:extLst>
        </xdr:cNvPr>
        <xdr:cNvCxnSpPr/>
      </xdr:nvCxnSpPr>
      <xdr:spPr>
        <a:xfrm>
          <a:off x="28575" y="1266825"/>
          <a:ext cx="0" cy="19050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66675</xdr:colOff>
      <xdr:row>0</xdr:row>
      <xdr:rowOff>0</xdr:rowOff>
    </xdr:from>
    <xdr:ext cx="542926" cy="542925"/>
    <xdr:pic>
      <xdr:nvPicPr>
        <xdr:cNvPr id="15" name="图形 14" descr="V 形箭头">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52475" y="0"/>
          <a:ext cx="542926" cy="542925"/>
        </a:xfrm>
        <a:prstGeom prst="rect">
          <a:avLst/>
        </a:prstGeom>
      </xdr:spPr>
    </xdr:pic>
    <xdr:clientData/>
  </xdr:oneCellAnchor>
  <xdr:twoCellAnchor>
    <xdr:from>
      <xdr:col>1</xdr:col>
      <xdr:colOff>575094</xdr:colOff>
      <xdr:row>2</xdr:row>
      <xdr:rowOff>35943</xdr:rowOff>
    </xdr:from>
    <xdr:to>
      <xdr:col>14</xdr:col>
      <xdr:colOff>529906</xdr:colOff>
      <xdr:row>40</xdr:row>
      <xdr:rowOff>44390</xdr:rowOff>
    </xdr:to>
    <xdr:sp macro="" textlink="">
      <xdr:nvSpPr>
        <xdr:cNvPr id="509035" name="任意多边形: 形状 509034">
          <a:extLst>
            <a:ext uri="{FF2B5EF4-FFF2-40B4-BE49-F238E27FC236}">
              <a16:creationId xmlns:a16="http://schemas.microsoft.com/office/drawing/2014/main" id="{00000000-0008-0000-1000-00006BC40700}"/>
            </a:ext>
          </a:extLst>
        </xdr:cNvPr>
        <xdr:cNvSpPr/>
      </xdr:nvSpPr>
      <xdr:spPr>
        <a:xfrm>
          <a:off x="2146719" y="836043"/>
          <a:ext cx="8184412" cy="6675947"/>
        </a:xfrm>
        <a:custGeom>
          <a:avLst/>
          <a:gdLst>
            <a:gd name="connsiteX0" fmla="*/ 8162365 w 8149905"/>
            <a:gd name="connsiteY0" fmla="*/ 0 h 6657975"/>
            <a:gd name="connsiteX1" fmla="*/ 8162365 w 8149905"/>
            <a:gd name="connsiteY1" fmla="*/ 6662783 h 6657975"/>
            <a:gd name="connsiteX2" fmla="*/ 0 w 8149905"/>
            <a:gd name="connsiteY2" fmla="*/ 6662783 h 6657975"/>
            <a:gd name="connsiteX3" fmla="*/ 0 w 8149905"/>
            <a:gd name="connsiteY3" fmla="*/ 0 h 6657975"/>
            <a:gd name="connsiteX4" fmla="*/ 0 w 8149905"/>
            <a:gd name="connsiteY4" fmla="*/ 0 h 66579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149905" h="6657975">
              <a:moveTo>
                <a:pt x="8162365" y="0"/>
              </a:moveTo>
              <a:lnTo>
                <a:pt x="8162365" y="6662783"/>
              </a:lnTo>
              <a:lnTo>
                <a:pt x="0" y="6662783"/>
              </a:lnTo>
              <a:lnTo>
                <a:pt x="0" y="0"/>
              </a:lnTo>
              <a:lnTo>
                <a:pt x="0" y="0"/>
              </a:lnTo>
              <a:close/>
            </a:path>
          </a:pathLst>
        </a:custGeom>
        <a:noFill/>
        <a:ln w="9524" cap="flat">
          <a:solidFill>
            <a:srgbClr val="FFFFFF"/>
          </a:solidFill>
          <a:prstDash val="solid"/>
          <a:miter/>
        </a:ln>
      </xdr:spPr>
      <xdr:txBody>
        <a:bodyPr rtlCol="0" anchor="ctr"/>
        <a:lstStyle/>
        <a:p>
          <a:endParaRPr lang="zh-CN" altLang="en-US"/>
        </a:p>
      </xdr:txBody>
    </xdr:sp>
    <xdr:clientData/>
  </xdr:twoCellAnchor>
  <xdr:twoCellAnchor>
    <xdr:from>
      <xdr:col>11</xdr:col>
      <xdr:colOff>102953</xdr:colOff>
      <xdr:row>2</xdr:row>
      <xdr:rowOff>62159</xdr:rowOff>
    </xdr:from>
    <xdr:to>
      <xdr:col>13</xdr:col>
      <xdr:colOff>434340</xdr:colOff>
      <xdr:row>11</xdr:row>
      <xdr:rowOff>65091</xdr:rowOff>
    </xdr:to>
    <xdr:sp macro="" textlink="">
      <xdr:nvSpPr>
        <xdr:cNvPr id="509036" name="黑龙江省">
          <a:hlinkClick xmlns:r="http://schemas.openxmlformats.org/officeDocument/2006/relationships" r:id="rId4" tooltip="黑龙江省"/>
          <a:extLst>
            <a:ext uri="{FF2B5EF4-FFF2-40B4-BE49-F238E27FC236}">
              <a16:creationId xmlns:a16="http://schemas.microsoft.com/office/drawing/2014/main" id="{00000000-0008-0000-1000-00006CC40700}"/>
            </a:ext>
          </a:extLst>
        </xdr:cNvPr>
        <xdr:cNvSpPr/>
      </xdr:nvSpPr>
      <xdr:spPr>
        <a:xfrm>
          <a:off x="7753433" y="877499"/>
          <a:ext cx="1550587" cy="1793632"/>
        </a:xfrm>
        <a:custGeom>
          <a:avLst/>
          <a:gdLst>
            <a:gd name="connsiteX0" fmla="*/ 1464981 w 1731529"/>
            <a:gd name="connsiteY0" fmla="*/ 1347872 h 1693809"/>
            <a:gd name="connsiteX1" fmla="*/ 1648709 w 1731529"/>
            <a:gd name="connsiteY1" fmla="*/ 1291163 h 1693809"/>
            <a:gd name="connsiteX2" fmla="*/ 1663591 w 1731529"/>
            <a:gd name="connsiteY2" fmla="*/ 1178319 h 1693809"/>
            <a:gd name="connsiteX3" fmla="*/ 1691064 w 1731529"/>
            <a:gd name="connsiteY3" fmla="*/ 1044853 h 1693809"/>
            <a:gd name="connsiteX4" fmla="*/ 1683624 w 1731529"/>
            <a:gd name="connsiteY4" fmla="*/ 968669 h 1693809"/>
            <a:gd name="connsiteX5" fmla="*/ 1687057 w 1731529"/>
            <a:gd name="connsiteY5" fmla="*/ 897640 h 1693809"/>
            <a:gd name="connsiteX6" fmla="*/ 1711097 w 1731529"/>
            <a:gd name="connsiteY6" fmla="*/ 763029 h 1693809"/>
            <a:gd name="connsiteX7" fmla="*/ 1694498 w 1731529"/>
            <a:gd name="connsiteY7" fmla="*/ 674243 h 1693809"/>
            <a:gd name="connsiteX8" fmla="*/ 1544540 w 1731529"/>
            <a:gd name="connsiteY8" fmla="*/ 763029 h 1693809"/>
            <a:gd name="connsiteX9" fmla="*/ 1461548 w 1731529"/>
            <a:gd name="connsiteY9" fmla="*/ 856970 h 1693809"/>
            <a:gd name="connsiteX10" fmla="*/ 1319603 w 1731529"/>
            <a:gd name="connsiteY10" fmla="*/ 885611 h 1693809"/>
            <a:gd name="connsiteX11" fmla="*/ 1241761 w 1731529"/>
            <a:gd name="connsiteY11" fmla="*/ 851815 h 1693809"/>
            <a:gd name="connsiteX12" fmla="*/ 1236038 w 1731529"/>
            <a:gd name="connsiteY12" fmla="*/ 793961 h 1693809"/>
            <a:gd name="connsiteX13" fmla="*/ 1200198 w 1731529"/>
            <a:gd name="connsiteY13" fmla="*/ 720876 h 1693809"/>
            <a:gd name="connsiteX14" fmla="*/ 1077340 w 1731529"/>
            <a:gd name="connsiteY14" fmla="*/ 659507 h 1693809"/>
            <a:gd name="connsiteX15" fmla="*/ 989218 w 1731529"/>
            <a:gd name="connsiteY15" fmla="*/ 648558 h 1693809"/>
            <a:gd name="connsiteX16" fmla="*/ 838229 w 1731529"/>
            <a:gd name="connsiteY16" fmla="*/ 637610 h 1693809"/>
            <a:gd name="connsiteX17" fmla="*/ 779600 w 1731529"/>
            <a:gd name="connsiteY17" fmla="*/ 526684 h 1693809"/>
            <a:gd name="connsiteX18" fmla="*/ 731089 w 1731529"/>
            <a:gd name="connsiteY18" fmla="*/ 439387 h 1693809"/>
            <a:gd name="connsiteX19" fmla="*/ 684658 w 1731529"/>
            <a:gd name="connsiteY19" fmla="*/ 368223 h 1693809"/>
            <a:gd name="connsiteX20" fmla="*/ 660259 w 1731529"/>
            <a:gd name="connsiteY20" fmla="*/ 325292 h 1693809"/>
            <a:gd name="connsiteX21" fmla="*/ 608590 w 1731529"/>
            <a:gd name="connsiteY21" fmla="*/ 242315 h 1693809"/>
            <a:gd name="connsiteX22" fmla="*/ 606007 w 1731529"/>
            <a:gd name="connsiteY22" fmla="*/ 197657 h 1693809"/>
            <a:gd name="connsiteX23" fmla="*/ 578449 w 1731529"/>
            <a:gd name="connsiteY23" fmla="*/ 174896 h 1693809"/>
            <a:gd name="connsiteX24" fmla="*/ 528217 w 1731529"/>
            <a:gd name="connsiteY24" fmla="*/ 91633 h 1693809"/>
            <a:gd name="connsiteX25" fmla="*/ 392153 w 1731529"/>
            <a:gd name="connsiteY25" fmla="*/ 47261 h 1693809"/>
            <a:gd name="connsiteX26" fmla="*/ 161079 w 1731529"/>
            <a:gd name="connsiteY26" fmla="*/ 17875 h 1693809"/>
            <a:gd name="connsiteX27" fmla="*/ 91038 w 1731529"/>
            <a:gd name="connsiteY27" fmla="*/ 27669 h 1693809"/>
            <a:gd name="connsiteX28" fmla="*/ 0 w 1731529"/>
            <a:gd name="connsiteY28" fmla="*/ 54467 h 1693809"/>
            <a:gd name="connsiteX29" fmla="*/ 30074 w 1731529"/>
            <a:gd name="connsiteY29" fmla="*/ 224012 h 1693809"/>
            <a:gd name="connsiteX30" fmla="*/ 96467 w 1731529"/>
            <a:gd name="connsiteY30" fmla="*/ 217712 h 1693809"/>
            <a:gd name="connsiteX31" fmla="*/ 157710 w 1731529"/>
            <a:gd name="connsiteY31" fmla="*/ 248071 h 1693809"/>
            <a:gd name="connsiteX32" fmla="*/ 173164 w 1731529"/>
            <a:gd name="connsiteY32" fmla="*/ 305352 h 1693809"/>
            <a:gd name="connsiteX33" fmla="*/ 290498 w 1731529"/>
            <a:gd name="connsiteY33" fmla="*/ 406740 h 1693809"/>
            <a:gd name="connsiteX34" fmla="*/ 419851 w 1731529"/>
            <a:gd name="connsiteY34" fmla="*/ 374662 h 1693809"/>
            <a:gd name="connsiteX35" fmla="*/ 532606 w 1731529"/>
            <a:gd name="connsiteY35" fmla="*/ 362633 h 1693809"/>
            <a:gd name="connsiteX36" fmla="*/ 530889 w 1731529"/>
            <a:gd name="connsiteY36" fmla="*/ 593477 h 1693809"/>
            <a:gd name="connsiteX37" fmla="*/ 503416 w 1731529"/>
            <a:gd name="connsiteY37" fmla="*/ 782505 h 1693809"/>
            <a:gd name="connsiteX38" fmla="*/ 481666 w 1731529"/>
            <a:gd name="connsiteY38" fmla="*/ 892485 h 1693809"/>
            <a:gd name="connsiteX39" fmla="*/ 487962 w 1731529"/>
            <a:gd name="connsiteY39" fmla="*/ 968097 h 1693809"/>
            <a:gd name="connsiteX40" fmla="*/ 429009 w 1731529"/>
            <a:gd name="connsiteY40" fmla="*/ 925708 h 1693809"/>
            <a:gd name="connsiteX41" fmla="*/ 255805 w 1731529"/>
            <a:gd name="connsiteY41" fmla="*/ 1128558 h 1693809"/>
            <a:gd name="connsiteX42" fmla="*/ 321541 w 1731529"/>
            <a:gd name="connsiteY42" fmla="*/ 1219316 h 1693809"/>
            <a:gd name="connsiteX43" fmla="*/ 389570 w 1731529"/>
            <a:gd name="connsiteY43" fmla="*/ 1218738 h 1693809"/>
            <a:gd name="connsiteX44" fmla="*/ 417414 w 1731529"/>
            <a:gd name="connsiteY44" fmla="*/ 1236314 h 1693809"/>
            <a:gd name="connsiteX45" fmla="*/ 366049 w 1731529"/>
            <a:gd name="connsiteY45" fmla="*/ 1322669 h 1693809"/>
            <a:gd name="connsiteX46" fmla="*/ 370337 w 1731529"/>
            <a:gd name="connsiteY46" fmla="*/ 1331393 h 1693809"/>
            <a:gd name="connsiteX47" fmla="*/ 423286 w 1731529"/>
            <a:gd name="connsiteY47" fmla="*/ 1331199 h 1693809"/>
            <a:gd name="connsiteX48" fmla="*/ 499982 w 1731529"/>
            <a:gd name="connsiteY48" fmla="*/ 1413173 h 1693809"/>
            <a:gd name="connsiteX49" fmla="*/ 627619 w 1731529"/>
            <a:gd name="connsiteY49" fmla="*/ 1446397 h 1693809"/>
            <a:gd name="connsiteX50" fmla="*/ 704315 w 1731529"/>
            <a:gd name="connsiteY50" fmla="*/ 1422911 h 1693809"/>
            <a:gd name="connsiteX51" fmla="*/ 790169 w 1731529"/>
            <a:gd name="connsiteY51" fmla="*/ 1472746 h 1693809"/>
            <a:gd name="connsiteX52" fmla="*/ 895484 w 1731529"/>
            <a:gd name="connsiteY52" fmla="*/ 1496231 h 1693809"/>
            <a:gd name="connsiteX53" fmla="*/ 969318 w 1731529"/>
            <a:gd name="connsiteY53" fmla="*/ 1549503 h 1693809"/>
            <a:gd name="connsiteX54" fmla="*/ 1054027 w 1731529"/>
            <a:gd name="connsiteY54" fmla="*/ 1603920 h 1693809"/>
            <a:gd name="connsiteX55" fmla="*/ 1094093 w 1731529"/>
            <a:gd name="connsiteY55" fmla="*/ 1556377 h 1693809"/>
            <a:gd name="connsiteX56" fmla="*/ 1146750 w 1731529"/>
            <a:gd name="connsiteY56" fmla="*/ 1656619 h 1693809"/>
            <a:gd name="connsiteX57" fmla="*/ 1216005 w 1731529"/>
            <a:gd name="connsiteY57" fmla="*/ 1670939 h 1693809"/>
            <a:gd name="connsiteX58" fmla="*/ 1266946 w 1731529"/>
            <a:gd name="connsiteY58" fmla="*/ 1612512 h 1693809"/>
            <a:gd name="connsiteX59" fmla="*/ 1330478 w 1731529"/>
            <a:gd name="connsiteY59" fmla="*/ 1591891 h 1693809"/>
            <a:gd name="connsiteX60" fmla="*/ 1387714 w 1731529"/>
            <a:gd name="connsiteY60" fmla="*/ 1637716 h 1693809"/>
            <a:gd name="connsiteX61" fmla="*/ 1477834 w 1731529"/>
            <a:gd name="connsiteY61" fmla="*/ 1644322 h 1693809"/>
            <a:gd name="connsiteX62" fmla="*/ 1476054 w 1731529"/>
            <a:gd name="connsiteY62" fmla="*/ 1637370 h 1693809"/>
            <a:gd name="connsiteX63" fmla="*/ 1399734 w 1731529"/>
            <a:gd name="connsiteY63" fmla="*/ 1406300 h 1693809"/>
            <a:gd name="connsiteX64" fmla="*/ 1464983 w 1731529"/>
            <a:gd name="connsiteY64" fmla="*/ 1347873 h 1693809"/>
            <a:gd name="connsiteX65" fmla="*/ 1464981 w 1731529"/>
            <a:gd name="connsiteY65" fmla="*/ 1347872 h 169380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1731529" h="1693809">
              <a:moveTo>
                <a:pt x="1464981" y="1347872"/>
              </a:moveTo>
              <a:cubicBezTo>
                <a:pt x="1474247" y="1264138"/>
                <a:pt x="1653806" y="1357793"/>
                <a:pt x="1648709" y="1291163"/>
              </a:cubicBezTo>
              <a:cubicBezTo>
                <a:pt x="1640410" y="1182691"/>
                <a:pt x="1664535" y="1239532"/>
                <a:pt x="1663591" y="1178319"/>
              </a:cubicBezTo>
              <a:cubicBezTo>
                <a:pt x="1663096" y="1146425"/>
                <a:pt x="1706753" y="1090252"/>
                <a:pt x="1691064" y="1044853"/>
              </a:cubicBezTo>
              <a:cubicBezTo>
                <a:pt x="1684909" y="1027039"/>
                <a:pt x="1690973" y="1010393"/>
                <a:pt x="1683624" y="968669"/>
              </a:cubicBezTo>
              <a:cubicBezTo>
                <a:pt x="1678299" y="938445"/>
                <a:pt x="1697768" y="924457"/>
                <a:pt x="1687057" y="897640"/>
              </a:cubicBezTo>
              <a:cubicBezTo>
                <a:pt x="1667649" y="849048"/>
                <a:pt x="1788711" y="826846"/>
                <a:pt x="1711097" y="763029"/>
              </a:cubicBezTo>
              <a:cubicBezTo>
                <a:pt x="1687370" y="743521"/>
                <a:pt x="1726275" y="680579"/>
                <a:pt x="1694498" y="674243"/>
              </a:cubicBezTo>
              <a:cubicBezTo>
                <a:pt x="1644762" y="664292"/>
                <a:pt x="1589810" y="746718"/>
                <a:pt x="1544540" y="763029"/>
              </a:cubicBezTo>
              <a:cubicBezTo>
                <a:pt x="1484277" y="784745"/>
                <a:pt x="1473840" y="852972"/>
                <a:pt x="1461548" y="856970"/>
              </a:cubicBezTo>
              <a:cubicBezTo>
                <a:pt x="1351601" y="892731"/>
                <a:pt x="1345680" y="879094"/>
                <a:pt x="1319603" y="885611"/>
              </a:cubicBezTo>
              <a:cubicBezTo>
                <a:pt x="1258233" y="900947"/>
                <a:pt x="1318039" y="930480"/>
                <a:pt x="1241761" y="851815"/>
              </a:cubicBezTo>
              <a:cubicBezTo>
                <a:pt x="1208889" y="817914"/>
                <a:pt x="1239963" y="840013"/>
                <a:pt x="1236038" y="793961"/>
              </a:cubicBezTo>
              <a:cubicBezTo>
                <a:pt x="1231697" y="743045"/>
                <a:pt x="1197662" y="788933"/>
                <a:pt x="1200198" y="720876"/>
              </a:cubicBezTo>
              <a:cubicBezTo>
                <a:pt x="1202209" y="666859"/>
                <a:pt x="1171078" y="749044"/>
                <a:pt x="1077340" y="659507"/>
              </a:cubicBezTo>
              <a:cubicBezTo>
                <a:pt x="1014348" y="599337"/>
                <a:pt x="1028038" y="679455"/>
                <a:pt x="989218" y="648558"/>
              </a:cubicBezTo>
              <a:cubicBezTo>
                <a:pt x="924365" y="596946"/>
                <a:pt x="908955" y="645330"/>
                <a:pt x="838229" y="637610"/>
              </a:cubicBezTo>
              <a:cubicBezTo>
                <a:pt x="779472" y="631198"/>
                <a:pt x="798776" y="539821"/>
                <a:pt x="779600" y="526684"/>
              </a:cubicBezTo>
              <a:cubicBezTo>
                <a:pt x="745449" y="503288"/>
                <a:pt x="770137" y="502199"/>
                <a:pt x="731089" y="439387"/>
              </a:cubicBezTo>
              <a:cubicBezTo>
                <a:pt x="702652" y="393638"/>
                <a:pt x="690751" y="423359"/>
                <a:pt x="684658" y="368223"/>
              </a:cubicBezTo>
              <a:cubicBezTo>
                <a:pt x="682835" y="351733"/>
                <a:pt x="663964" y="343273"/>
                <a:pt x="660259" y="325292"/>
              </a:cubicBezTo>
              <a:cubicBezTo>
                <a:pt x="652022" y="285303"/>
                <a:pt x="609403" y="245306"/>
                <a:pt x="608590" y="242315"/>
              </a:cubicBezTo>
              <a:cubicBezTo>
                <a:pt x="604681" y="227930"/>
                <a:pt x="612267" y="211188"/>
                <a:pt x="606007" y="197657"/>
              </a:cubicBezTo>
              <a:cubicBezTo>
                <a:pt x="602481" y="190035"/>
                <a:pt x="583728" y="207376"/>
                <a:pt x="578449" y="174896"/>
              </a:cubicBezTo>
              <a:cubicBezTo>
                <a:pt x="577180" y="167082"/>
                <a:pt x="529621" y="92387"/>
                <a:pt x="528217" y="91633"/>
              </a:cubicBezTo>
              <a:cubicBezTo>
                <a:pt x="484010" y="67853"/>
                <a:pt x="445043" y="12125"/>
                <a:pt x="392153" y="47261"/>
              </a:cubicBezTo>
              <a:cubicBezTo>
                <a:pt x="356411" y="71006"/>
                <a:pt x="287220" y="-42384"/>
                <a:pt x="161079" y="17875"/>
              </a:cubicBezTo>
              <a:cubicBezTo>
                <a:pt x="137469" y="29153"/>
                <a:pt x="100549" y="15100"/>
                <a:pt x="91038" y="27669"/>
              </a:cubicBezTo>
              <a:cubicBezTo>
                <a:pt x="80484" y="41614"/>
                <a:pt x="31005" y="47434"/>
                <a:pt x="0" y="54467"/>
              </a:cubicBezTo>
              <a:cubicBezTo>
                <a:pt x="132242" y="131724"/>
                <a:pt x="-72458" y="178149"/>
                <a:pt x="30074" y="224012"/>
              </a:cubicBezTo>
              <a:cubicBezTo>
                <a:pt x="69283" y="241551"/>
                <a:pt x="67728" y="265239"/>
                <a:pt x="96467" y="217712"/>
              </a:cubicBezTo>
              <a:cubicBezTo>
                <a:pt x="114880" y="187261"/>
                <a:pt x="141030" y="240654"/>
                <a:pt x="157710" y="248071"/>
              </a:cubicBezTo>
              <a:cubicBezTo>
                <a:pt x="198302" y="266120"/>
                <a:pt x="143009" y="241451"/>
                <a:pt x="173164" y="305352"/>
              </a:cubicBezTo>
              <a:cubicBezTo>
                <a:pt x="197662" y="357267"/>
                <a:pt x="211725" y="447955"/>
                <a:pt x="290498" y="406740"/>
              </a:cubicBezTo>
              <a:cubicBezTo>
                <a:pt x="325971" y="388180"/>
                <a:pt x="342914" y="405467"/>
                <a:pt x="419851" y="374662"/>
              </a:cubicBezTo>
              <a:cubicBezTo>
                <a:pt x="480500" y="350380"/>
                <a:pt x="418051" y="256412"/>
                <a:pt x="532606" y="362633"/>
              </a:cubicBezTo>
              <a:cubicBezTo>
                <a:pt x="606098" y="430779"/>
                <a:pt x="598107" y="428888"/>
                <a:pt x="530889" y="593477"/>
              </a:cubicBezTo>
              <a:cubicBezTo>
                <a:pt x="504450" y="658213"/>
                <a:pt x="586786" y="750572"/>
                <a:pt x="503416" y="782505"/>
              </a:cubicBezTo>
              <a:cubicBezTo>
                <a:pt x="472093" y="794502"/>
                <a:pt x="502231" y="869730"/>
                <a:pt x="481666" y="892485"/>
              </a:cubicBezTo>
              <a:cubicBezTo>
                <a:pt x="471596" y="903628"/>
                <a:pt x="514015" y="954298"/>
                <a:pt x="487962" y="968097"/>
              </a:cubicBezTo>
              <a:cubicBezTo>
                <a:pt x="458623" y="983633"/>
                <a:pt x="465195" y="854826"/>
                <a:pt x="429009" y="925708"/>
              </a:cubicBezTo>
              <a:cubicBezTo>
                <a:pt x="394981" y="992368"/>
                <a:pt x="269580" y="1093973"/>
                <a:pt x="255805" y="1128558"/>
              </a:cubicBezTo>
              <a:cubicBezTo>
                <a:pt x="241537" y="1164386"/>
                <a:pt x="303929" y="1182335"/>
                <a:pt x="321541" y="1219316"/>
              </a:cubicBezTo>
              <a:cubicBezTo>
                <a:pt x="359837" y="1299737"/>
                <a:pt x="367699" y="1166463"/>
                <a:pt x="389570" y="1218738"/>
              </a:cubicBezTo>
              <a:cubicBezTo>
                <a:pt x="392564" y="1225896"/>
                <a:pt x="423278" y="1206939"/>
                <a:pt x="417414" y="1236314"/>
              </a:cubicBezTo>
              <a:cubicBezTo>
                <a:pt x="410299" y="1271950"/>
                <a:pt x="308136" y="1249230"/>
                <a:pt x="366049" y="1322669"/>
              </a:cubicBezTo>
              <a:cubicBezTo>
                <a:pt x="368056" y="1325211"/>
                <a:pt x="368906" y="1328486"/>
                <a:pt x="370337" y="1331393"/>
              </a:cubicBezTo>
              <a:cubicBezTo>
                <a:pt x="386801" y="1333336"/>
                <a:pt x="407038" y="1335389"/>
                <a:pt x="423286" y="1331199"/>
              </a:cubicBezTo>
              <a:cubicBezTo>
                <a:pt x="510620" y="1308667"/>
                <a:pt x="459636" y="1359329"/>
                <a:pt x="499982" y="1413173"/>
              </a:cubicBezTo>
              <a:cubicBezTo>
                <a:pt x="564424" y="1499176"/>
                <a:pt x="598428" y="1426418"/>
                <a:pt x="627619" y="1446397"/>
              </a:cubicBezTo>
              <a:cubicBezTo>
                <a:pt x="658885" y="1467799"/>
                <a:pt x="677749" y="1415448"/>
                <a:pt x="704315" y="1422911"/>
              </a:cubicBezTo>
              <a:cubicBezTo>
                <a:pt x="705876" y="1423349"/>
                <a:pt x="750029" y="1505475"/>
                <a:pt x="790169" y="1472746"/>
              </a:cubicBezTo>
              <a:cubicBezTo>
                <a:pt x="834214" y="1436834"/>
                <a:pt x="904056" y="1454889"/>
                <a:pt x="895484" y="1496231"/>
              </a:cubicBezTo>
              <a:cubicBezTo>
                <a:pt x="875489" y="1592667"/>
                <a:pt x="966715" y="1517258"/>
                <a:pt x="969318" y="1549503"/>
              </a:cubicBezTo>
              <a:cubicBezTo>
                <a:pt x="977029" y="1645071"/>
                <a:pt x="1065774" y="1636576"/>
                <a:pt x="1054027" y="1603920"/>
              </a:cubicBezTo>
              <a:cubicBezTo>
                <a:pt x="1038984" y="1562110"/>
                <a:pt x="1077540" y="1501119"/>
                <a:pt x="1094093" y="1556377"/>
              </a:cubicBezTo>
              <a:cubicBezTo>
                <a:pt x="1112187" y="1616781"/>
                <a:pt x="1117851" y="1607419"/>
                <a:pt x="1146750" y="1656619"/>
              </a:cubicBezTo>
              <a:cubicBezTo>
                <a:pt x="1184143" y="1720282"/>
                <a:pt x="1222531" y="1686986"/>
                <a:pt x="1216005" y="1670939"/>
              </a:cubicBezTo>
              <a:cubicBezTo>
                <a:pt x="1197620" y="1625725"/>
                <a:pt x="1246578" y="1641283"/>
                <a:pt x="1266946" y="1612512"/>
              </a:cubicBezTo>
              <a:cubicBezTo>
                <a:pt x="1301058" y="1564329"/>
                <a:pt x="1311007" y="1626952"/>
                <a:pt x="1330478" y="1591891"/>
              </a:cubicBezTo>
              <a:cubicBezTo>
                <a:pt x="1350240" y="1556301"/>
                <a:pt x="1362803" y="1629402"/>
                <a:pt x="1387714" y="1637716"/>
              </a:cubicBezTo>
              <a:cubicBezTo>
                <a:pt x="1444151" y="1656549"/>
                <a:pt x="1416726" y="1657754"/>
                <a:pt x="1477834" y="1644322"/>
              </a:cubicBezTo>
              <a:cubicBezTo>
                <a:pt x="1477346" y="1642064"/>
                <a:pt x="1476757" y="1639751"/>
                <a:pt x="1476054" y="1637370"/>
              </a:cubicBezTo>
              <a:cubicBezTo>
                <a:pt x="1455085" y="1566366"/>
                <a:pt x="1497054" y="1565715"/>
                <a:pt x="1399734" y="1406300"/>
              </a:cubicBezTo>
              <a:cubicBezTo>
                <a:pt x="1394088" y="1397051"/>
                <a:pt x="1462623" y="1369207"/>
                <a:pt x="1464983" y="1347873"/>
              </a:cubicBezTo>
              <a:lnTo>
                <a:pt x="1464981" y="1347872"/>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11</xdr:col>
      <xdr:colOff>305563</xdr:colOff>
      <xdr:row>9</xdr:row>
      <xdr:rowOff>71285</xdr:rowOff>
    </xdr:from>
    <xdr:to>
      <xdr:col>13</xdr:col>
      <xdr:colOff>167640</xdr:colOff>
      <xdr:row>14</xdr:row>
      <xdr:rowOff>68580</xdr:rowOff>
    </xdr:to>
    <xdr:sp macro="" textlink="">
      <xdr:nvSpPr>
        <xdr:cNvPr id="509037" name="吉林省">
          <a:hlinkClick xmlns:r="http://schemas.openxmlformats.org/officeDocument/2006/relationships" r:id="rId5" tooltip="吉林省"/>
          <a:extLst>
            <a:ext uri="{FF2B5EF4-FFF2-40B4-BE49-F238E27FC236}">
              <a16:creationId xmlns:a16="http://schemas.microsoft.com/office/drawing/2014/main" id="{00000000-0008-0000-1000-00006DC40700}"/>
            </a:ext>
          </a:extLst>
        </xdr:cNvPr>
        <xdr:cNvSpPr/>
      </xdr:nvSpPr>
      <xdr:spPr>
        <a:xfrm>
          <a:off x="7956043" y="2311565"/>
          <a:ext cx="1081277" cy="911695"/>
        </a:xfrm>
        <a:custGeom>
          <a:avLst/>
          <a:gdLst>
            <a:gd name="connsiteX0" fmla="*/ 857957 w 1275863"/>
            <a:gd name="connsiteY0" fmla="*/ 278212 h 912051"/>
            <a:gd name="connsiteX1" fmla="*/ 773247 w 1275863"/>
            <a:gd name="connsiteY1" fmla="*/ 223794 h 912051"/>
            <a:gd name="connsiteX2" fmla="*/ 699413 w 1275863"/>
            <a:gd name="connsiteY2" fmla="*/ 170523 h 912051"/>
            <a:gd name="connsiteX3" fmla="*/ 594098 w 1275863"/>
            <a:gd name="connsiteY3" fmla="*/ 147038 h 912051"/>
            <a:gd name="connsiteX4" fmla="*/ 508245 w 1275863"/>
            <a:gd name="connsiteY4" fmla="*/ 97203 h 912051"/>
            <a:gd name="connsiteX5" fmla="*/ 431548 w 1275863"/>
            <a:gd name="connsiteY5" fmla="*/ 120688 h 912051"/>
            <a:gd name="connsiteX6" fmla="*/ 303912 w 1275863"/>
            <a:gd name="connsiteY6" fmla="*/ 87465 h 912051"/>
            <a:gd name="connsiteX7" fmla="*/ 227215 w 1275863"/>
            <a:gd name="connsiteY7" fmla="*/ 5491 h 912051"/>
            <a:gd name="connsiteX8" fmla="*/ 174267 w 1275863"/>
            <a:gd name="connsiteY8" fmla="*/ 5685 h 912051"/>
            <a:gd name="connsiteX9" fmla="*/ 140684 w 1275863"/>
            <a:gd name="connsiteY9" fmla="*/ 67051 h 912051"/>
            <a:gd name="connsiteX10" fmla="*/ 99636 w 1275863"/>
            <a:gd name="connsiteY10" fmla="*/ 92117 h 912051"/>
            <a:gd name="connsiteX11" fmla="*/ 44521 w 1275863"/>
            <a:gd name="connsiteY11" fmla="*/ 83187 h 912051"/>
            <a:gd name="connsiteX12" fmla="*/ 3473 w 1275863"/>
            <a:gd name="connsiteY12" fmla="*/ 119777 h 912051"/>
            <a:gd name="connsiteX13" fmla="*/ 39929 w 1275863"/>
            <a:gd name="connsiteY13" fmla="*/ 145997 h 912051"/>
            <a:gd name="connsiteX14" fmla="*/ 70356 w 1275863"/>
            <a:gd name="connsiteY14" fmla="*/ 221195 h 912051"/>
            <a:gd name="connsiteX15" fmla="*/ 72940 w 1275863"/>
            <a:gd name="connsiteY15" fmla="*/ 269598 h 912051"/>
            <a:gd name="connsiteX16" fmla="*/ 117433 w 1275863"/>
            <a:gd name="connsiteY16" fmla="*/ 373031 h 912051"/>
            <a:gd name="connsiteX17" fmla="*/ 202112 w 1275863"/>
            <a:gd name="connsiteY17" fmla="*/ 328659 h 912051"/>
            <a:gd name="connsiteX18" fmla="*/ 237707 w 1275863"/>
            <a:gd name="connsiteY18" fmla="*/ 358913 h 912051"/>
            <a:gd name="connsiteX19" fmla="*/ 271003 w 1275863"/>
            <a:gd name="connsiteY19" fmla="*/ 420858 h 912051"/>
            <a:gd name="connsiteX20" fmla="*/ 281625 w 1275863"/>
            <a:gd name="connsiteY20" fmla="*/ 473295 h 912051"/>
            <a:gd name="connsiteX21" fmla="*/ 291957 w 1275863"/>
            <a:gd name="connsiteY21" fmla="*/ 507580 h 912051"/>
            <a:gd name="connsiteX22" fmla="*/ 316358 w 1275863"/>
            <a:gd name="connsiteY22" fmla="*/ 510460 h 912051"/>
            <a:gd name="connsiteX23" fmla="*/ 334441 w 1275863"/>
            <a:gd name="connsiteY23" fmla="*/ 498650 h 912051"/>
            <a:gd name="connsiteX24" fmla="*/ 410222 w 1275863"/>
            <a:gd name="connsiteY24" fmla="*/ 548203 h 912051"/>
            <a:gd name="connsiteX25" fmla="*/ 451846 w 1275863"/>
            <a:gd name="connsiteY25" fmla="*/ 549356 h 912051"/>
            <a:gd name="connsiteX26" fmla="*/ 477105 w 1275863"/>
            <a:gd name="connsiteY26" fmla="*/ 567794 h 912051"/>
            <a:gd name="connsiteX27" fmla="*/ 548580 w 1275863"/>
            <a:gd name="connsiteY27" fmla="*/ 677856 h 912051"/>
            <a:gd name="connsiteX28" fmla="*/ 579582 w 1275863"/>
            <a:gd name="connsiteY28" fmla="*/ 696294 h 912051"/>
            <a:gd name="connsiteX29" fmla="*/ 574129 w 1275863"/>
            <a:gd name="connsiteY29" fmla="*/ 776104 h 912051"/>
            <a:gd name="connsiteX30" fmla="*/ 621491 w 1275863"/>
            <a:gd name="connsiteY30" fmla="*/ 835741 h 912051"/>
            <a:gd name="connsiteX31" fmla="*/ 650770 w 1275863"/>
            <a:gd name="connsiteY31" fmla="*/ 918599 h 912051"/>
            <a:gd name="connsiteX32" fmla="*/ 662253 w 1275863"/>
            <a:gd name="connsiteY32" fmla="*/ 912668 h 912051"/>
            <a:gd name="connsiteX33" fmla="*/ 728846 w 1275863"/>
            <a:gd name="connsiteY33" fmla="*/ 819897 h 912051"/>
            <a:gd name="connsiteX34" fmla="*/ 802047 w 1275863"/>
            <a:gd name="connsiteY34" fmla="*/ 748444 h 912051"/>
            <a:gd name="connsiteX35" fmla="*/ 936958 w 1275863"/>
            <a:gd name="connsiteY35" fmla="*/ 772356 h 912051"/>
            <a:gd name="connsiteX36" fmla="*/ 940976 w 1275863"/>
            <a:gd name="connsiteY36" fmla="*/ 705226 h 912051"/>
            <a:gd name="connsiteX37" fmla="*/ 942699 w 1275863"/>
            <a:gd name="connsiteY37" fmla="*/ 655670 h 912051"/>
            <a:gd name="connsiteX38" fmla="*/ 1083067 w 1275863"/>
            <a:gd name="connsiteY38" fmla="*/ 548781 h 912051"/>
            <a:gd name="connsiteX39" fmla="*/ 1117512 w 1275863"/>
            <a:gd name="connsiteY39" fmla="*/ 542153 h 912051"/>
            <a:gd name="connsiteX40" fmla="*/ 1114927 w 1275863"/>
            <a:gd name="connsiteY40" fmla="*/ 475023 h 912051"/>
            <a:gd name="connsiteX41" fmla="*/ 1136744 w 1275863"/>
            <a:gd name="connsiteY41" fmla="*/ 437280 h 912051"/>
            <a:gd name="connsiteX42" fmla="*/ 1231471 w 1275863"/>
            <a:gd name="connsiteY42" fmla="*/ 515358 h 912051"/>
            <a:gd name="connsiteX43" fmla="*/ 1215110 w 1275863"/>
            <a:gd name="connsiteY43" fmla="*/ 479919 h 912051"/>
            <a:gd name="connsiteX44" fmla="*/ 1280556 w 1275863"/>
            <a:gd name="connsiteY44" fmla="*/ 389742 h 912051"/>
            <a:gd name="connsiteX45" fmla="*/ 1281763 w 1275863"/>
            <a:gd name="connsiteY45" fmla="*/ 318613 h 912051"/>
            <a:gd name="connsiteX46" fmla="*/ 1191643 w 1275863"/>
            <a:gd name="connsiteY46" fmla="*/ 312007 h 912051"/>
            <a:gd name="connsiteX47" fmla="*/ 1134407 w 1275863"/>
            <a:gd name="connsiteY47" fmla="*/ 266182 h 912051"/>
            <a:gd name="connsiteX48" fmla="*/ 1070875 w 1275863"/>
            <a:gd name="connsiteY48" fmla="*/ 286803 h 912051"/>
            <a:gd name="connsiteX49" fmla="*/ 1019935 w 1275863"/>
            <a:gd name="connsiteY49" fmla="*/ 345230 h 912051"/>
            <a:gd name="connsiteX50" fmla="*/ 950679 w 1275863"/>
            <a:gd name="connsiteY50" fmla="*/ 330909 h 912051"/>
            <a:gd name="connsiteX51" fmla="*/ 898021 w 1275863"/>
            <a:gd name="connsiteY51" fmla="*/ 230667 h 912051"/>
            <a:gd name="connsiteX52" fmla="*/ 857957 w 1275863"/>
            <a:gd name="connsiteY52" fmla="*/ 278211 h 912051"/>
            <a:gd name="connsiteX53" fmla="*/ 857957 w 1275863"/>
            <a:gd name="connsiteY53" fmla="*/ 278211 h 91205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275863" h="912051">
              <a:moveTo>
                <a:pt x="857957" y="278212"/>
              </a:moveTo>
              <a:cubicBezTo>
                <a:pt x="869704" y="310867"/>
                <a:pt x="780958" y="319362"/>
                <a:pt x="773247" y="223794"/>
              </a:cubicBezTo>
              <a:cubicBezTo>
                <a:pt x="770645" y="191549"/>
                <a:pt x="679418" y="266958"/>
                <a:pt x="699413" y="170523"/>
              </a:cubicBezTo>
              <a:cubicBezTo>
                <a:pt x="707985" y="129180"/>
                <a:pt x="638143" y="111126"/>
                <a:pt x="594098" y="147038"/>
              </a:cubicBezTo>
              <a:cubicBezTo>
                <a:pt x="553957" y="179766"/>
                <a:pt x="509805" y="97641"/>
                <a:pt x="508245" y="97203"/>
              </a:cubicBezTo>
              <a:cubicBezTo>
                <a:pt x="481678" y="89740"/>
                <a:pt x="462815" y="142090"/>
                <a:pt x="431548" y="120688"/>
              </a:cubicBezTo>
              <a:cubicBezTo>
                <a:pt x="402358" y="100710"/>
                <a:pt x="368354" y="173468"/>
                <a:pt x="303912" y="87465"/>
              </a:cubicBezTo>
              <a:cubicBezTo>
                <a:pt x="263566" y="33621"/>
                <a:pt x="314549" y="-17041"/>
                <a:pt x="227215" y="5491"/>
              </a:cubicBezTo>
              <a:cubicBezTo>
                <a:pt x="210968" y="9681"/>
                <a:pt x="190730" y="7628"/>
                <a:pt x="174267" y="5685"/>
              </a:cubicBezTo>
              <a:cubicBezTo>
                <a:pt x="174267" y="66135"/>
                <a:pt x="113847" y="28705"/>
                <a:pt x="140684" y="67051"/>
              </a:cubicBezTo>
              <a:cubicBezTo>
                <a:pt x="147573" y="76894"/>
                <a:pt x="155449" y="139501"/>
                <a:pt x="99636" y="92117"/>
              </a:cubicBezTo>
              <a:cubicBezTo>
                <a:pt x="69446" y="66487"/>
                <a:pt x="108329" y="128918"/>
                <a:pt x="44521" y="83187"/>
              </a:cubicBezTo>
              <a:cubicBezTo>
                <a:pt x="4397" y="54431"/>
                <a:pt x="25628" y="92004"/>
                <a:pt x="3473" y="119777"/>
              </a:cubicBezTo>
              <a:cubicBezTo>
                <a:pt x="-12734" y="140093"/>
                <a:pt x="32629" y="111193"/>
                <a:pt x="39929" y="145997"/>
              </a:cubicBezTo>
              <a:cubicBezTo>
                <a:pt x="44384" y="167237"/>
                <a:pt x="95464" y="183030"/>
                <a:pt x="70356" y="221195"/>
              </a:cubicBezTo>
              <a:cubicBezTo>
                <a:pt x="54802" y="244837"/>
                <a:pt x="90364" y="244913"/>
                <a:pt x="72940" y="269598"/>
              </a:cubicBezTo>
              <a:cubicBezTo>
                <a:pt x="59316" y="288895"/>
                <a:pt x="111920" y="334153"/>
                <a:pt x="117433" y="373031"/>
              </a:cubicBezTo>
              <a:cubicBezTo>
                <a:pt x="121553" y="402074"/>
                <a:pt x="153951" y="361588"/>
                <a:pt x="202112" y="328659"/>
              </a:cubicBezTo>
              <a:cubicBezTo>
                <a:pt x="245931" y="298700"/>
                <a:pt x="191208" y="331140"/>
                <a:pt x="237707" y="358913"/>
              </a:cubicBezTo>
              <a:cubicBezTo>
                <a:pt x="256576" y="370183"/>
                <a:pt x="237518" y="381085"/>
                <a:pt x="271003" y="420858"/>
              </a:cubicBezTo>
              <a:cubicBezTo>
                <a:pt x="271421" y="421352"/>
                <a:pt x="290245" y="466086"/>
                <a:pt x="281625" y="473295"/>
              </a:cubicBezTo>
              <a:cubicBezTo>
                <a:pt x="245329" y="503648"/>
                <a:pt x="276085" y="494829"/>
                <a:pt x="291957" y="507580"/>
              </a:cubicBezTo>
              <a:cubicBezTo>
                <a:pt x="301833" y="515513"/>
                <a:pt x="295424" y="507085"/>
                <a:pt x="316358" y="510460"/>
              </a:cubicBezTo>
              <a:cubicBezTo>
                <a:pt x="325265" y="482660"/>
                <a:pt x="331906" y="496010"/>
                <a:pt x="334441" y="498650"/>
              </a:cubicBezTo>
              <a:cubicBezTo>
                <a:pt x="366121" y="531624"/>
                <a:pt x="405460" y="516772"/>
                <a:pt x="410222" y="548203"/>
              </a:cubicBezTo>
              <a:cubicBezTo>
                <a:pt x="423781" y="637695"/>
                <a:pt x="451584" y="549784"/>
                <a:pt x="451846" y="549356"/>
              </a:cubicBezTo>
              <a:cubicBezTo>
                <a:pt x="480350" y="503105"/>
                <a:pt x="477378" y="545938"/>
                <a:pt x="477105" y="567794"/>
              </a:cubicBezTo>
              <a:cubicBezTo>
                <a:pt x="476972" y="578327"/>
                <a:pt x="537527" y="658031"/>
                <a:pt x="548580" y="677856"/>
              </a:cubicBezTo>
              <a:cubicBezTo>
                <a:pt x="568624" y="713805"/>
                <a:pt x="600419" y="675972"/>
                <a:pt x="579582" y="696294"/>
              </a:cubicBezTo>
              <a:cubicBezTo>
                <a:pt x="579556" y="696320"/>
                <a:pt x="549365" y="758028"/>
                <a:pt x="574129" y="776104"/>
              </a:cubicBezTo>
              <a:cubicBezTo>
                <a:pt x="607886" y="800746"/>
                <a:pt x="604196" y="818843"/>
                <a:pt x="621491" y="835741"/>
              </a:cubicBezTo>
              <a:cubicBezTo>
                <a:pt x="689816" y="902493"/>
                <a:pt x="602641" y="872625"/>
                <a:pt x="650770" y="918599"/>
              </a:cubicBezTo>
              <a:cubicBezTo>
                <a:pt x="654477" y="915627"/>
                <a:pt x="658281" y="913492"/>
                <a:pt x="662253" y="912668"/>
              </a:cubicBezTo>
              <a:cubicBezTo>
                <a:pt x="693679" y="906140"/>
                <a:pt x="709543" y="850764"/>
                <a:pt x="728846" y="819897"/>
              </a:cubicBezTo>
              <a:cubicBezTo>
                <a:pt x="743784" y="796006"/>
                <a:pt x="759093" y="695969"/>
                <a:pt x="802047" y="748444"/>
              </a:cubicBezTo>
              <a:cubicBezTo>
                <a:pt x="848162" y="804780"/>
                <a:pt x="885633" y="759716"/>
                <a:pt x="936958" y="772356"/>
              </a:cubicBezTo>
              <a:cubicBezTo>
                <a:pt x="962586" y="778668"/>
                <a:pt x="981865" y="754850"/>
                <a:pt x="940976" y="705226"/>
              </a:cubicBezTo>
              <a:cubicBezTo>
                <a:pt x="932426" y="694851"/>
                <a:pt x="913853" y="660182"/>
                <a:pt x="942699" y="655670"/>
              </a:cubicBezTo>
              <a:cubicBezTo>
                <a:pt x="1098923" y="631228"/>
                <a:pt x="1053299" y="550780"/>
                <a:pt x="1083067" y="548781"/>
              </a:cubicBezTo>
              <a:cubicBezTo>
                <a:pt x="1112223" y="546825"/>
                <a:pt x="1085637" y="563815"/>
                <a:pt x="1117512" y="542153"/>
              </a:cubicBezTo>
              <a:cubicBezTo>
                <a:pt x="1141418" y="525906"/>
                <a:pt x="1104706" y="501148"/>
                <a:pt x="1114927" y="475023"/>
              </a:cubicBezTo>
              <a:cubicBezTo>
                <a:pt x="1117692" y="467957"/>
                <a:pt x="1129865" y="437463"/>
                <a:pt x="1136744" y="437280"/>
              </a:cubicBezTo>
              <a:cubicBezTo>
                <a:pt x="1143219" y="437106"/>
                <a:pt x="1229651" y="511699"/>
                <a:pt x="1231471" y="515358"/>
              </a:cubicBezTo>
              <a:cubicBezTo>
                <a:pt x="1233152" y="518738"/>
                <a:pt x="1237929" y="493658"/>
                <a:pt x="1215110" y="479919"/>
              </a:cubicBezTo>
              <a:cubicBezTo>
                <a:pt x="1162833" y="448439"/>
                <a:pt x="1282249" y="459411"/>
                <a:pt x="1280556" y="389742"/>
              </a:cubicBezTo>
              <a:cubicBezTo>
                <a:pt x="1279902" y="362822"/>
                <a:pt x="1287321" y="344319"/>
                <a:pt x="1281763" y="318613"/>
              </a:cubicBezTo>
              <a:cubicBezTo>
                <a:pt x="1220655" y="332044"/>
                <a:pt x="1248080" y="330839"/>
                <a:pt x="1191643" y="312007"/>
              </a:cubicBezTo>
              <a:cubicBezTo>
                <a:pt x="1166732" y="303692"/>
                <a:pt x="1154170" y="230591"/>
                <a:pt x="1134407" y="266182"/>
              </a:cubicBezTo>
              <a:cubicBezTo>
                <a:pt x="1114935" y="301242"/>
                <a:pt x="1104987" y="238619"/>
                <a:pt x="1070875" y="286803"/>
              </a:cubicBezTo>
              <a:cubicBezTo>
                <a:pt x="1050508" y="315573"/>
                <a:pt x="1001549" y="300015"/>
                <a:pt x="1019935" y="345230"/>
              </a:cubicBezTo>
              <a:cubicBezTo>
                <a:pt x="1026460" y="361277"/>
                <a:pt x="988071" y="394573"/>
                <a:pt x="950679" y="330909"/>
              </a:cubicBezTo>
              <a:cubicBezTo>
                <a:pt x="921780" y="281710"/>
                <a:pt x="916116" y="291072"/>
                <a:pt x="898021" y="230667"/>
              </a:cubicBezTo>
              <a:cubicBezTo>
                <a:pt x="881469" y="175410"/>
                <a:pt x="842913" y="236400"/>
                <a:pt x="857957" y="278211"/>
              </a:cubicBezTo>
              <a:lnTo>
                <a:pt x="857957" y="278211"/>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11</xdr:col>
      <xdr:colOff>34389</xdr:colOff>
      <xdr:row>12</xdr:row>
      <xdr:rowOff>28529</xdr:rowOff>
    </xdr:from>
    <xdr:to>
      <xdr:col>12</xdr:col>
      <xdr:colOff>276853</xdr:colOff>
      <xdr:row>17</xdr:row>
      <xdr:rowOff>59664</xdr:rowOff>
    </xdr:to>
    <xdr:sp macro="" textlink="">
      <xdr:nvSpPr>
        <xdr:cNvPr id="509038" name="辽宁省">
          <a:hlinkClick xmlns:r="http://schemas.openxmlformats.org/officeDocument/2006/relationships" r:id="rId6" tooltip="辽宁省"/>
          <a:extLst>
            <a:ext uri="{FF2B5EF4-FFF2-40B4-BE49-F238E27FC236}">
              <a16:creationId xmlns:a16="http://schemas.microsoft.com/office/drawing/2014/main" id="{00000000-0008-0000-1000-00006EC40700}"/>
            </a:ext>
          </a:extLst>
        </xdr:cNvPr>
        <xdr:cNvSpPr/>
      </xdr:nvSpPr>
      <xdr:spPr>
        <a:xfrm>
          <a:off x="8635464" y="2866979"/>
          <a:ext cx="928264" cy="907435"/>
        </a:xfrm>
        <a:custGeom>
          <a:avLst/>
          <a:gdLst>
            <a:gd name="connsiteX0" fmla="*/ 822397 w 924350"/>
            <a:gd name="connsiteY0" fmla="*/ 184723 h 885992"/>
            <a:gd name="connsiteX1" fmla="*/ 750922 w 924350"/>
            <a:gd name="connsiteY1" fmla="*/ 74662 h 885992"/>
            <a:gd name="connsiteX2" fmla="*/ 725663 w 924350"/>
            <a:gd name="connsiteY2" fmla="*/ 56224 h 885992"/>
            <a:gd name="connsiteX3" fmla="*/ 684040 w 924350"/>
            <a:gd name="connsiteY3" fmla="*/ 55071 h 885992"/>
            <a:gd name="connsiteX4" fmla="*/ 608259 w 924350"/>
            <a:gd name="connsiteY4" fmla="*/ 5517 h 885992"/>
            <a:gd name="connsiteX5" fmla="*/ 590175 w 924350"/>
            <a:gd name="connsiteY5" fmla="*/ 17327 h 885992"/>
            <a:gd name="connsiteX6" fmla="*/ 531903 w 924350"/>
            <a:gd name="connsiteY6" fmla="*/ 121625 h 885992"/>
            <a:gd name="connsiteX7" fmla="*/ 430575 w 924350"/>
            <a:gd name="connsiteY7" fmla="*/ 143522 h 885992"/>
            <a:gd name="connsiteX8" fmla="*/ 389814 w 924350"/>
            <a:gd name="connsiteY8" fmla="*/ 163403 h 885992"/>
            <a:gd name="connsiteX9" fmla="*/ 330393 w 924350"/>
            <a:gd name="connsiteY9" fmla="*/ 209214 h 885992"/>
            <a:gd name="connsiteX10" fmla="*/ 245760 w 924350"/>
            <a:gd name="connsiteY10" fmla="*/ 266814 h 885992"/>
            <a:gd name="connsiteX11" fmla="*/ 142735 w 924350"/>
            <a:gd name="connsiteY11" fmla="*/ 363047 h 885992"/>
            <a:gd name="connsiteX12" fmla="*/ 71762 w 924350"/>
            <a:gd name="connsiteY12" fmla="*/ 273688 h 885992"/>
            <a:gd name="connsiteX13" fmla="*/ 37420 w 924350"/>
            <a:gd name="connsiteY13" fmla="*/ 308057 h 885992"/>
            <a:gd name="connsiteX14" fmla="*/ 58025 w 924350"/>
            <a:gd name="connsiteY14" fmla="*/ 418037 h 885992"/>
            <a:gd name="connsiteX15" fmla="*/ 40855 w 924350"/>
            <a:gd name="connsiteY15" fmla="*/ 454697 h 885992"/>
            <a:gd name="connsiteX16" fmla="*/ 25401 w 924350"/>
            <a:gd name="connsiteY16" fmla="*/ 494794 h 885992"/>
            <a:gd name="connsiteX17" fmla="*/ 51157 w 924350"/>
            <a:gd name="connsiteY17" fmla="*/ 581289 h 885992"/>
            <a:gd name="connsiteX18" fmla="*/ 107821 w 924350"/>
            <a:gd name="connsiteY18" fmla="*/ 611075 h 885992"/>
            <a:gd name="connsiteX19" fmla="*/ 144951 w 924350"/>
            <a:gd name="connsiteY19" fmla="*/ 683014 h 885992"/>
            <a:gd name="connsiteX20" fmla="*/ 201688 w 924350"/>
            <a:gd name="connsiteY20" fmla="*/ 643725 h 885992"/>
            <a:gd name="connsiteX21" fmla="*/ 349051 w 924350"/>
            <a:gd name="connsiteY21" fmla="*/ 487531 h 885992"/>
            <a:gd name="connsiteX22" fmla="*/ 409333 w 924350"/>
            <a:gd name="connsiteY22" fmla="*/ 470247 h 885992"/>
            <a:gd name="connsiteX23" fmla="*/ 441196 w 924350"/>
            <a:gd name="connsiteY23" fmla="*/ 517785 h 885992"/>
            <a:gd name="connsiteX24" fmla="*/ 433445 w 924350"/>
            <a:gd name="connsiteY24" fmla="*/ 625539 h 885992"/>
            <a:gd name="connsiteX25" fmla="*/ 380053 w 924350"/>
            <a:gd name="connsiteY25" fmla="*/ 709958 h 885992"/>
            <a:gd name="connsiteX26" fmla="*/ 365701 w 924350"/>
            <a:gd name="connsiteY26" fmla="*/ 769599 h 885992"/>
            <a:gd name="connsiteX27" fmla="*/ 403593 w 924350"/>
            <a:gd name="connsiteY27" fmla="*/ 785156 h 885992"/>
            <a:gd name="connsiteX28" fmla="*/ 449520 w 924350"/>
            <a:gd name="connsiteY28" fmla="*/ 817426 h 885992"/>
            <a:gd name="connsiteX29" fmla="*/ 486551 w 924350"/>
            <a:gd name="connsiteY29" fmla="*/ 772479 h 885992"/>
            <a:gd name="connsiteX30" fmla="*/ 599073 w 924350"/>
            <a:gd name="connsiteY30" fmla="*/ 685757 h 885992"/>
            <a:gd name="connsiteX31" fmla="*/ 640121 w 924350"/>
            <a:gd name="connsiteY31" fmla="*/ 661267 h 885992"/>
            <a:gd name="connsiteX32" fmla="*/ 713894 w 924350"/>
            <a:gd name="connsiteY32" fmla="*/ 640810 h 885992"/>
            <a:gd name="connsiteX33" fmla="*/ 779915 w 924350"/>
            <a:gd name="connsiteY33" fmla="*/ 569646 h 885992"/>
            <a:gd name="connsiteX34" fmla="*/ 838185 w 924350"/>
            <a:gd name="connsiteY34" fmla="*/ 509142 h 885992"/>
            <a:gd name="connsiteX35" fmla="*/ 881241 w 924350"/>
            <a:gd name="connsiteY35" fmla="*/ 470823 h 885992"/>
            <a:gd name="connsiteX36" fmla="*/ 924587 w 924350"/>
            <a:gd name="connsiteY36" fmla="*/ 425468 h 885992"/>
            <a:gd name="connsiteX37" fmla="*/ 895308 w 924350"/>
            <a:gd name="connsiteY37" fmla="*/ 342610 h 885992"/>
            <a:gd name="connsiteX38" fmla="*/ 847945 w 924350"/>
            <a:gd name="connsiteY38" fmla="*/ 282972 h 885992"/>
            <a:gd name="connsiteX39" fmla="*/ 853399 w 924350"/>
            <a:gd name="connsiteY39" fmla="*/ 203162 h 885992"/>
            <a:gd name="connsiteX40" fmla="*/ 822397 w 924350"/>
            <a:gd name="connsiteY40" fmla="*/ 184724 h 885992"/>
            <a:gd name="connsiteX41" fmla="*/ 822397 w 924350"/>
            <a:gd name="connsiteY41" fmla="*/ 184724 h 885992"/>
            <a:gd name="connsiteX42" fmla="*/ 362051 w 924350"/>
            <a:gd name="connsiteY42" fmla="*/ 838743 h 885992"/>
            <a:gd name="connsiteX43" fmla="*/ 344397 w 924350"/>
            <a:gd name="connsiteY43" fmla="*/ 879367 h 885992"/>
            <a:gd name="connsiteX44" fmla="*/ 374681 w 924350"/>
            <a:gd name="connsiteY44" fmla="*/ 871588 h 885992"/>
            <a:gd name="connsiteX45" fmla="*/ 419889 w 924350"/>
            <a:gd name="connsiteY45" fmla="*/ 848251 h 885992"/>
            <a:gd name="connsiteX46" fmla="*/ 407978 w 924350"/>
            <a:gd name="connsiteY46" fmla="*/ 826931 h 885992"/>
            <a:gd name="connsiteX47" fmla="*/ 362051 w 924350"/>
            <a:gd name="connsiteY47" fmla="*/ 838743 h 885992"/>
            <a:gd name="connsiteX48" fmla="*/ 362051 w 924350"/>
            <a:gd name="connsiteY48" fmla="*/ 838743 h 885992"/>
            <a:gd name="connsiteX49" fmla="*/ 567432 w 924350"/>
            <a:gd name="connsiteY49" fmla="*/ 795526 h 885992"/>
            <a:gd name="connsiteX50" fmla="*/ 567432 w 924350"/>
            <a:gd name="connsiteY50" fmla="*/ 814256 h 885992"/>
            <a:gd name="connsiteX51" fmla="*/ 573601 w 924350"/>
            <a:gd name="connsiteY51" fmla="*/ 795526 h 885992"/>
            <a:gd name="connsiteX52" fmla="*/ 567432 w 924350"/>
            <a:gd name="connsiteY52" fmla="*/ 795526 h 885992"/>
            <a:gd name="connsiteX53" fmla="*/ 614792 w 924350"/>
            <a:gd name="connsiteY53" fmla="*/ 786885 h 885992"/>
            <a:gd name="connsiteX54" fmla="*/ 629719 w 924350"/>
            <a:gd name="connsiteY54" fmla="*/ 794086 h 885992"/>
            <a:gd name="connsiteX55" fmla="*/ 632878 w 924350"/>
            <a:gd name="connsiteY55" fmla="*/ 792502 h 885992"/>
            <a:gd name="connsiteX56" fmla="*/ 614792 w 924350"/>
            <a:gd name="connsiteY56" fmla="*/ 786885 h 885992"/>
            <a:gd name="connsiteX57" fmla="*/ 614792 w 924350"/>
            <a:gd name="connsiteY57" fmla="*/ 786885 h 885992"/>
            <a:gd name="connsiteX58" fmla="*/ 510309 w 924350"/>
            <a:gd name="connsiteY58" fmla="*/ 777231 h 885992"/>
            <a:gd name="connsiteX59" fmla="*/ 518346 w 924350"/>
            <a:gd name="connsiteY59" fmla="*/ 781697 h 885992"/>
            <a:gd name="connsiteX60" fmla="*/ 510309 w 924350"/>
            <a:gd name="connsiteY60" fmla="*/ 777231 h 885992"/>
            <a:gd name="connsiteX61" fmla="*/ 537148 w 924350"/>
            <a:gd name="connsiteY61" fmla="*/ 767436 h 885992"/>
            <a:gd name="connsiteX62" fmla="*/ 570731 w 924350"/>
            <a:gd name="connsiteY62" fmla="*/ 766571 h 885992"/>
            <a:gd name="connsiteX63" fmla="*/ 525809 w 924350"/>
            <a:gd name="connsiteY63" fmla="*/ 757638 h 885992"/>
            <a:gd name="connsiteX64" fmla="*/ 537148 w 924350"/>
            <a:gd name="connsiteY64" fmla="*/ 767436 h 885992"/>
            <a:gd name="connsiteX65" fmla="*/ 537148 w 924350"/>
            <a:gd name="connsiteY65" fmla="*/ 767436 h 885992"/>
            <a:gd name="connsiteX66" fmla="*/ 587810 w 924350"/>
            <a:gd name="connsiteY66" fmla="*/ 758071 h 885992"/>
            <a:gd name="connsiteX67" fmla="*/ 602594 w 924350"/>
            <a:gd name="connsiteY67" fmla="*/ 750006 h 885992"/>
            <a:gd name="connsiteX68" fmla="*/ 595704 w 924350"/>
            <a:gd name="connsiteY68" fmla="*/ 748710 h 885992"/>
            <a:gd name="connsiteX69" fmla="*/ 587810 w 924350"/>
            <a:gd name="connsiteY69" fmla="*/ 758072 h 885992"/>
            <a:gd name="connsiteX70" fmla="*/ 587810 w 924350"/>
            <a:gd name="connsiteY70" fmla="*/ 758072 h 885992"/>
            <a:gd name="connsiteX71" fmla="*/ 598863 w 924350"/>
            <a:gd name="connsiteY71" fmla="*/ 719609 h 885992"/>
            <a:gd name="connsiteX72" fmla="*/ 605034 w 924350"/>
            <a:gd name="connsiteY72" fmla="*/ 735599 h 885992"/>
            <a:gd name="connsiteX73" fmla="*/ 598863 w 924350"/>
            <a:gd name="connsiteY73" fmla="*/ 719609 h 885992"/>
            <a:gd name="connsiteX74" fmla="*/ 594414 w 924350"/>
            <a:gd name="connsiteY74" fmla="*/ 710676 h 885992"/>
            <a:gd name="connsiteX75" fmla="*/ 593981 w 924350"/>
            <a:gd name="connsiteY75" fmla="*/ 717015 h 885992"/>
            <a:gd name="connsiteX76" fmla="*/ 594414 w 924350"/>
            <a:gd name="connsiteY76" fmla="*/ 710676 h 885992"/>
            <a:gd name="connsiteX77" fmla="*/ 281535 w 924350"/>
            <a:gd name="connsiteY77" fmla="*/ 588084 h 885992"/>
            <a:gd name="connsiteX78" fmla="*/ 273069 w 924350"/>
            <a:gd name="connsiteY78" fmla="*/ 576560 h 885992"/>
            <a:gd name="connsiteX79" fmla="*/ 271632 w 924350"/>
            <a:gd name="connsiteY79" fmla="*/ 576560 h 885992"/>
            <a:gd name="connsiteX80" fmla="*/ 281535 w 924350"/>
            <a:gd name="connsiteY80" fmla="*/ 588084 h 8859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Lst>
          <a:rect l="l" t="t" r="r" b="b"/>
          <a:pathLst>
            <a:path w="924350" h="885992">
              <a:moveTo>
                <a:pt x="822397" y="184723"/>
              </a:moveTo>
              <a:cubicBezTo>
                <a:pt x="811344" y="164899"/>
                <a:pt x="750790" y="85194"/>
                <a:pt x="750922" y="74662"/>
              </a:cubicBezTo>
              <a:cubicBezTo>
                <a:pt x="751194" y="52806"/>
                <a:pt x="754168" y="9972"/>
                <a:pt x="725663" y="56224"/>
              </a:cubicBezTo>
              <a:cubicBezTo>
                <a:pt x="725401" y="56651"/>
                <a:pt x="697598" y="144561"/>
                <a:pt x="684040" y="55071"/>
              </a:cubicBezTo>
              <a:cubicBezTo>
                <a:pt x="679277" y="23639"/>
                <a:pt x="639938" y="38492"/>
                <a:pt x="608259" y="5517"/>
              </a:cubicBezTo>
              <a:cubicBezTo>
                <a:pt x="605723" y="2877"/>
                <a:pt x="599082" y="-10473"/>
                <a:pt x="590175" y="17327"/>
              </a:cubicBezTo>
              <a:cubicBezTo>
                <a:pt x="590175" y="159082"/>
                <a:pt x="565137" y="25187"/>
                <a:pt x="531903" y="121625"/>
              </a:cubicBezTo>
              <a:cubicBezTo>
                <a:pt x="515831" y="168264"/>
                <a:pt x="418732" y="119691"/>
                <a:pt x="430575" y="143522"/>
              </a:cubicBezTo>
              <a:cubicBezTo>
                <a:pt x="435649" y="153730"/>
                <a:pt x="466928" y="152014"/>
                <a:pt x="389814" y="163403"/>
              </a:cubicBezTo>
              <a:cubicBezTo>
                <a:pt x="349525" y="169352"/>
                <a:pt x="396728" y="218687"/>
                <a:pt x="330393" y="209214"/>
              </a:cubicBezTo>
              <a:cubicBezTo>
                <a:pt x="309149" y="206180"/>
                <a:pt x="298827" y="247782"/>
                <a:pt x="245760" y="266814"/>
              </a:cubicBezTo>
              <a:cubicBezTo>
                <a:pt x="179020" y="290751"/>
                <a:pt x="157959" y="393530"/>
                <a:pt x="142735" y="363047"/>
              </a:cubicBezTo>
              <a:cubicBezTo>
                <a:pt x="91730" y="260921"/>
                <a:pt x="110221" y="305188"/>
                <a:pt x="71762" y="273688"/>
              </a:cubicBezTo>
              <a:cubicBezTo>
                <a:pt x="61708" y="265455"/>
                <a:pt x="8084" y="273792"/>
                <a:pt x="37420" y="308057"/>
              </a:cubicBezTo>
              <a:cubicBezTo>
                <a:pt x="58430" y="332596"/>
                <a:pt x="33730" y="347378"/>
                <a:pt x="58025" y="418037"/>
              </a:cubicBezTo>
              <a:cubicBezTo>
                <a:pt x="61395" y="427834"/>
                <a:pt x="76937" y="434062"/>
                <a:pt x="40855" y="454697"/>
              </a:cubicBezTo>
              <a:cubicBezTo>
                <a:pt x="40855" y="470928"/>
                <a:pt x="36278" y="477969"/>
                <a:pt x="25401" y="494794"/>
              </a:cubicBezTo>
              <a:cubicBezTo>
                <a:pt x="-31468" y="582764"/>
                <a:pt x="20625" y="549500"/>
                <a:pt x="51157" y="581289"/>
              </a:cubicBezTo>
              <a:cubicBezTo>
                <a:pt x="80796" y="612148"/>
                <a:pt x="92475" y="566042"/>
                <a:pt x="107821" y="611075"/>
              </a:cubicBezTo>
              <a:cubicBezTo>
                <a:pt x="133882" y="687556"/>
                <a:pt x="134611" y="635004"/>
                <a:pt x="144951" y="683014"/>
              </a:cubicBezTo>
              <a:cubicBezTo>
                <a:pt x="160084" y="670929"/>
                <a:pt x="178707" y="657878"/>
                <a:pt x="201688" y="643725"/>
              </a:cubicBezTo>
              <a:cubicBezTo>
                <a:pt x="245017" y="617044"/>
                <a:pt x="288004" y="468709"/>
                <a:pt x="349051" y="487531"/>
              </a:cubicBezTo>
              <a:cubicBezTo>
                <a:pt x="398063" y="502641"/>
                <a:pt x="382151" y="450061"/>
                <a:pt x="409333" y="470247"/>
              </a:cubicBezTo>
              <a:cubicBezTo>
                <a:pt x="422505" y="480031"/>
                <a:pt x="408223" y="488415"/>
                <a:pt x="441196" y="517785"/>
              </a:cubicBezTo>
              <a:cubicBezTo>
                <a:pt x="479730" y="552113"/>
                <a:pt x="452692" y="587366"/>
                <a:pt x="433445" y="625539"/>
              </a:cubicBezTo>
              <a:cubicBezTo>
                <a:pt x="416628" y="658894"/>
                <a:pt x="357172" y="684741"/>
                <a:pt x="380053" y="709958"/>
              </a:cubicBezTo>
              <a:cubicBezTo>
                <a:pt x="390477" y="721447"/>
                <a:pt x="311756" y="751566"/>
                <a:pt x="365701" y="769599"/>
              </a:cubicBezTo>
              <a:cubicBezTo>
                <a:pt x="382742" y="775294"/>
                <a:pt x="427157" y="759277"/>
                <a:pt x="403593" y="785156"/>
              </a:cubicBezTo>
              <a:cubicBezTo>
                <a:pt x="397754" y="791571"/>
                <a:pt x="425899" y="844839"/>
                <a:pt x="449520" y="817426"/>
              </a:cubicBezTo>
              <a:lnTo>
                <a:pt x="486551" y="772479"/>
              </a:lnTo>
              <a:cubicBezTo>
                <a:pt x="506475" y="745802"/>
                <a:pt x="567153" y="694692"/>
                <a:pt x="599073" y="685757"/>
              </a:cubicBezTo>
              <a:cubicBezTo>
                <a:pt x="620086" y="679875"/>
                <a:pt x="618568" y="662642"/>
                <a:pt x="640121" y="661267"/>
              </a:cubicBezTo>
              <a:cubicBezTo>
                <a:pt x="663337" y="659783"/>
                <a:pt x="688507" y="643758"/>
                <a:pt x="713894" y="640810"/>
              </a:cubicBezTo>
              <a:cubicBezTo>
                <a:pt x="761621" y="635268"/>
                <a:pt x="738889" y="615533"/>
                <a:pt x="779915" y="569646"/>
              </a:cubicBezTo>
              <a:cubicBezTo>
                <a:pt x="807842" y="538412"/>
                <a:pt x="799497" y="535399"/>
                <a:pt x="838185" y="509142"/>
              </a:cubicBezTo>
              <a:cubicBezTo>
                <a:pt x="856295" y="496850"/>
                <a:pt x="839470" y="495451"/>
                <a:pt x="881241" y="470823"/>
              </a:cubicBezTo>
              <a:cubicBezTo>
                <a:pt x="897130" y="461455"/>
                <a:pt x="910127" y="437067"/>
                <a:pt x="924587" y="425468"/>
              </a:cubicBezTo>
              <a:cubicBezTo>
                <a:pt x="876458" y="379494"/>
                <a:pt x="963632" y="409361"/>
                <a:pt x="895308" y="342610"/>
              </a:cubicBezTo>
              <a:cubicBezTo>
                <a:pt x="878013" y="325712"/>
                <a:pt x="881703" y="307614"/>
                <a:pt x="847945" y="282972"/>
              </a:cubicBezTo>
              <a:cubicBezTo>
                <a:pt x="823182" y="264896"/>
                <a:pt x="853368" y="203192"/>
                <a:pt x="853399" y="203162"/>
              </a:cubicBezTo>
              <a:cubicBezTo>
                <a:pt x="874236" y="182841"/>
                <a:pt x="842440" y="220674"/>
                <a:pt x="822397" y="184724"/>
              </a:cubicBezTo>
              <a:lnTo>
                <a:pt x="822397" y="184724"/>
              </a:lnTo>
              <a:close/>
              <a:moveTo>
                <a:pt x="362051" y="838743"/>
              </a:moveTo>
              <a:cubicBezTo>
                <a:pt x="329227" y="870324"/>
                <a:pt x="346293" y="840673"/>
                <a:pt x="344397" y="879367"/>
              </a:cubicBezTo>
              <a:cubicBezTo>
                <a:pt x="343414" y="899443"/>
                <a:pt x="360885" y="874885"/>
                <a:pt x="374681" y="871588"/>
              </a:cubicBezTo>
              <a:cubicBezTo>
                <a:pt x="385323" y="869046"/>
                <a:pt x="419819" y="848665"/>
                <a:pt x="419889" y="848251"/>
              </a:cubicBezTo>
              <a:cubicBezTo>
                <a:pt x="420805" y="842837"/>
                <a:pt x="409719" y="827909"/>
                <a:pt x="407978" y="826931"/>
              </a:cubicBezTo>
              <a:cubicBezTo>
                <a:pt x="407913" y="826905"/>
                <a:pt x="370194" y="830911"/>
                <a:pt x="362051" y="838743"/>
              </a:cubicBezTo>
              <a:lnTo>
                <a:pt x="362051" y="838743"/>
              </a:lnTo>
              <a:close/>
              <a:moveTo>
                <a:pt x="567432" y="795526"/>
              </a:moveTo>
              <a:cubicBezTo>
                <a:pt x="554629" y="797963"/>
                <a:pt x="556678" y="813453"/>
                <a:pt x="567432" y="814256"/>
              </a:cubicBezTo>
              <a:cubicBezTo>
                <a:pt x="573897" y="806971"/>
                <a:pt x="608404" y="793648"/>
                <a:pt x="573601" y="795526"/>
              </a:cubicBezTo>
              <a:cubicBezTo>
                <a:pt x="571548" y="795630"/>
                <a:pt x="569448" y="795143"/>
                <a:pt x="567432" y="795526"/>
              </a:cubicBezTo>
              <a:close/>
              <a:moveTo>
                <a:pt x="614792" y="786885"/>
              </a:moveTo>
              <a:cubicBezTo>
                <a:pt x="611468" y="794550"/>
                <a:pt x="618815" y="804999"/>
                <a:pt x="629719" y="794086"/>
              </a:cubicBezTo>
              <a:cubicBezTo>
                <a:pt x="630438" y="793366"/>
                <a:pt x="632878" y="792502"/>
                <a:pt x="632878" y="792502"/>
              </a:cubicBezTo>
              <a:cubicBezTo>
                <a:pt x="632656" y="785715"/>
                <a:pt x="616260" y="783489"/>
                <a:pt x="614792" y="786885"/>
              </a:cubicBezTo>
              <a:lnTo>
                <a:pt x="614792" y="786885"/>
              </a:lnTo>
              <a:close/>
              <a:moveTo>
                <a:pt x="510309" y="777231"/>
              </a:moveTo>
              <a:cubicBezTo>
                <a:pt x="485231" y="798317"/>
                <a:pt x="518346" y="808925"/>
                <a:pt x="518346" y="781697"/>
              </a:cubicBezTo>
              <a:cubicBezTo>
                <a:pt x="518346" y="776180"/>
                <a:pt x="511597" y="776147"/>
                <a:pt x="510309" y="777231"/>
              </a:cubicBezTo>
              <a:close/>
              <a:moveTo>
                <a:pt x="537148" y="767436"/>
              </a:moveTo>
              <a:cubicBezTo>
                <a:pt x="555287" y="791751"/>
                <a:pt x="582234" y="767207"/>
                <a:pt x="570731" y="766571"/>
              </a:cubicBezTo>
              <a:cubicBezTo>
                <a:pt x="534351" y="764564"/>
                <a:pt x="537836" y="753110"/>
                <a:pt x="525809" y="757638"/>
              </a:cubicBezTo>
              <a:cubicBezTo>
                <a:pt x="521551" y="759230"/>
                <a:pt x="535900" y="765763"/>
                <a:pt x="537148" y="767436"/>
              </a:cubicBezTo>
              <a:lnTo>
                <a:pt x="537148" y="767436"/>
              </a:lnTo>
              <a:close/>
              <a:moveTo>
                <a:pt x="587810" y="758071"/>
              </a:moveTo>
              <a:cubicBezTo>
                <a:pt x="575518" y="767658"/>
                <a:pt x="617036" y="772421"/>
                <a:pt x="602594" y="750006"/>
              </a:cubicBezTo>
              <a:cubicBezTo>
                <a:pt x="601212" y="747861"/>
                <a:pt x="595712" y="748701"/>
                <a:pt x="595704" y="748710"/>
              </a:cubicBezTo>
              <a:cubicBezTo>
                <a:pt x="590326" y="753822"/>
                <a:pt x="608204" y="742168"/>
                <a:pt x="587810" y="758072"/>
              </a:cubicBezTo>
              <a:lnTo>
                <a:pt x="587810" y="758072"/>
              </a:lnTo>
              <a:close/>
              <a:moveTo>
                <a:pt x="598863" y="719609"/>
              </a:moveTo>
              <a:cubicBezTo>
                <a:pt x="594008" y="721511"/>
                <a:pt x="593892" y="745283"/>
                <a:pt x="605034" y="735599"/>
              </a:cubicBezTo>
              <a:cubicBezTo>
                <a:pt x="605034" y="733365"/>
                <a:pt x="606179" y="716758"/>
                <a:pt x="598863" y="719609"/>
              </a:cubicBezTo>
              <a:close/>
              <a:moveTo>
                <a:pt x="594414" y="710676"/>
              </a:moveTo>
              <a:cubicBezTo>
                <a:pt x="568198" y="697858"/>
                <a:pt x="575390" y="731446"/>
                <a:pt x="593981" y="717015"/>
              </a:cubicBezTo>
              <a:cubicBezTo>
                <a:pt x="596368" y="715162"/>
                <a:pt x="595203" y="711060"/>
                <a:pt x="594414" y="710676"/>
              </a:cubicBezTo>
              <a:close/>
              <a:moveTo>
                <a:pt x="281535" y="588084"/>
              </a:moveTo>
              <a:cubicBezTo>
                <a:pt x="281738" y="587873"/>
                <a:pt x="306959" y="576560"/>
                <a:pt x="273069" y="576560"/>
              </a:cubicBezTo>
              <a:cubicBezTo>
                <a:pt x="272591" y="576560"/>
                <a:pt x="271844" y="576133"/>
                <a:pt x="271632" y="576560"/>
              </a:cubicBezTo>
              <a:cubicBezTo>
                <a:pt x="271620" y="576586"/>
                <a:pt x="267288" y="602782"/>
                <a:pt x="281535" y="588084"/>
              </a:cubicBez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9</xdr:col>
      <xdr:colOff>679609</xdr:colOff>
      <xdr:row>13</xdr:row>
      <xdr:rowOff>95329</xdr:rowOff>
    </xdr:from>
    <xdr:to>
      <xdr:col>11</xdr:col>
      <xdr:colOff>170902</xdr:colOff>
      <xdr:row>20</xdr:row>
      <xdr:rowOff>110175</xdr:rowOff>
    </xdr:to>
    <xdr:sp macro="" textlink="">
      <xdr:nvSpPr>
        <xdr:cNvPr id="509039" name="河北省">
          <a:hlinkClick xmlns:r="http://schemas.openxmlformats.org/officeDocument/2006/relationships" r:id="rId7" tooltip="河北省"/>
          <a:extLst>
            <a:ext uri="{FF2B5EF4-FFF2-40B4-BE49-F238E27FC236}">
              <a16:creationId xmlns:a16="http://schemas.microsoft.com/office/drawing/2014/main" id="{00000000-0008-0000-1000-00006FC40700}"/>
            </a:ext>
          </a:extLst>
        </xdr:cNvPr>
        <xdr:cNvSpPr/>
      </xdr:nvSpPr>
      <xdr:spPr>
        <a:xfrm>
          <a:off x="7737634" y="2933779"/>
          <a:ext cx="862893" cy="1214996"/>
        </a:xfrm>
        <a:custGeom>
          <a:avLst/>
          <a:gdLst>
            <a:gd name="connsiteX0" fmla="*/ 774482 w 859255"/>
            <a:gd name="connsiteY0" fmla="*/ 343688 h 1211725"/>
            <a:gd name="connsiteX1" fmla="*/ 748726 w 859255"/>
            <a:gd name="connsiteY1" fmla="*/ 257193 h 1211725"/>
            <a:gd name="connsiteX2" fmla="*/ 764180 w 859255"/>
            <a:gd name="connsiteY2" fmla="*/ 217096 h 1211725"/>
            <a:gd name="connsiteX3" fmla="*/ 752732 w 859255"/>
            <a:gd name="connsiteY3" fmla="*/ 218814 h 1211725"/>
            <a:gd name="connsiteX4" fmla="*/ 743002 w 859255"/>
            <a:gd name="connsiteY4" fmla="*/ 218814 h 1211725"/>
            <a:gd name="connsiteX5" fmla="*/ 726976 w 859255"/>
            <a:gd name="connsiteY5" fmla="*/ 219388 h 1211725"/>
            <a:gd name="connsiteX6" fmla="*/ 711522 w 859255"/>
            <a:gd name="connsiteY6" fmla="*/ 219388 h 1211725"/>
            <a:gd name="connsiteX7" fmla="*/ 704081 w 859255"/>
            <a:gd name="connsiteY7" fmla="*/ 212514 h 1211725"/>
            <a:gd name="connsiteX8" fmla="*/ 697213 w 859255"/>
            <a:gd name="connsiteY8" fmla="*/ 217096 h 1211725"/>
            <a:gd name="connsiteX9" fmla="*/ 686911 w 859255"/>
            <a:gd name="connsiteY9" fmla="*/ 218815 h 1211725"/>
            <a:gd name="connsiteX10" fmla="*/ 676608 w 859255"/>
            <a:gd name="connsiteY10" fmla="*/ 218815 h 1211725"/>
            <a:gd name="connsiteX11" fmla="*/ 660010 w 859255"/>
            <a:gd name="connsiteY11" fmla="*/ 220533 h 1211725"/>
            <a:gd name="connsiteX12" fmla="*/ 654286 w 859255"/>
            <a:gd name="connsiteY12" fmla="*/ 227407 h 1211725"/>
            <a:gd name="connsiteX13" fmla="*/ 642267 w 859255"/>
            <a:gd name="connsiteY13" fmla="*/ 227407 h 1211725"/>
            <a:gd name="connsiteX14" fmla="*/ 638260 w 859255"/>
            <a:gd name="connsiteY14" fmla="*/ 214805 h 1211725"/>
            <a:gd name="connsiteX15" fmla="*/ 638260 w 859255"/>
            <a:gd name="connsiteY15" fmla="*/ 201630 h 1211725"/>
            <a:gd name="connsiteX16" fmla="*/ 636543 w 859255"/>
            <a:gd name="connsiteY16" fmla="*/ 190174 h 1211725"/>
            <a:gd name="connsiteX17" fmla="*/ 627385 w 859255"/>
            <a:gd name="connsiteY17" fmla="*/ 179291 h 1211725"/>
            <a:gd name="connsiteX18" fmla="*/ 611932 w 859255"/>
            <a:gd name="connsiteY18" fmla="*/ 174135 h 1211725"/>
            <a:gd name="connsiteX19" fmla="*/ 606208 w 859255"/>
            <a:gd name="connsiteY19" fmla="*/ 162679 h 1211725"/>
            <a:gd name="connsiteX20" fmla="*/ 607352 w 859255"/>
            <a:gd name="connsiteY20" fmla="*/ 149504 h 1211725"/>
            <a:gd name="connsiteX21" fmla="*/ 617655 w 859255"/>
            <a:gd name="connsiteY21" fmla="*/ 141485 h 1211725"/>
            <a:gd name="connsiteX22" fmla="*/ 628530 w 859255"/>
            <a:gd name="connsiteY22" fmla="*/ 136330 h 1211725"/>
            <a:gd name="connsiteX23" fmla="*/ 630247 w 859255"/>
            <a:gd name="connsiteY23" fmla="*/ 127165 h 1211725"/>
            <a:gd name="connsiteX24" fmla="*/ 615365 w 859255"/>
            <a:gd name="connsiteY24" fmla="*/ 117427 h 1211725"/>
            <a:gd name="connsiteX25" fmla="*/ 607352 w 859255"/>
            <a:gd name="connsiteY25" fmla="*/ 104252 h 1211725"/>
            <a:gd name="connsiteX26" fmla="*/ 597622 w 859255"/>
            <a:gd name="connsiteY26" fmla="*/ 93942 h 1211725"/>
            <a:gd name="connsiteX27" fmla="*/ 593616 w 859255"/>
            <a:gd name="connsiteY27" fmla="*/ 79621 h 1211725"/>
            <a:gd name="connsiteX28" fmla="*/ 583313 w 859255"/>
            <a:gd name="connsiteY28" fmla="*/ 68738 h 1211725"/>
            <a:gd name="connsiteX29" fmla="*/ 580451 w 859255"/>
            <a:gd name="connsiteY29" fmla="*/ 53272 h 1211725"/>
            <a:gd name="connsiteX30" fmla="*/ 579878 w 859255"/>
            <a:gd name="connsiteY30" fmla="*/ 40670 h 1211725"/>
            <a:gd name="connsiteX31" fmla="*/ 573583 w 859255"/>
            <a:gd name="connsiteY31" fmla="*/ 30359 h 1211725"/>
            <a:gd name="connsiteX32" fmla="*/ 564997 w 859255"/>
            <a:gd name="connsiteY32" fmla="*/ 22340 h 1211725"/>
            <a:gd name="connsiteX33" fmla="*/ 557556 w 859255"/>
            <a:gd name="connsiteY33" fmla="*/ 13175 h 1211725"/>
            <a:gd name="connsiteX34" fmla="*/ 548399 w 859255"/>
            <a:gd name="connsiteY34" fmla="*/ 4010 h 1211725"/>
            <a:gd name="connsiteX35" fmla="*/ 536379 w 859255"/>
            <a:gd name="connsiteY35" fmla="*/ 0 h 1211725"/>
            <a:gd name="connsiteX36" fmla="*/ 522642 w 859255"/>
            <a:gd name="connsiteY36" fmla="*/ 0 h 1211725"/>
            <a:gd name="connsiteX37" fmla="*/ 510050 w 859255"/>
            <a:gd name="connsiteY37" fmla="*/ 2864 h 1211725"/>
            <a:gd name="connsiteX38" fmla="*/ 503182 w 859255"/>
            <a:gd name="connsiteY38" fmla="*/ 10311 h 1211725"/>
            <a:gd name="connsiteX39" fmla="*/ 495169 w 859255"/>
            <a:gd name="connsiteY39" fmla="*/ 18330 h 1211725"/>
            <a:gd name="connsiteX40" fmla="*/ 488873 w 859255"/>
            <a:gd name="connsiteY40" fmla="*/ 24058 h 1211725"/>
            <a:gd name="connsiteX41" fmla="*/ 475137 w 859255"/>
            <a:gd name="connsiteY41" fmla="*/ 28641 h 1211725"/>
            <a:gd name="connsiteX42" fmla="*/ 457393 w 859255"/>
            <a:gd name="connsiteY42" fmla="*/ 28641 h 1211725"/>
            <a:gd name="connsiteX43" fmla="*/ 445374 w 859255"/>
            <a:gd name="connsiteY43" fmla="*/ 28641 h 1211725"/>
            <a:gd name="connsiteX44" fmla="*/ 437360 w 859255"/>
            <a:gd name="connsiteY44" fmla="*/ 38379 h 1211725"/>
            <a:gd name="connsiteX45" fmla="*/ 431637 w 859255"/>
            <a:gd name="connsiteY45" fmla="*/ 48689 h 1211725"/>
            <a:gd name="connsiteX46" fmla="*/ 430493 w 859255"/>
            <a:gd name="connsiteY46" fmla="*/ 57281 h 1211725"/>
            <a:gd name="connsiteX47" fmla="*/ 432210 w 859255"/>
            <a:gd name="connsiteY47" fmla="*/ 63582 h 1211725"/>
            <a:gd name="connsiteX48" fmla="*/ 436216 w 859255"/>
            <a:gd name="connsiteY48" fmla="*/ 68738 h 1211725"/>
            <a:gd name="connsiteX49" fmla="*/ 436216 w 859255"/>
            <a:gd name="connsiteY49" fmla="*/ 76184 h 1211725"/>
            <a:gd name="connsiteX50" fmla="*/ 432210 w 859255"/>
            <a:gd name="connsiteY50" fmla="*/ 83631 h 1211725"/>
            <a:gd name="connsiteX51" fmla="*/ 425914 w 859255"/>
            <a:gd name="connsiteY51" fmla="*/ 90505 h 1211725"/>
            <a:gd name="connsiteX52" fmla="*/ 429348 w 859255"/>
            <a:gd name="connsiteY52" fmla="*/ 96805 h 1211725"/>
            <a:gd name="connsiteX53" fmla="*/ 433927 w 859255"/>
            <a:gd name="connsiteY53" fmla="*/ 101961 h 1211725"/>
            <a:gd name="connsiteX54" fmla="*/ 437361 w 859255"/>
            <a:gd name="connsiteY54" fmla="*/ 107689 h 1211725"/>
            <a:gd name="connsiteX55" fmla="*/ 430493 w 859255"/>
            <a:gd name="connsiteY55" fmla="*/ 118000 h 1211725"/>
            <a:gd name="connsiteX56" fmla="*/ 426486 w 859255"/>
            <a:gd name="connsiteY56" fmla="*/ 126592 h 1211725"/>
            <a:gd name="connsiteX57" fmla="*/ 414466 w 859255"/>
            <a:gd name="connsiteY57" fmla="*/ 131174 h 1211725"/>
            <a:gd name="connsiteX58" fmla="*/ 400157 w 859255"/>
            <a:gd name="connsiteY58" fmla="*/ 132893 h 1211725"/>
            <a:gd name="connsiteX59" fmla="*/ 386421 w 859255"/>
            <a:gd name="connsiteY59" fmla="*/ 131174 h 1211725"/>
            <a:gd name="connsiteX60" fmla="*/ 375546 w 859255"/>
            <a:gd name="connsiteY60" fmla="*/ 131174 h 1211725"/>
            <a:gd name="connsiteX61" fmla="*/ 366388 w 859255"/>
            <a:gd name="connsiteY61" fmla="*/ 123728 h 1211725"/>
            <a:gd name="connsiteX62" fmla="*/ 359919 w 859255"/>
            <a:gd name="connsiteY62" fmla="*/ 123449 h 1211725"/>
            <a:gd name="connsiteX63" fmla="*/ 354752 w 859255"/>
            <a:gd name="connsiteY63" fmla="*/ 125754 h 1211725"/>
            <a:gd name="connsiteX64" fmla="*/ 351596 w 859255"/>
            <a:gd name="connsiteY64" fmla="*/ 132093 h 1211725"/>
            <a:gd name="connsiteX65" fmla="*/ 343273 w 859255"/>
            <a:gd name="connsiteY65" fmla="*/ 140447 h 1211725"/>
            <a:gd name="connsiteX66" fmla="*/ 334660 w 859255"/>
            <a:gd name="connsiteY66" fmla="*/ 148804 h 1211725"/>
            <a:gd name="connsiteX67" fmla="*/ 330354 w 859255"/>
            <a:gd name="connsiteY67" fmla="*/ 155140 h 1211725"/>
            <a:gd name="connsiteX68" fmla="*/ 324325 w 859255"/>
            <a:gd name="connsiteY68" fmla="*/ 159174 h 1211725"/>
            <a:gd name="connsiteX69" fmla="*/ 319160 w 859255"/>
            <a:gd name="connsiteY69" fmla="*/ 162922 h 1211725"/>
            <a:gd name="connsiteX70" fmla="*/ 306528 w 859255"/>
            <a:gd name="connsiteY70" fmla="*/ 156294 h 1211725"/>
            <a:gd name="connsiteX71" fmla="*/ 301363 w 859255"/>
            <a:gd name="connsiteY71" fmla="*/ 147650 h 1211725"/>
            <a:gd name="connsiteX72" fmla="*/ 295907 w 859255"/>
            <a:gd name="connsiteY72" fmla="*/ 139296 h 1211725"/>
            <a:gd name="connsiteX73" fmla="*/ 278550 w 859255"/>
            <a:gd name="connsiteY73" fmla="*/ 143508 h 1211725"/>
            <a:gd name="connsiteX74" fmla="*/ 267075 w 859255"/>
            <a:gd name="connsiteY74" fmla="*/ 154992 h 1211725"/>
            <a:gd name="connsiteX75" fmla="*/ 255602 w 859255"/>
            <a:gd name="connsiteY75" fmla="*/ 163030 h 1211725"/>
            <a:gd name="connsiteX76" fmla="*/ 242980 w 859255"/>
            <a:gd name="connsiteY76" fmla="*/ 174513 h 1211725"/>
            <a:gd name="connsiteX77" fmla="*/ 231506 w 859255"/>
            <a:gd name="connsiteY77" fmla="*/ 182551 h 1211725"/>
            <a:gd name="connsiteX78" fmla="*/ 221179 w 859255"/>
            <a:gd name="connsiteY78" fmla="*/ 191738 h 1211725"/>
            <a:gd name="connsiteX79" fmla="*/ 213147 w 859255"/>
            <a:gd name="connsiteY79" fmla="*/ 203221 h 1211725"/>
            <a:gd name="connsiteX80" fmla="*/ 207410 w 859255"/>
            <a:gd name="connsiteY80" fmla="*/ 215853 h 1211725"/>
            <a:gd name="connsiteX81" fmla="*/ 197083 w 859255"/>
            <a:gd name="connsiteY81" fmla="*/ 222743 h 1211725"/>
            <a:gd name="connsiteX82" fmla="*/ 181019 w 859255"/>
            <a:gd name="connsiteY82" fmla="*/ 222743 h 1211725"/>
            <a:gd name="connsiteX83" fmla="*/ 166103 w 859255"/>
            <a:gd name="connsiteY83" fmla="*/ 222743 h 1211725"/>
            <a:gd name="connsiteX84" fmla="*/ 159218 w 859255"/>
            <a:gd name="connsiteY84" fmla="*/ 204370 h 1211725"/>
            <a:gd name="connsiteX85" fmla="*/ 159218 w 859255"/>
            <a:gd name="connsiteY85" fmla="*/ 185996 h 1211725"/>
            <a:gd name="connsiteX86" fmla="*/ 164955 w 859255"/>
            <a:gd name="connsiteY86" fmla="*/ 168771 h 1211725"/>
            <a:gd name="connsiteX87" fmla="*/ 170692 w 859255"/>
            <a:gd name="connsiteY87" fmla="*/ 150398 h 1211725"/>
            <a:gd name="connsiteX88" fmla="*/ 161513 w 859255"/>
            <a:gd name="connsiteY88" fmla="*/ 140063 h 1211725"/>
            <a:gd name="connsiteX89" fmla="*/ 150039 w 859255"/>
            <a:gd name="connsiteY89" fmla="*/ 127432 h 1211725"/>
            <a:gd name="connsiteX90" fmla="*/ 139712 w 859255"/>
            <a:gd name="connsiteY90" fmla="*/ 119393 h 1211725"/>
            <a:gd name="connsiteX91" fmla="*/ 128237 w 859255"/>
            <a:gd name="connsiteY91" fmla="*/ 115948 h 1211725"/>
            <a:gd name="connsiteX92" fmla="*/ 115616 w 859255"/>
            <a:gd name="connsiteY92" fmla="*/ 127432 h 1211725"/>
            <a:gd name="connsiteX93" fmla="*/ 105289 w 859255"/>
            <a:gd name="connsiteY93" fmla="*/ 142360 h 1211725"/>
            <a:gd name="connsiteX94" fmla="*/ 94962 w 859255"/>
            <a:gd name="connsiteY94" fmla="*/ 154992 h 1211725"/>
            <a:gd name="connsiteX95" fmla="*/ 83488 w 859255"/>
            <a:gd name="connsiteY95" fmla="*/ 167623 h 1211725"/>
            <a:gd name="connsiteX96" fmla="*/ 77751 w 859255"/>
            <a:gd name="connsiteY96" fmla="*/ 177958 h 1211725"/>
            <a:gd name="connsiteX97" fmla="*/ 74309 w 859255"/>
            <a:gd name="connsiteY97" fmla="*/ 191738 h 1211725"/>
            <a:gd name="connsiteX98" fmla="*/ 69719 w 859255"/>
            <a:gd name="connsiteY98" fmla="*/ 203221 h 1211725"/>
            <a:gd name="connsiteX99" fmla="*/ 66277 w 859255"/>
            <a:gd name="connsiteY99" fmla="*/ 217001 h 1211725"/>
            <a:gd name="connsiteX100" fmla="*/ 59392 w 859255"/>
            <a:gd name="connsiteY100" fmla="*/ 229633 h 1211725"/>
            <a:gd name="connsiteX101" fmla="*/ 42181 w 859255"/>
            <a:gd name="connsiteY101" fmla="*/ 229633 h 1211725"/>
            <a:gd name="connsiteX102" fmla="*/ 36444 w 859255"/>
            <a:gd name="connsiteY102" fmla="*/ 244561 h 1211725"/>
            <a:gd name="connsiteX103" fmla="*/ 35564 w 859255"/>
            <a:gd name="connsiteY103" fmla="*/ 262921 h 1211725"/>
            <a:gd name="connsiteX104" fmla="*/ 29268 w 859255"/>
            <a:gd name="connsiteY104" fmla="*/ 272659 h 1211725"/>
            <a:gd name="connsiteX105" fmla="*/ 35564 w 859255"/>
            <a:gd name="connsiteY105" fmla="*/ 282397 h 1211725"/>
            <a:gd name="connsiteX106" fmla="*/ 40143 w 859255"/>
            <a:gd name="connsiteY106" fmla="*/ 293280 h 1211725"/>
            <a:gd name="connsiteX107" fmla="*/ 38426 w 859255"/>
            <a:gd name="connsiteY107" fmla="*/ 301872 h 1211725"/>
            <a:gd name="connsiteX108" fmla="*/ 34419 w 859255"/>
            <a:gd name="connsiteY108" fmla="*/ 308746 h 1211725"/>
            <a:gd name="connsiteX109" fmla="*/ 33846 w 859255"/>
            <a:gd name="connsiteY109" fmla="*/ 317338 h 1211725"/>
            <a:gd name="connsiteX110" fmla="*/ 39570 w 859255"/>
            <a:gd name="connsiteY110" fmla="*/ 324785 h 1211725"/>
            <a:gd name="connsiteX111" fmla="*/ 45866 w 859255"/>
            <a:gd name="connsiteY111" fmla="*/ 333377 h 1211725"/>
            <a:gd name="connsiteX112" fmla="*/ 51589 w 859255"/>
            <a:gd name="connsiteY112" fmla="*/ 341396 h 1211725"/>
            <a:gd name="connsiteX113" fmla="*/ 56168 w 859255"/>
            <a:gd name="connsiteY113" fmla="*/ 352853 h 1211725"/>
            <a:gd name="connsiteX114" fmla="*/ 93825 w 859255"/>
            <a:gd name="connsiteY114" fmla="*/ 429426 h 1211725"/>
            <a:gd name="connsiteX115" fmla="*/ 66843 w 859255"/>
            <a:gd name="connsiteY115" fmla="*/ 473797 h 1211725"/>
            <a:gd name="connsiteX116" fmla="*/ 111333 w 859255"/>
            <a:gd name="connsiteY116" fmla="*/ 542081 h 1211725"/>
            <a:gd name="connsiteX117" fmla="*/ 121668 w 859255"/>
            <a:gd name="connsiteY117" fmla="*/ 649548 h 1211725"/>
            <a:gd name="connsiteX118" fmla="*/ 26081 w 859255"/>
            <a:gd name="connsiteY118" fmla="*/ 698526 h 1211725"/>
            <a:gd name="connsiteX119" fmla="*/ 20914 w 859255"/>
            <a:gd name="connsiteY119" fmla="*/ 754132 h 1211725"/>
            <a:gd name="connsiteX120" fmla="*/ 23544 w 859255"/>
            <a:gd name="connsiteY120" fmla="*/ 837452 h 1211725"/>
            <a:gd name="connsiteX121" fmla="*/ 91655 w 859255"/>
            <a:gd name="connsiteY121" fmla="*/ 935403 h 1211725"/>
            <a:gd name="connsiteX122" fmla="*/ 35563 w 859255"/>
            <a:gd name="connsiteY122" fmla="*/ 1070014 h 1211725"/>
            <a:gd name="connsiteX123" fmla="*/ 45585 w 859255"/>
            <a:gd name="connsiteY123" fmla="*/ 1173094 h 1211725"/>
            <a:gd name="connsiteX124" fmla="*/ 217574 w 859255"/>
            <a:gd name="connsiteY124" fmla="*/ 1210926 h 1211725"/>
            <a:gd name="connsiteX125" fmla="*/ 270804 w 859255"/>
            <a:gd name="connsiteY125" fmla="*/ 1200043 h 1211725"/>
            <a:gd name="connsiteX126" fmla="*/ 302832 w 859255"/>
            <a:gd name="connsiteY126" fmla="*/ 1192866 h 1211725"/>
            <a:gd name="connsiteX127" fmla="*/ 317165 w 859255"/>
            <a:gd name="connsiteY127" fmla="*/ 1075742 h 1211725"/>
            <a:gd name="connsiteX128" fmla="*/ 389855 w 859255"/>
            <a:gd name="connsiteY128" fmla="*/ 971490 h 1211725"/>
            <a:gd name="connsiteX129" fmla="*/ 417328 w 859255"/>
            <a:gd name="connsiteY129" fmla="*/ 934830 h 1211725"/>
            <a:gd name="connsiteX130" fmla="*/ 468840 w 859255"/>
            <a:gd name="connsiteY130" fmla="*/ 894161 h 1211725"/>
            <a:gd name="connsiteX131" fmla="*/ 571293 w 859255"/>
            <a:gd name="connsiteY131" fmla="*/ 858646 h 1211725"/>
            <a:gd name="connsiteX132" fmla="*/ 601628 w 859255"/>
            <a:gd name="connsiteY132" fmla="*/ 827141 h 1211725"/>
            <a:gd name="connsiteX133" fmla="*/ 614482 w 859255"/>
            <a:gd name="connsiteY133" fmla="*/ 803402 h 1211725"/>
            <a:gd name="connsiteX134" fmla="*/ 579879 w 859255"/>
            <a:gd name="connsiteY134" fmla="*/ 741792 h 1211725"/>
            <a:gd name="connsiteX135" fmla="*/ 576253 w 859255"/>
            <a:gd name="connsiteY135" fmla="*/ 733897 h 1211725"/>
            <a:gd name="connsiteX136" fmla="*/ 461972 w 859255"/>
            <a:gd name="connsiteY136" fmla="*/ 659307 h 1211725"/>
            <a:gd name="connsiteX137" fmla="*/ 455763 w 859255"/>
            <a:gd name="connsiteY137" fmla="*/ 563099 h 1211725"/>
            <a:gd name="connsiteX138" fmla="*/ 413311 w 859255"/>
            <a:gd name="connsiteY138" fmla="*/ 566857 h 1211725"/>
            <a:gd name="connsiteX139" fmla="*/ 348437 w 859255"/>
            <a:gd name="connsiteY139" fmla="*/ 572621 h 1211725"/>
            <a:gd name="connsiteX140" fmla="*/ 281555 w 859255"/>
            <a:gd name="connsiteY140" fmla="*/ 572621 h 1211725"/>
            <a:gd name="connsiteX141" fmla="*/ 264046 w 859255"/>
            <a:gd name="connsiteY141" fmla="*/ 524504 h 1211725"/>
            <a:gd name="connsiteX142" fmla="*/ 307964 w 859255"/>
            <a:gd name="connsiteY142" fmla="*/ 457085 h 1211725"/>
            <a:gd name="connsiteX143" fmla="*/ 311409 w 859255"/>
            <a:gd name="connsiteY143" fmla="*/ 381887 h 1211725"/>
            <a:gd name="connsiteX144" fmla="*/ 377430 w 859255"/>
            <a:gd name="connsiteY144" fmla="*/ 336940 h 1211725"/>
            <a:gd name="connsiteX145" fmla="*/ 473878 w 859255"/>
            <a:gd name="connsiteY145" fmla="*/ 354227 h 1211725"/>
            <a:gd name="connsiteX146" fmla="*/ 528366 w 859255"/>
            <a:gd name="connsiteY146" fmla="*/ 438201 h 1211725"/>
            <a:gd name="connsiteX147" fmla="*/ 568431 w 859255"/>
            <a:gd name="connsiteY147" fmla="*/ 477153 h 1211725"/>
            <a:gd name="connsiteX148" fmla="*/ 592470 w 859255"/>
            <a:gd name="connsiteY148" fmla="*/ 553337 h 1211725"/>
            <a:gd name="connsiteX149" fmla="*/ 613076 w 859255"/>
            <a:gd name="connsiteY149" fmla="*/ 593434 h 1211725"/>
            <a:gd name="connsiteX150" fmla="*/ 621264 w 859255"/>
            <a:gd name="connsiteY150" fmla="*/ 607249 h 1211725"/>
            <a:gd name="connsiteX151" fmla="*/ 632617 w 859255"/>
            <a:gd name="connsiteY151" fmla="*/ 609210 h 1211725"/>
            <a:gd name="connsiteX152" fmla="*/ 711843 w 859255"/>
            <a:gd name="connsiteY152" fmla="*/ 612380 h 1211725"/>
            <a:gd name="connsiteX153" fmla="*/ 788199 w 859255"/>
            <a:gd name="connsiteY153" fmla="*/ 583855 h 1211725"/>
            <a:gd name="connsiteX154" fmla="*/ 868275 w 859255"/>
            <a:gd name="connsiteY154" fmla="*/ 445412 h 1211725"/>
            <a:gd name="connsiteX155" fmla="*/ 831145 w 859255"/>
            <a:gd name="connsiteY155" fmla="*/ 373473 h 1211725"/>
            <a:gd name="connsiteX156" fmla="*/ 774481 w 859255"/>
            <a:gd name="connsiteY156" fmla="*/ 343687 h 1211725"/>
            <a:gd name="connsiteX157" fmla="*/ 774481 w 859255"/>
            <a:gd name="connsiteY157" fmla="*/ 343688 h 1211725"/>
            <a:gd name="connsiteX158" fmla="*/ 505473 w 859255"/>
            <a:gd name="connsiteY158" fmla="*/ 518395 h 1211725"/>
            <a:gd name="connsiteX159" fmla="*/ 494155 w 859255"/>
            <a:gd name="connsiteY159" fmla="*/ 476093 h 1211725"/>
            <a:gd name="connsiteX160" fmla="*/ 447615 w 859255"/>
            <a:gd name="connsiteY160" fmla="*/ 505344 h 1211725"/>
            <a:gd name="connsiteX161" fmla="*/ 465556 w 859255"/>
            <a:gd name="connsiteY161" fmla="*/ 538333 h 1211725"/>
            <a:gd name="connsiteX162" fmla="*/ 466552 w 859255"/>
            <a:gd name="connsiteY162" fmla="*/ 544744 h 1211725"/>
            <a:gd name="connsiteX163" fmla="*/ 505472 w 859255"/>
            <a:gd name="connsiteY163" fmla="*/ 518395 h 1211725"/>
            <a:gd name="connsiteX164" fmla="*/ 505472 w 859255"/>
            <a:gd name="connsiteY164" fmla="*/ 518395 h 12117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Lst>
          <a:rect l="l" t="t" r="r" b="b"/>
          <a:pathLst>
            <a:path w="859255" h="1211725">
              <a:moveTo>
                <a:pt x="774482" y="343688"/>
              </a:moveTo>
              <a:cubicBezTo>
                <a:pt x="743950" y="311899"/>
                <a:pt x="691857" y="345163"/>
                <a:pt x="748726" y="257193"/>
              </a:cubicBezTo>
              <a:cubicBezTo>
                <a:pt x="759603" y="240368"/>
                <a:pt x="764180" y="233326"/>
                <a:pt x="764180" y="217096"/>
              </a:cubicBezTo>
              <a:lnTo>
                <a:pt x="752732" y="218814"/>
              </a:lnTo>
              <a:lnTo>
                <a:pt x="743002" y="218814"/>
              </a:lnTo>
              <a:lnTo>
                <a:pt x="726976" y="219388"/>
              </a:lnTo>
              <a:lnTo>
                <a:pt x="711522" y="219388"/>
              </a:lnTo>
              <a:lnTo>
                <a:pt x="704081" y="212514"/>
              </a:lnTo>
              <a:lnTo>
                <a:pt x="697213" y="217096"/>
              </a:lnTo>
              <a:lnTo>
                <a:pt x="686911" y="218815"/>
              </a:lnTo>
              <a:lnTo>
                <a:pt x="676608" y="218815"/>
              </a:lnTo>
              <a:lnTo>
                <a:pt x="660010" y="220533"/>
              </a:lnTo>
              <a:lnTo>
                <a:pt x="654286" y="227407"/>
              </a:lnTo>
              <a:lnTo>
                <a:pt x="642267" y="227407"/>
              </a:lnTo>
              <a:lnTo>
                <a:pt x="638260" y="214805"/>
              </a:lnTo>
              <a:lnTo>
                <a:pt x="638260" y="201630"/>
              </a:lnTo>
              <a:lnTo>
                <a:pt x="636543" y="190174"/>
              </a:lnTo>
              <a:lnTo>
                <a:pt x="627385" y="179291"/>
              </a:lnTo>
              <a:lnTo>
                <a:pt x="611932" y="174135"/>
              </a:lnTo>
              <a:lnTo>
                <a:pt x="606208" y="162679"/>
              </a:lnTo>
              <a:lnTo>
                <a:pt x="607352" y="149504"/>
              </a:lnTo>
              <a:lnTo>
                <a:pt x="617655" y="141485"/>
              </a:lnTo>
              <a:lnTo>
                <a:pt x="628530" y="136330"/>
              </a:lnTo>
              <a:lnTo>
                <a:pt x="630247" y="127165"/>
              </a:lnTo>
              <a:lnTo>
                <a:pt x="615365" y="117427"/>
              </a:lnTo>
              <a:lnTo>
                <a:pt x="607352" y="104252"/>
              </a:lnTo>
              <a:lnTo>
                <a:pt x="597622" y="93942"/>
              </a:lnTo>
              <a:lnTo>
                <a:pt x="593616" y="79621"/>
              </a:lnTo>
              <a:lnTo>
                <a:pt x="583313" y="68738"/>
              </a:lnTo>
              <a:lnTo>
                <a:pt x="580451" y="53272"/>
              </a:lnTo>
              <a:lnTo>
                <a:pt x="579878" y="40670"/>
              </a:lnTo>
              <a:lnTo>
                <a:pt x="573583" y="30359"/>
              </a:lnTo>
              <a:lnTo>
                <a:pt x="564997" y="22340"/>
              </a:lnTo>
              <a:lnTo>
                <a:pt x="557556" y="13175"/>
              </a:lnTo>
              <a:lnTo>
                <a:pt x="548399" y="4010"/>
              </a:lnTo>
              <a:lnTo>
                <a:pt x="536379" y="0"/>
              </a:lnTo>
              <a:lnTo>
                <a:pt x="522642" y="0"/>
              </a:lnTo>
              <a:lnTo>
                <a:pt x="510050" y="2864"/>
              </a:lnTo>
              <a:lnTo>
                <a:pt x="503182" y="10311"/>
              </a:lnTo>
              <a:lnTo>
                <a:pt x="495169" y="18330"/>
              </a:lnTo>
              <a:lnTo>
                <a:pt x="488873" y="24058"/>
              </a:lnTo>
              <a:lnTo>
                <a:pt x="475137" y="28641"/>
              </a:lnTo>
              <a:lnTo>
                <a:pt x="457393" y="28641"/>
              </a:lnTo>
              <a:lnTo>
                <a:pt x="445374" y="28641"/>
              </a:lnTo>
              <a:lnTo>
                <a:pt x="437360" y="38379"/>
              </a:lnTo>
              <a:lnTo>
                <a:pt x="431637" y="48689"/>
              </a:lnTo>
              <a:lnTo>
                <a:pt x="430493" y="57281"/>
              </a:lnTo>
              <a:lnTo>
                <a:pt x="432210" y="63582"/>
              </a:lnTo>
              <a:lnTo>
                <a:pt x="436216" y="68738"/>
              </a:lnTo>
              <a:lnTo>
                <a:pt x="436216" y="76184"/>
              </a:lnTo>
              <a:lnTo>
                <a:pt x="432210" y="83631"/>
              </a:lnTo>
              <a:lnTo>
                <a:pt x="425914" y="90505"/>
              </a:lnTo>
              <a:lnTo>
                <a:pt x="429348" y="96805"/>
              </a:lnTo>
              <a:lnTo>
                <a:pt x="433927" y="101961"/>
              </a:lnTo>
              <a:lnTo>
                <a:pt x="437361" y="107689"/>
              </a:lnTo>
              <a:lnTo>
                <a:pt x="430493" y="118000"/>
              </a:lnTo>
              <a:lnTo>
                <a:pt x="426486" y="126592"/>
              </a:lnTo>
              <a:lnTo>
                <a:pt x="414466" y="131174"/>
              </a:lnTo>
              <a:lnTo>
                <a:pt x="400157" y="132893"/>
              </a:lnTo>
              <a:lnTo>
                <a:pt x="386421" y="131174"/>
              </a:lnTo>
              <a:lnTo>
                <a:pt x="375546" y="131174"/>
              </a:lnTo>
              <a:lnTo>
                <a:pt x="366388" y="123728"/>
              </a:lnTo>
              <a:lnTo>
                <a:pt x="359919" y="123449"/>
              </a:lnTo>
              <a:lnTo>
                <a:pt x="354752" y="125754"/>
              </a:lnTo>
              <a:lnTo>
                <a:pt x="351596" y="132093"/>
              </a:lnTo>
              <a:lnTo>
                <a:pt x="343273" y="140447"/>
              </a:lnTo>
              <a:lnTo>
                <a:pt x="334660" y="148804"/>
              </a:lnTo>
              <a:lnTo>
                <a:pt x="330354" y="155140"/>
              </a:lnTo>
              <a:lnTo>
                <a:pt x="324325" y="159174"/>
              </a:lnTo>
              <a:lnTo>
                <a:pt x="319160" y="162922"/>
              </a:lnTo>
              <a:lnTo>
                <a:pt x="306528" y="156294"/>
              </a:lnTo>
              <a:lnTo>
                <a:pt x="301363" y="147650"/>
              </a:lnTo>
              <a:lnTo>
                <a:pt x="295907" y="139296"/>
              </a:lnTo>
              <a:lnTo>
                <a:pt x="278550" y="143508"/>
              </a:lnTo>
              <a:lnTo>
                <a:pt x="267075" y="154992"/>
              </a:lnTo>
              <a:lnTo>
                <a:pt x="255602" y="163030"/>
              </a:lnTo>
              <a:lnTo>
                <a:pt x="242980" y="174513"/>
              </a:lnTo>
              <a:lnTo>
                <a:pt x="231506" y="182551"/>
              </a:lnTo>
              <a:lnTo>
                <a:pt x="221179" y="191738"/>
              </a:lnTo>
              <a:lnTo>
                <a:pt x="213147" y="203221"/>
              </a:lnTo>
              <a:lnTo>
                <a:pt x="207410" y="215853"/>
              </a:lnTo>
              <a:lnTo>
                <a:pt x="197083" y="222743"/>
              </a:lnTo>
              <a:lnTo>
                <a:pt x="181019" y="222743"/>
              </a:lnTo>
              <a:lnTo>
                <a:pt x="166103" y="222743"/>
              </a:lnTo>
              <a:lnTo>
                <a:pt x="159218" y="204370"/>
              </a:lnTo>
              <a:lnTo>
                <a:pt x="159218" y="185996"/>
              </a:lnTo>
              <a:lnTo>
                <a:pt x="164955" y="168771"/>
              </a:lnTo>
              <a:lnTo>
                <a:pt x="170692" y="150398"/>
              </a:lnTo>
              <a:lnTo>
                <a:pt x="161513" y="140063"/>
              </a:lnTo>
              <a:lnTo>
                <a:pt x="150039" y="127432"/>
              </a:lnTo>
              <a:lnTo>
                <a:pt x="139712" y="119393"/>
              </a:lnTo>
              <a:lnTo>
                <a:pt x="128237" y="115948"/>
              </a:lnTo>
              <a:lnTo>
                <a:pt x="115616" y="127432"/>
              </a:lnTo>
              <a:lnTo>
                <a:pt x="105289" y="142360"/>
              </a:lnTo>
              <a:lnTo>
                <a:pt x="94962" y="154992"/>
              </a:lnTo>
              <a:lnTo>
                <a:pt x="83488" y="167623"/>
              </a:lnTo>
              <a:lnTo>
                <a:pt x="77751" y="177958"/>
              </a:lnTo>
              <a:lnTo>
                <a:pt x="74309" y="191738"/>
              </a:lnTo>
              <a:lnTo>
                <a:pt x="69719" y="203221"/>
              </a:lnTo>
              <a:lnTo>
                <a:pt x="66277" y="217001"/>
              </a:lnTo>
              <a:lnTo>
                <a:pt x="59392" y="229633"/>
              </a:lnTo>
              <a:lnTo>
                <a:pt x="42181" y="229633"/>
              </a:lnTo>
              <a:lnTo>
                <a:pt x="36444" y="244561"/>
              </a:lnTo>
              <a:lnTo>
                <a:pt x="35564" y="262921"/>
              </a:lnTo>
              <a:lnTo>
                <a:pt x="29268" y="272659"/>
              </a:lnTo>
              <a:lnTo>
                <a:pt x="35564" y="282397"/>
              </a:lnTo>
              <a:lnTo>
                <a:pt x="40143" y="293280"/>
              </a:lnTo>
              <a:lnTo>
                <a:pt x="38426" y="301872"/>
              </a:lnTo>
              <a:lnTo>
                <a:pt x="34419" y="308746"/>
              </a:lnTo>
              <a:lnTo>
                <a:pt x="33846" y="317338"/>
              </a:lnTo>
              <a:lnTo>
                <a:pt x="39570" y="324785"/>
              </a:lnTo>
              <a:lnTo>
                <a:pt x="45866" y="333377"/>
              </a:lnTo>
              <a:lnTo>
                <a:pt x="51589" y="341396"/>
              </a:lnTo>
              <a:lnTo>
                <a:pt x="56168" y="352853"/>
              </a:lnTo>
              <a:cubicBezTo>
                <a:pt x="82581" y="404003"/>
                <a:pt x="75845" y="376135"/>
                <a:pt x="93825" y="429426"/>
              </a:cubicBezTo>
              <a:cubicBezTo>
                <a:pt x="101998" y="453651"/>
                <a:pt x="173972" y="425459"/>
                <a:pt x="66843" y="473797"/>
              </a:cubicBezTo>
              <a:cubicBezTo>
                <a:pt x="-1627" y="504691"/>
                <a:pt x="106387" y="523159"/>
                <a:pt x="111333" y="542081"/>
              </a:cubicBezTo>
              <a:cubicBezTo>
                <a:pt x="136228" y="637341"/>
                <a:pt x="145351" y="515780"/>
                <a:pt x="121668" y="649548"/>
              </a:cubicBezTo>
              <a:cubicBezTo>
                <a:pt x="113928" y="693268"/>
                <a:pt x="43882" y="654290"/>
                <a:pt x="26081" y="698526"/>
              </a:cubicBezTo>
              <a:cubicBezTo>
                <a:pt x="21030" y="711082"/>
                <a:pt x="59859" y="727072"/>
                <a:pt x="20914" y="754132"/>
              </a:cubicBezTo>
              <a:cubicBezTo>
                <a:pt x="5574" y="764791"/>
                <a:pt x="-18525" y="822151"/>
                <a:pt x="23544" y="837452"/>
              </a:cubicBezTo>
              <a:cubicBezTo>
                <a:pt x="41287" y="843907"/>
                <a:pt x="91633" y="934828"/>
                <a:pt x="91655" y="935403"/>
              </a:cubicBezTo>
              <a:cubicBezTo>
                <a:pt x="91798" y="939327"/>
                <a:pt x="37154" y="1035478"/>
                <a:pt x="35563" y="1070014"/>
              </a:cubicBezTo>
              <a:cubicBezTo>
                <a:pt x="33260" y="1119989"/>
                <a:pt x="-38136" y="1078912"/>
                <a:pt x="45585" y="1173094"/>
              </a:cubicBezTo>
              <a:cubicBezTo>
                <a:pt x="58107" y="1174236"/>
                <a:pt x="217569" y="1210923"/>
                <a:pt x="217574" y="1210926"/>
              </a:cubicBezTo>
              <a:cubicBezTo>
                <a:pt x="244715" y="1227054"/>
                <a:pt x="237698" y="1159708"/>
                <a:pt x="270804" y="1200043"/>
              </a:cubicBezTo>
              <a:cubicBezTo>
                <a:pt x="284535" y="1216771"/>
                <a:pt x="286014" y="1203147"/>
                <a:pt x="302832" y="1192866"/>
              </a:cubicBezTo>
              <a:cubicBezTo>
                <a:pt x="309090" y="1168660"/>
                <a:pt x="224909" y="1124194"/>
                <a:pt x="317165" y="1075742"/>
              </a:cubicBezTo>
              <a:cubicBezTo>
                <a:pt x="357411" y="1054605"/>
                <a:pt x="342211" y="988934"/>
                <a:pt x="389855" y="971490"/>
              </a:cubicBezTo>
              <a:cubicBezTo>
                <a:pt x="405684" y="965694"/>
                <a:pt x="401559" y="931323"/>
                <a:pt x="417328" y="934830"/>
              </a:cubicBezTo>
              <a:cubicBezTo>
                <a:pt x="433964" y="938529"/>
                <a:pt x="408257" y="973265"/>
                <a:pt x="468840" y="894161"/>
              </a:cubicBezTo>
              <a:cubicBezTo>
                <a:pt x="488730" y="868189"/>
                <a:pt x="563145" y="890445"/>
                <a:pt x="571293" y="858646"/>
              </a:cubicBezTo>
              <a:cubicBezTo>
                <a:pt x="580991" y="820797"/>
                <a:pt x="575953" y="844521"/>
                <a:pt x="601628" y="827141"/>
              </a:cubicBezTo>
              <a:cubicBezTo>
                <a:pt x="611458" y="820489"/>
                <a:pt x="606790" y="814656"/>
                <a:pt x="614482" y="803402"/>
              </a:cubicBezTo>
              <a:cubicBezTo>
                <a:pt x="591007" y="787336"/>
                <a:pt x="625705" y="806771"/>
                <a:pt x="579879" y="741792"/>
              </a:cubicBezTo>
              <a:cubicBezTo>
                <a:pt x="578350" y="739623"/>
                <a:pt x="577149" y="736961"/>
                <a:pt x="576253" y="733897"/>
              </a:cubicBezTo>
              <a:cubicBezTo>
                <a:pt x="503053" y="744837"/>
                <a:pt x="405530" y="700836"/>
                <a:pt x="461972" y="659307"/>
              </a:cubicBezTo>
              <a:cubicBezTo>
                <a:pt x="493565" y="636060"/>
                <a:pt x="455552" y="641393"/>
                <a:pt x="455763" y="563099"/>
              </a:cubicBezTo>
              <a:cubicBezTo>
                <a:pt x="442520" y="561335"/>
                <a:pt x="424372" y="557684"/>
                <a:pt x="413311" y="566857"/>
              </a:cubicBezTo>
              <a:cubicBezTo>
                <a:pt x="343367" y="624855"/>
                <a:pt x="406604" y="575623"/>
                <a:pt x="348437" y="572621"/>
              </a:cubicBezTo>
              <a:cubicBezTo>
                <a:pt x="286622" y="569430"/>
                <a:pt x="348100" y="598770"/>
                <a:pt x="281555" y="572621"/>
              </a:cubicBezTo>
              <a:cubicBezTo>
                <a:pt x="234057" y="553956"/>
                <a:pt x="271611" y="545209"/>
                <a:pt x="264046" y="524504"/>
              </a:cubicBezTo>
              <a:cubicBezTo>
                <a:pt x="242205" y="464734"/>
                <a:pt x="247035" y="508392"/>
                <a:pt x="307964" y="457085"/>
              </a:cubicBezTo>
              <a:cubicBezTo>
                <a:pt x="336741" y="432852"/>
                <a:pt x="251584" y="389388"/>
                <a:pt x="311409" y="381887"/>
              </a:cubicBezTo>
              <a:cubicBezTo>
                <a:pt x="324916" y="380193"/>
                <a:pt x="377398" y="337008"/>
                <a:pt x="377430" y="336940"/>
              </a:cubicBezTo>
              <a:cubicBezTo>
                <a:pt x="421046" y="247687"/>
                <a:pt x="426464" y="356386"/>
                <a:pt x="473878" y="354227"/>
              </a:cubicBezTo>
              <a:cubicBezTo>
                <a:pt x="607686" y="348135"/>
                <a:pt x="440795" y="376267"/>
                <a:pt x="528366" y="438201"/>
              </a:cubicBezTo>
              <a:cubicBezTo>
                <a:pt x="545990" y="437283"/>
                <a:pt x="591355" y="473346"/>
                <a:pt x="568431" y="477153"/>
              </a:cubicBezTo>
              <a:cubicBezTo>
                <a:pt x="526117" y="484180"/>
                <a:pt x="560073" y="548065"/>
                <a:pt x="592470" y="553337"/>
              </a:cubicBezTo>
              <a:cubicBezTo>
                <a:pt x="637817" y="560713"/>
                <a:pt x="580888" y="576792"/>
                <a:pt x="613076" y="593434"/>
              </a:cubicBezTo>
              <a:cubicBezTo>
                <a:pt x="621078" y="597570"/>
                <a:pt x="619463" y="600523"/>
                <a:pt x="621264" y="607249"/>
              </a:cubicBezTo>
              <a:cubicBezTo>
                <a:pt x="625103" y="606225"/>
                <a:pt x="628923" y="606758"/>
                <a:pt x="632617" y="609210"/>
              </a:cubicBezTo>
              <a:cubicBezTo>
                <a:pt x="708076" y="659337"/>
                <a:pt x="652171" y="647086"/>
                <a:pt x="711843" y="612380"/>
              </a:cubicBezTo>
              <a:cubicBezTo>
                <a:pt x="722297" y="606300"/>
                <a:pt x="755223" y="631696"/>
                <a:pt x="788199" y="583855"/>
              </a:cubicBezTo>
              <a:cubicBezTo>
                <a:pt x="809760" y="552575"/>
                <a:pt x="781117" y="515020"/>
                <a:pt x="868275" y="445412"/>
              </a:cubicBezTo>
              <a:cubicBezTo>
                <a:pt x="857935" y="397401"/>
                <a:pt x="857206" y="449954"/>
                <a:pt x="831145" y="373473"/>
              </a:cubicBezTo>
              <a:cubicBezTo>
                <a:pt x="815799" y="328440"/>
                <a:pt x="804120" y="374545"/>
                <a:pt x="774481" y="343687"/>
              </a:cubicBezTo>
              <a:lnTo>
                <a:pt x="774481" y="343688"/>
              </a:lnTo>
              <a:close/>
              <a:moveTo>
                <a:pt x="505473" y="518395"/>
              </a:moveTo>
              <a:cubicBezTo>
                <a:pt x="504465" y="497749"/>
                <a:pt x="490470" y="514591"/>
                <a:pt x="494155" y="476093"/>
              </a:cubicBezTo>
              <a:cubicBezTo>
                <a:pt x="476525" y="476679"/>
                <a:pt x="426905" y="471848"/>
                <a:pt x="447615" y="505344"/>
              </a:cubicBezTo>
              <a:cubicBezTo>
                <a:pt x="457481" y="521302"/>
                <a:pt x="473194" y="509897"/>
                <a:pt x="465556" y="538333"/>
              </a:cubicBezTo>
              <a:cubicBezTo>
                <a:pt x="464683" y="541583"/>
                <a:pt x="465415" y="541842"/>
                <a:pt x="466552" y="544744"/>
              </a:cubicBezTo>
              <a:cubicBezTo>
                <a:pt x="476819" y="546557"/>
                <a:pt x="508099" y="572172"/>
                <a:pt x="505472" y="518395"/>
              </a:cubicBezTo>
              <a:lnTo>
                <a:pt x="505472" y="518395"/>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10</xdr:col>
      <xdr:colOff>208344</xdr:colOff>
      <xdr:row>17</xdr:row>
      <xdr:rowOff>131200</xdr:rowOff>
    </xdr:from>
    <xdr:to>
      <xdr:col>11</xdr:col>
      <xdr:colOff>620772</xdr:colOff>
      <xdr:row>22</xdr:row>
      <xdr:rowOff>31690</xdr:rowOff>
    </xdr:to>
    <xdr:sp macro="" textlink="">
      <xdr:nvSpPr>
        <xdr:cNvPr id="509040" name="山东省">
          <a:hlinkClick xmlns:r="http://schemas.openxmlformats.org/officeDocument/2006/relationships" r:id="rId8" tooltip="山东省"/>
          <a:extLst>
            <a:ext uri="{FF2B5EF4-FFF2-40B4-BE49-F238E27FC236}">
              <a16:creationId xmlns:a16="http://schemas.microsoft.com/office/drawing/2014/main" id="{00000000-0008-0000-1000-000070C40700}"/>
            </a:ext>
          </a:extLst>
        </xdr:cNvPr>
        <xdr:cNvSpPr/>
      </xdr:nvSpPr>
      <xdr:spPr>
        <a:xfrm>
          <a:off x="7952169" y="3655450"/>
          <a:ext cx="1098228" cy="757740"/>
        </a:xfrm>
        <a:custGeom>
          <a:avLst/>
          <a:gdLst>
            <a:gd name="connsiteX0" fmla="*/ 177740 w 1093597"/>
            <a:gd name="connsiteY0" fmla="*/ 481588 h 755699"/>
            <a:gd name="connsiteX1" fmla="*/ 177740 w 1093597"/>
            <a:gd name="connsiteY1" fmla="*/ 481588 h 755699"/>
            <a:gd name="connsiteX2" fmla="*/ 557994 w 1093597"/>
            <a:gd name="connsiteY2" fmla="*/ 101112 h 755699"/>
            <a:gd name="connsiteX3" fmla="*/ 494462 w 1093597"/>
            <a:gd name="connsiteY3" fmla="*/ 109132 h 755699"/>
            <a:gd name="connsiteX4" fmla="*/ 432074 w 1093597"/>
            <a:gd name="connsiteY4" fmla="*/ 111423 h 755699"/>
            <a:gd name="connsiteX5" fmla="*/ 413186 w 1093597"/>
            <a:gd name="connsiteY5" fmla="*/ 91947 h 755699"/>
            <a:gd name="connsiteX6" fmla="*/ 400856 w 1093597"/>
            <a:gd name="connsiteY6" fmla="*/ 83674 h 755699"/>
            <a:gd name="connsiteX7" fmla="*/ 388003 w 1093597"/>
            <a:gd name="connsiteY7" fmla="*/ 107413 h 755699"/>
            <a:gd name="connsiteX8" fmla="*/ 357667 w 1093597"/>
            <a:gd name="connsiteY8" fmla="*/ 138918 h 755699"/>
            <a:gd name="connsiteX9" fmla="*/ 255215 w 1093597"/>
            <a:gd name="connsiteY9" fmla="*/ 174432 h 755699"/>
            <a:gd name="connsiteX10" fmla="*/ 203702 w 1093597"/>
            <a:gd name="connsiteY10" fmla="*/ 215102 h 755699"/>
            <a:gd name="connsiteX11" fmla="*/ 176229 w 1093597"/>
            <a:gd name="connsiteY11" fmla="*/ 251762 h 755699"/>
            <a:gd name="connsiteX12" fmla="*/ 103539 w 1093597"/>
            <a:gd name="connsiteY12" fmla="*/ 356014 h 755699"/>
            <a:gd name="connsiteX13" fmla="*/ 89206 w 1093597"/>
            <a:gd name="connsiteY13" fmla="*/ 473138 h 755699"/>
            <a:gd name="connsiteX14" fmla="*/ 71948 w 1093597"/>
            <a:gd name="connsiteY14" fmla="*/ 518436 h 755699"/>
            <a:gd name="connsiteX15" fmla="*/ 103523 w 1093597"/>
            <a:gd name="connsiteY15" fmla="*/ 521606 h 755699"/>
            <a:gd name="connsiteX16" fmla="*/ 140553 w 1093597"/>
            <a:gd name="connsiteY16" fmla="*/ 502303 h 755699"/>
            <a:gd name="connsiteX17" fmla="*/ 177741 w 1093597"/>
            <a:gd name="connsiteY17" fmla="*/ 481587 h 755699"/>
            <a:gd name="connsiteX18" fmla="*/ 175824 w 1093597"/>
            <a:gd name="connsiteY18" fmla="*/ 487602 h 755699"/>
            <a:gd name="connsiteX19" fmla="*/ 81420 w 1093597"/>
            <a:gd name="connsiteY19" fmla="*/ 579231 h 755699"/>
            <a:gd name="connsiteX20" fmla="*/ 34632 w 1093597"/>
            <a:gd name="connsiteY20" fmla="*/ 624464 h 755699"/>
            <a:gd name="connsiteX21" fmla="*/ 17364 w 1093597"/>
            <a:gd name="connsiteY21" fmla="*/ 692174 h 755699"/>
            <a:gd name="connsiteX22" fmla="*/ 71327 w 1093597"/>
            <a:gd name="connsiteY22" fmla="*/ 706868 h 755699"/>
            <a:gd name="connsiteX23" fmla="*/ 214275 w 1093597"/>
            <a:gd name="connsiteY23" fmla="*/ 758726 h 755699"/>
            <a:gd name="connsiteX24" fmla="*/ 237753 w 1093597"/>
            <a:gd name="connsiteY24" fmla="*/ 739615 h 755699"/>
            <a:gd name="connsiteX25" fmla="*/ 260777 w 1093597"/>
            <a:gd name="connsiteY25" fmla="*/ 690732 h 755699"/>
            <a:gd name="connsiteX26" fmla="*/ 294649 w 1093597"/>
            <a:gd name="connsiteY26" fmla="*/ 678343 h 755699"/>
            <a:gd name="connsiteX27" fmla="*/ 296336 w 1093597"/>
            <a:gd name="connsiteY27" fmla="*/ 679721 h 755699"/>
            <a:gd name="connsiteX28" fmla="*/ 278050 w 1093597"/>
            <a:gd name="connsiteY28" fmla="*/ 618125 h 755699"/>
            <a:gd name="connsiteX29" fmla="*/ 322829 w 1093597"/>
            <a:gd name="connsiteY29" fmla="*/ 676900 h 755699"/>
            <a:gd name="connsiteX30" fmla="*/ 346215 w 1093597"/>
            <a:gd name="connsiteY30" fmla="*/ 704009 h 755699"/>
            <a:gd name="connsiteX31" fmla="*/ 373659 w 1093597"/>
            <a:gd name="connsiteY31" fmla="*/ 728972 h 755699"/>
            <a:gd name="connsiteX32" fmla="*/ 381909 w 1093597"/>
            <a:gd name="connsiteY32" fmla="*/ 736830 h 755699"/>
            <a:gd name="connsiteX33" fmla="*/ 497302 w 1093597"/>
            <a:gd name="connsiteY33" fmla="*/ 732509 h 755699"/>
            <a:gd name="connsiteX34" fmla="*/ 546385 w 1093597"/>
            <a:gd name="connsiteY34" fmla="*/ 743168 h 755699"/>
            <a:gd name="connsiteX35" fmla="*/ 582841 w 1093597"/>
            <a:gd name="connsiteY35" fmla="*/ 696784 h 755699"/>
            <a:gd name="connsiteX36" fmla="*/ 658033 w 1093597"/>
            <a:gd name="connsiteY36" fmla="*/ 626406 h 755699"/>
            <a:gd name="connsiteX37" fmla="*/ 663557 w 1093597"/>
            <a:gd name="connsiteY37" fmla="*/ 623023 h 755699"/>
            <a:gd name="connsiteX38" fmla="*/ 725275 w 1093597"/>
            <a:gd name="connsiteY38" fmla="*/ 518436 h 755699"/>
            <a:gd name="connsiteX39" fmla="*/ 770629 w 1093597"/>
            <a:gd name="connsiteY39" fmla="*/ 437764 h 755699"/>
            <a:gd name="connsiteX40" fmla="*/ 795602 w 1093597"/>
            <a:gd name="connsiteY40" fmla="*/ 427970 h 755699"/>
            <a:gd name="connsiteX41" fmla="*/ 844112 w 1093597"/>
            <a:gd name="connsiteY41" fmla="*/ 410683 h 755699"/>
            <a:gd name="connsiteX42" fmla="*/ 848419 w 1093597"/>
            <a:gd name="connsiteY42" fmla="*/ 357381 h 755699"/>
            <a:gd name="connsiteX43" fmla="*/ 869372 w 1093597"/>
            <a:gd name="connsiteY43" fmla="*/ 333756 h 755699"/>
            <a:gd name="connsiteX44" fmla="*/ 859612 w 1093597"/>
            <a:gd name="connsiteY44" fmla="*/ 323672 h 755699"/>
            <a:gd name="connsiteX45" fmla="*/ 995278 w 1093597"/>
            <a:gd name="connsiteY45" fmla="*/ 258636 h 755699"/>
            <a:gd name="connsiteX46" fmla="*/ 1050797 w 1093597"/>
            <a:gd name="connsiteY46" fmla="*/ 258063 h 755699"/>
            <a:gd name="connsiteX47" fmla="*/ 1078270 w 1093597"/>
            <a:gd name="connsiteY47" fmla="*/ 228849 h 755699"/>
            <a:gd name="connsiteX48" fmla="*/ 1090290 w 1093597"/>
            <a:gd name="connsiteY48" fmla="*/ 183597 h 755699"/>
            <a:gd name="connsiteX49" fmla="*/ 1071402 w 1093597"/>
            <a:gd name="connsiteY49" fmla="*/ 157820 h 755699"/>
            <a:gd name="connsiteX50" fmla="*/ 1004436 w 1093597"/>
            <a:gd name="connsiteY50" fmla="*/ 147510 h 755699"/>
            <a:gd name="connsiteX51" fmla="*/ 944911 w 1093597"/>
            <a:gd name="connsiteY51" fmla="*/ 166412 h 755699"/>
            <a:gd name="connsiteX52" fmla="*/ 900839 w 1093597"/>
            <a:gd name="connsiteY52" fmla="*/ 146364 h 755699"/>
            <a:gd name="connsiteX53" fmla="*/ 811550 w 1093597"/>
            <a:gd name="connsiteY53" fmla="*/ 117724 h 755699"/>
            <a:gd name="connsiteX54" fmla="*/ 758321 w 1093597"/>
            <a:gd name="connsiteY54" fmla="*/ 159539 h 755699"/>
            <a:gd name="connsiteX55" fmla="*/ 707381 w 1093597"/>
            <a:gd name="connsiteY55" fmla="*/ 229995 h 755699"/>
            <a:gd name="connsiteX56" fmla="*/ 570586 w 1093597"/>
            <a:gd name="connsiteY56" fmla="*/ 206509 h 755699"/>
            <a:gd name="connsiteX57" fmla="*/ 578599 w 1093597"/>
            <a:gd name="connsiteY57" fmla="*/ 150374 h 755699"/>
            <a:gd name="connsiteX58" fmla="*/ 557994 w 1093597"/>
            <a:gd name="connsiteY58" fmla="*/ 101112 h 755699"/>
            <a:gd name="connsiteX59" fmla="*/ 557994 w 1093597"/>
            <a:gd name="connsiteY59" fmla="*/ 101112 h 755699"/>
            <a:gd name="connsiteX60" fmla="*/ 828612 w 1093597"/>
            <a:gd name="connsiteY60" fmla="*/ 405 h 755699"/>
            <a:gd name="connsiteX61" fmla="*/ 842103 w 1093597"/>
            <a:gd name="connsiteY61" fmla="*/ 9049 h 755699"/>
            <a:gd name="connsiteX62" fmla="*/ 828612 w 1093597"/>
            <a:gd name="connsiteY62" fmla="*/ 405 h 755699"/>
            <a:gd name="connsiteX63" fmla="*/ 825453 w 1093597"/>
            <a:gd name="connsiteY63" fmla="*/ 20862 h 755699"/>
            <a:gd name="connsiteX64" fmla="*/ 810526 w 1093597"/>
            <a:gd name="connsiteY64" fmla="*/ 21151 h 755699"/>
            <a:gd name="connsiteX65" fmla="*/ 825453 w 1093597"/>
            <a:gd name="connsiteY65" fmla="*/ 20862 h 755699"/>
            <a:gd name="connsiteX66" fmla="*/ 826600 w 1093597"/>
            <a:gd name="connsiteY66" fmla="*/ 49675 h 755699"/>
            <a:gd name="connsiteX67" fmla="*/ 811387 w 1093597"/>
            <a:gd name="connsiteY67" fmla="*/ 59184 h 755699"/>
            <a:gd name="connsiteX68" fmla="*/ 826600 w 1093597"/>
            <a:gd name="connsiteY68" fmla="*/ 49675 h 755699"/>
            <a:gd name="connsiteX69" fmla="*/ 836649 w 1093597"/>
            <a:gd name="connsiteY69" fmla="*/ 68113 h 755699"/>
            <a:gd name="connsiteX70" fmla="*/ 848128 w 1093597"/>
            <a:gd name="connsiteY70" fmla="*/ 75892 h 755699"/>
            <a:gd name="connsiteX71" fmla="*/ 836649 w 1093597"/>
            <a:gd name="connsiteY71" fmla="*/ 68113 h 755699"/>
            <a:gd name="connsiteX72" fmla="*/ 813684 w 1093597"/>
            <a:gd name="connsiteY72" fmla="*/ 102112 h 755699"/>
            <a:gd name="connsiteX73" fmla="*/ 789572 w 1093597"/>
            <a:gd name="connsiteY73" fmla="*/ 85111 h 755699"/>
            <a:gd name="connsiteX74" fmla="*/ 788423 w 1093597"/>
            <a:gd name="connsiteY74" fmla="*/ 89434 h 755699"/>
            <a:gd name="connsiteX75" fmla="*/ 813685 w 1093597"/>
            <a:gd name="connsiteY75" fmla="*/ 102112 h 755699"/>
            <a:gd name="connsiteX76" fmla="*/ 813685 w 1093597"/>
            <a:gd name="connsiteY76" fmla="*/ 102112 h 75569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Lst>
          <a:rect l="l" t="t" r="r" b="b"/>
          <a:pathLst>
            <a:path w="1093597" h="755699">
              <a:moveTo>
                <a:pt x="177740" y="481588"/>
              </a:moveTo>
              <a:cubicBezTo>
                <a:pt x="178826" y="478937"/>
                <a:pt x="179185" y="479429"/>
                <a:pt x="177740" y="481588"/>
              </a:cubicBezTo>
              <a:close/>
              <a:moveTo>
                <a:pt x="557994" y="101112"/>
              </a:moveTo>
              <a:cubicBezTo>
                <a:pt x="523190" y="69875"/>
                <a:pt x="533433" y="126346"/>
                <a:pt x="494462" y="109132"/>
              </a:cubicBezTo>
              <a:cubicBezTo>
                <a:pt x="459275" y="93587"/>
                <a:pt x="456267" y="145778"/>
                <a:pt x="432074" y="111423"/>
              </a:cubicBezTo>
              <a:cubicBezTo>
                <a:pt x="426720" y="103822"/>
                <a:pt x="421013" y="97170"/>
                <a:pt x="413186" y="91947"/>
              </a:cubicBezTo>
              <a:cubicBezTo>
                <a:pt x="407903" y="88421"/>
                <a:pt x="403893" y="85752"/>
                <a:pt x="400856" y="83674"/>
              </a:cubicBezTo>
              <a:cubicBezTo>
                <a:pt x="393164" y="94928"/>
                <a:pt x="397832" y="100761"/>
                <a:pt x="388003" y="107413"/>
              </a:cubicBezTo>
              <a:cubicBezTo>
                <a:pt x="362327" y="124792"/>
                <a:pt x="367365" y="101069"/>
                <a:pt x="357667" y="138918"/>
              </a:cubicBezTo>
              <a:cubicBezTo>
                <a:pt x="349519" y="170717"/>
                <a:pt x="275104" y="148461"/>
                <a:pt x="255215" y="174432"/>
              </a:cubicBezTo>
              <a:cubicBezTo>
                <a:pt x="194631" y="253537"/>
                <a:pt x="220338" y="218801"/>
                <a:pt x="203702" y="215102"/>
              </a:cubicBezTo>
              <a:cubicBezTo>
                <a:pt x="187933" y="211595"/>
                <a:pt x="192058" y="245966"/>
                <a:pt x="176229" y="251762"/>
              </a:cubicBezTo>
              <a:cubicBezTo>
                <a:pt x="128585" y="269206"/>
                <a:pt x="143785" y="334877"/>
                <a:pt x="103539" y="356014"/>
              </a:cubicBezTo>
              <a:cubicBezTo>
                <a:pt x="11284" y="404465"/>
                <a:pt x="95464" y="448931"/>
                <a:pt x="89206" y="473138"/>
              </a:cubicBezTo>
              <a:cubicBezTo>
                <a:pt x="102864" y="497077"/>
                <a:pt x="75334" y="511133"/>
                <a:pt x="71948" y="518436"/>
              </a:cubicBezTo>
              <a:cubicBezTo>
                <a:pt x="51611" y="562324"/>
                <a:pt x="101714" y="521892"/>
                <a:pt x="103523" y="521606"/>
              </a:cubicBezTo>
              <a:cubicBezTo>
                <a:pt x="141137" y="515632"/>
                <a:pt x="115402" y="508337"/>
                <a:pt x="140553" y="502303"/>
              </a:cubicBezTo>
              <a:cubicBezTo>
                <a:pt x="165195" y="496391"/>
                <a:pt x="174914" y="485805"/>
                <a:pt x="177741" y="481587"/>
              </a:cubicBezTo>
              <a:cubicBezTo>
                <a:pt x="177225" y="482838"/>
                <a:pt x="176550" y="484792"/>
                <a:pt x="175824" y="487602"/>
              </a:cubicBezTo>
              <a:cubicBezTo>
                <a:pt x="167149" y="521182"/>
                <a:pt x="82316" y="561009"/>
                <a:pt x="81420" y="579231"/>
              </a:cubicBezTo>
              <a:cubicBezTo>
                <a:pt x="79546" y="617322"/>
                <a:pt x="43039" y="603875"/>
                <a:pt x="34632" y="624464"/>
              </a:cubicBezTo>
              <a:cubicBezTo>
                <a:pt x="27113" y="642878"/>
                <a:pt x="-27162" y="692174"/>
                <a:pt x="17364" y="692174"/>
              </a:cubicBezTo>
              <a:cubicBezTo>
                <a:pt x="90550" y="692174"/>
                <a:pt x="45757" y="697243"/>
                <a:pt x="71327" y="706868"/>
              </a:cubicBezTo>
              <a:cubicBezTo>
                <a:pt x="147789" y="735643"/>
                <a:pt x="24950" y="764965"/>
                <a:pt x="214275" y="758726"/>
              </a:cubicBezTo>
              <a:cubicBezTo>
                <a:pt x="234637" y="747024"/>
                <a:pt x="225622" y="749258"/>
                <a:pt x="237753" y="739615"/>
              </a:cubicBezTo>
              <a:cubicBezTo>
                <a:pt x="253941" y="726751"/>
                <a:pt x="228671" y="692879"/>
                <a:pt x="260777" y="690732"/>
              </a:cubicBezTo>
              <a:cubicBezTo>
                <a:pt x="294794" y="688457"/>
                <a:pt x="284994" y="670410"/>
                <a:pt x="294649" y="678343"/>
              </a:cubicBezTo>
              <a:cubicBezTo>
                <a:pt x="295224" y="678816"/>
                <a:pt x="295788" y="679276"/>
                <a:pt x="296336" y="679721"/>
              </a:cubicBezTo>
              <a:cubicBezTo>
                <a:pt x="266654" y="646758"/>
                <a:pt x="246565" y="643585"/>
                <a:pt x="278050" y="618125"/>
              </a:cubicBezTo>
              <a:cubicBezTo>
                <a:pt x="292324" y="606582"/>
                <a:pt x="280893" y="634804"/>
                <a:pt x="322829" y="676900"/>
              </a:cubicBezTo>
              <a:lnTo>
                <a:pt x="346215" y="704009"/>
              </a:lnTo>
              <a:cubicBezTo>
                <a:pt x="353103" y="709888"/>
                <a:pt x="362025" y="717967"/>
                <a:pt x="373659" y="728972"/>
              </a:cubicBezTo>
              <a:cubicBezTo>
                <a:pt x="376269" y="731442"/>
                <a:pt x="379018" y="734057"/>
                <a:pt x="381909" y="736830"/>
              </a:cubicBezTo>
              <a:cubicBezTo>
                <a:pt x="446988" y="799209"/>
                <a:pt x="459939" y="669897"/>
                <a:pt x="497302" y="732509"/>
              </a:cubicBezTo>
              <a:cubicBezTo>
                <a:pt x="524030" y="777302"/>
                <a:pt x="544430" y="755408"/>
                <a:pt x="546385" y="743168"/>
              </a:cubicBezTo>
              <a:cubicBezTo>
                <a:pt x="558612" y="666598"/>
                <a:pt x="567800" y="722571"/>
                <a:pt x="582841" y="696784"/>
              </a:cubicBezTo>
              <a:cubicBezTo>
                <a:pt x="616796" y="638568"/>
                <a:pt x="575699" y="647922"/>
                <a:pt x="658033" y="626406"/>
              </a:cubicBezTo>
              <a:cubicBezTo>
                <a:pt x="659650" y="624866"/>
                <a:pt x="661494" y="623701"/>
                <a:pt x="663557" y="623023"/>
              </a:cubicBezTo>
              <a:cubicBezTo>
                <a:pt x="692356" y="613545"/>
                <a:pt x="690895" y="525524"/>
                <a:pt x="725275" y="518436"/>
              </a:cubicBezTo>
              <a:cubicBezTo>
                <a:pt x="744940" y="514381"/>
                <a:pt x="788240" y="455443"/>
                <a:pt x="770629" y="437764"/>
              </a:cubicBezTo>
              <a:cubicBezTo>
                <a:pt x="742680" y="409707"/>
                <a:pt x="800262" y="390032"/>
                <a:pt x="795602" y="427970"/>
              </a:cubicBezTo>
              <a:cubicBezTo>
                <a:pt x="793180" y="447699"/>
                <a:pt x="842687" y="422058"/>
                <a:pt x="844112" y="410683"/>
              </a:cubicBezTo>
              <a:cubicBezTo>
                <a:pt x="846116" y="394709"/>
                <a:pt x="828043" y="370767"/>
                <a:pt x="848419" y="357381"/>
              </a:cubicBezTo>
              <a:cubicBezTo>
                <a:pt x="853192" y="354247"/>
                <a:pt x="890568" y="373377"/>
                <a:pt x="869372" y="333756"/>
              </a:cubicBezTo>
              <a:cubicBezTo>
                <a:pt x="863171" y="322162"/>
                <a:pt x="823815" y="333625"/>
                <a:pt x="859612" y="323672"/>
              </a:cubicBezTo>
              <a:cubicBezTo>
                <a:pt x="909027" y="309932"/>
                <a:pt x="955858" y="290557"/>
                <a:pt x="995278" y="258636"/>
              </a:cubicBezTo>
              <a:cubicBezTo>
                <a:pt x="1012204" y="244929"/>
                <a:pt x="1037913" y="241954"/>
                <a:pt x="1050797" y="258063"/>
              </a:cubicBezTo>
              <a:cubicBezTo>
                <a:pt x="1065311" y="276212"/>
                <a:pt x="1105060" y="243394"/>
                <a:pt x="1078270" y="228849"/>
              </a:cubicBezTo>
              <a:cubicBezTo>
                <a:pt x="1065940" y="222156"/>
                <a:pt x="1090012" y="198647"/>
                <a:pt x="1090290" y="183597"/>
              </a:cubicBezTo>
              <a:cubicBezTo>
                <a:pt x="1090630" y="165072"/>
                <a:pt x="1116378" y="141771"/>
                <a:pt x="1071402" y="157820"/>
              </a:cubicBezTo>
              <a:cubicBezTo>
                <a:pt x="1037973" y="169750"/>
                <a:pt x="1022727" y="129807"/>
                <a:pt x="1004436" y="147510"/>
              </a:cubicBezTo>
              <a:cubicBezTo>
                <a:pt x="982359" y="168874"/>
                <a:pt x="969908" y="161290"/>
                <a:pt x="944911" y="166412"/>
              </a:cubicBezTo>
              <a:cubicBezTo>
                <a:pt x="925779" y="170333"/>
                <a:pt x="930485" y="144084"/>
                <a:pt x="900839" y="146364"/>
              </a:cubicBezTo>
              <a:cubicBezTo>
                <a:pt x="869655" y="148763"/>
                <a:pt x="851669" y="88143"/>
                <a:pt x="811550" y="117724"/>
              </a:cubicBezTo>
              <a:cubicBezTo>
                <a:pt x="789457" y="134014"/>
                <a:pt x="765818" y="131155"/>
                <a:pt x="758321" y="159539"/>
              </a:cubicBezTo>
              <a:cubicBezTo>
                <a:pt x="749784" y="191860"/>
                <a:pt x="717434" y="188655"/>
                <a:pt x="707381" y="229995"/>
              </a:cubicBezTo>
              <a:cubicBezTo>
                <a:pt x="692515" y="291124"/>
                <a:pt x="529749" y="254412"/>
                <a:pt x="570586" y="206509"/>
              </a:cubicBezTo>
              <a:cubicBezTo>
                <a:pt x="579028" y="196607"/>
                <a:pt x="586971" y="156361"/>
                <a:pt x="578599" y="150374"/>
              </a:cubicBezTo>
              <a:cubicBezTo>
                <a:pt x="551082" y="130695"/>
                <a:pt x="593675" y="133135"/>
                <a:pt x="557994" y="101112"/>
              </a:cubicBezTo>
              <a:lnTo>
                <a:pt x="557994" y="101112"/>
              </a:lnTo>
              <a:close/>
              <a:moveTo>
                <a:pt x="828612" y="405"/>
              </a:moveTo>
              <a:cubicBezTo>
                <a:pt x="828272" y="821"/>
                <a:pt x="821771" y="33501"/>
                <a:pt x="842103" y="9049"/>
              </a:cubicBezTo>
              <a:cubicBezTo>
                <a:pt x="851614" y="-2388"/>
                <a:pt x="828807" y="170"/>
                <a:pt x="828612" y="405"/>
              </a:cubicBezTo>
              <a:close/>
              <a:moveTo>
                <a:pt x="825453" y="20862"/>
              </a:moveTo>
              <a:cubicBezTo>
                <a:pt x="822262" y="20107"/>
                <a:pt x="812815" y="18173"/>
                <a:pt x="810526" y="21151"/>
              </a:cubicBezTo>
              <a:cubicBezTo>
                <a:pt x="807934" y="24515"/>
                <a:pt x="842154" y="52526"/>
                <a:pt x="825453" y="20862"/>
              </a:cubicBezTo>
              <a:close/>
              <a:moveTo>
                <a:pt x="826600" y="49675"/>
              </a:moveTo>
              <a:cubicBezTo>
                <a:pt x="797391" y="33531"/>
                <a:pt x="769861" y="81788"/>
                <a:pt x="811387" y="59184"/>
              </a:cubicBezTo>
              <a:cubicBezTo>
                <a:pt x="818298" y="55422"/>
                <a:pt x="835423" y="54555"/>
                <a:pt x="826600" y="49675"/>
              </a:cubicBezTo>
              <a:close/>
              <a:moveTo>
                <a:pt x="836649" y="68113"/>
              </a:moveTo>
              <a:cubicBezTo>
                <a:pt x="833115" y="71664"/>
                <a:pt x="843255" y="90594"/>
                <a:pt x="848128" y="75892"/>
              </a:cubicBezTo>
              <a:cubicBezTo>
                <a:pt x="853280" y="60353"/>
                <a:pt x="838636" y="66117"/>
                <a:pt x="836649" y="68113"/>
              </a:cubicBezTo>
              <a:close/>
              <a:moveTo>
                <a:pt x="813684" y="102112"/>
              </a:moveTo>
              <a:cubicBezTo>
                <a:pt x="828306" y="126084"/>
                <a:pt x="831565" y="73544"/>
                <a:pt x="789572" y="85111"/>
              </a:cubicBezTo>
              <a:cubicBezTo>
                <a:pt x="788139" y="85506"/>
                <a:pt x="788244" y="87954"/>
                <a:pt x="788423" y="89434"/>
              </a:cubicBezTo>
              <a:cubicBezTo>
                <a:pt x="790086" y="103215"/>
                <a:pt x="804225" y="86603"/>
                <a:pt x="813685" y="102112"/>
              </a:cubicBezTo>
              <a:lnTo>
                <a:pt x="813685" y="102112"/>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10</xdr:col>
      <xdr:colOff>447093</xdr:colOff>
      <xdr:row>21</xdr:row>
      <xdr:rowOff>73494</xdr:rowOff>
    </xdr:from>
    <xdr:to>
      <xdr:col>11</xdr:col>
      <xdr:colOff>637260</xdr:colOff>
      <xdr:row>25</xdr:row>
      <xdr:rowOff>132369</xdr:rowOff>
    </xdr:to>
    <xdr:sp macro="" textlink="">
      <xdr:nvSpPr>
        <xdr:cNvPr id="509041" name="江苏省">
          <a:hlinkClick xmlns:r="http://schemas.openxmlformats.org/officeDocument/2006/relationships" r:id="rId9" tooltip="江苏省"/>
          <a:extLst>
            <a:ext uri="{FF2B5EF4-FFF2-40B4-BE49-F238E27FC236}">
              <a16:creationId xmlns:a16="http://schemas.microsoft.com/office/drawing/2014/main" id="{00000000-0008-0000-1000-000071C40700}"/>
            </a:ext>
          </a:extLst>
        </xdr:cNvPr>
        <xdr:cNvSpPr/>
      </xdr:nvSpPr>
      <xdr:spPr>
        <a:xfrm>
          <a:off x="8190918" y="4283544"/>
          <a:ext cx="875967" cy="744675"/>
        </a:xfrm>
        <a:custGeom>
          <a:avLst/>
          <a:gdLst>
            <a:gd name="connsiteX0" fmla="*/ 677877 w 872274"/>
            <a:gd name="connsiteY0" fmla="*/ 695105 h 742670"/>
            <a:gd name="connsiteX1" fmla="*/ 677877 w 872274"/>
            <a:gd name="connsiteY1" fmla="*/ 695105 h 742670"/>
            <a:gd name="connsiteX2" fmla="*/ 345087 w 872274"/>
            <a:gd name="connsiteY2" fmla="*/ 70377 h 742670"/>
            <a:gd name="connsiteX3" fmla="*/ 308632 w 872274"/>
            <a:gd name="connsiteY3" fmla="*/ 116762 h 742670"/>
            <a:gd name="connsiteX4" fmla="*/ 259549 w 872274"/>
            <a:gd name="connsiteY4" fmla="*/ 106102 h 742670"/>
            <a:gd name="connsiteX5" fmla="*/ 144156 w 872274"/>
            <a:gd name="connsiteY5" fmla="*/ 110423 h 742670"/>
            <a:gd name="connsiteX6" fmla="*/ 135906 w 872274"/>
            <a:gd name="connsiteY6" fmla="*/ 102566 h 742670"/>
            <a:gd name="connsiteX7" fmla="*/ 117750 w 872274"/>
            <a:gd name="connsiteY7" fmla="*/ 123676 h 742670"/>
            <a:gd name="connsiteX8" fmla="*/ 82441 w 872274"/>
            <a:gd name="connsiteY8" fmla="*/ 68359 h 742670"/>
            <a:gd name="connsiteX9" fmla="*/ 76548 w 872274"/>
            <a:gd name="connsiteY9" fmla="*/ 65587 h 742670"/>
            <a:gd name="connsiteX10" fmla="*/ 58583 w 872274"/>
            <a:gd name="connsiteY10" fmla="*/ 53314 h 742670"/>
            <a:gd name="connsiteX11" fmla="*/ 56896 w 872274"/>
            <a:gd name="connsiteY11" fmla="*/ 51937 h 742670"/>
            <a:gd name="connsiteX12" fmla="*/ 23024 w 872274"/>
            <a:gd name="connsiteY12" fmla="*/ 64325 h 742670"/>
            <a:gd name="connsiteX13" fmla="*/ 0 w 872274"/>
            <a:gd name="connsiteY13" fmla="*/ 113208 h 742670"/>
            <a:gd name="connsiteX14" fmla="*/ 108562 w 872274"/>
            <a:gd name="connsiteY14" fmla="*/ 190803 h 742670"/>
            <a:gd name="connsiteX15" fmla="*/ 214824 w 872274"/>
            <a:gd name="connsiteY15" fmla="*/ 257938 h 742670"/>
            <a:gd name="connsiteX16" fmla="*/ 257881 w 872274"/>
            <a:gd name="connsiteY16" fmla="*/ 331407 h 742670"/>
            <a:gd name="connsiteX17" fmla="*/ 297309 w 872274"/>
            <a:gd name="connsiteY17" fmla="*/ 354279 h 742670"/>
            <a:gd name="connsiteX18" fmla="*/ 324764 w 872274"/>
            <a:gd name="connsiteY18" fmla="*/ 338897 h 742670"/>
            <a:gd name="connsiteX19" fmla="*/ 350312 w 872274"/>
            <a:gd name="connsiteY19" fmla="*/ 326798 h 742670"/>
            <a:gd name="connsiteX20" fmla="*/ 345719 w 872274"/>
            <a:gd name="connsiteY20" fmla="*/ 273497 h 742670"/>
            <a:gd name="connsiteX21" fmla="*/ 356340 w 872274"/>
            <a:gd name="connsiteY21" fmla="*/ 285596 h 742670"/>
            <a:gd name="connsiteX22" fmla="*/ 393655 w 872274"/>
            <a:gd name="connsiteY22" fmla="*/ 343507 h 742670"/>
            <a:gd name="connsiteX23" fmla="*/ 356913 w 872274"/>
            <a:gd name="connsiteY23" fmla="*/ 380675 h 742670"/>
            <a:gd name="connsiteX24" fmla="*/ 330217 w 872274"/>
            <a:gd name="connsiteY24" fmla="*/ 388454 h 742670"/>
            <a:gd name="connsiteX25" fmla="*/ 327309 w 872274"/>
            <a:gd name="connsiteY25" fmla="*/ 371464 h 742670"/>
            <a:gd name="connsiteX26" fmla="*/ 319310 w 872274"/>
            <a:gd name="connsiteY26" fmla="*/ 367422 h 742670"/>
            <a:gd name="connsiteX27" fmla="*/ 303575 w 872274"/>
            <a:gd name="connsiteY27" fmla="*/ 358321 h 742670"/>
            <a:gd name="connsiteX28" fmla="*/ 370118 w 872274"/>
            <a:gd name="connsiteY28" fmla="*/ 432247 h 742670"/>
            <a:gd name="connsiteX29" fmla="*/ 451639 w 872274"/>
            <a:gd name="connsiteY29" fmla="*/ 421588 h 742670"/>
            <a:gd name="connsiteX30" fmla="*/ 418628 w 872274"/>
            <a:gd name="connsiteY30" fmla="*/ 463941 h 742670"/>
            <a:gd name="connsiteX31" fmla="*/ 375857 w 872274"/>
            <a:gd name="connsiteY31" fmla="*/ 481228 h 742670"/>
            <a:gd name="connsiteX32" fmla="*/ 338543 w 872274"/>
            <a:gd name="connsiteY32" fmla="*/ 543748 h 742670"/>
            <a:gd name="connsiteX33" fmla="*/ 411165 w 872274"/>
            <a:gd name="connsiteY33" fmla="*/ 677146 h 742670"/>
            <a:gd name="connsiteX34" fmla="*/ 499290 w 872274"/>
            <a:gd name="connsiteY34" fmla="*/ 689821 h 742670"/>
            <a:gd name="connsiteX35" fmla="*/ 547228 w 872274"/>
            <a:gd name="connsiteY35" fmla="*/ 702788 h 742670"/>
            <a:gd name="connsiteX36" fmla="*/ 586349 w 872274"/>
            <a:gd name="connsiteY36" fmla="*/ 692415 h 742670"/>
            <a:gd name="connsiteX37" fmla="*/ 664057 w 872274"/>
            <a:gd name="connsiteY37" fmla="*/ 637098 h 742670"/>
            <a:gd name="connsiteX38" fmla="*/ 660612 w 872274"/>
            <a:gd name="connsiteY38" fmla="*/ 651216 h 742670"/>
            <a:gd name="connsiteX39" fmla="*/ 661473 w 872274"/>
            <a:gd name="connsiteY39" fmla="*/ 669367 h 742670"/>
            <a:gd name="connsiteX40" fmla="*/ 671519 w 872274"/>
            <a:gd name="connsiteY40" fmla="*/ 690399 h 742670"/>
            <a:gd name="connsiteX41" fmla="*/ 677877 w 872274"/>
            <a:gd name="connsiteY41" fmla="*/ 695106 h 742670"/>
            <a:gd name="connsiteX42" fmla="*/ 669510 w 872274"/>
            <a:gd name="connsiteY42" fmla="*/ 700483 h 742670"/>
            <a:gd name="connsiteX43" fmla="*/ 668565 w 872274"/>
            <a:gd name="connsiteY43" fmla="*/ 701199 h 742670"/>
            <a:gd name="connsiteX44" fmla="*/ 672380 w 872274"/>
            <a:gd name="connsiteY44" fmla="*/ 733039 h 742670"/>
            <a:gd name="connsiteX45" fmla="*/ 671805 w 872274"/>
            <a:gd name="connsiteY45" fmla="*/ 739667 h 742670"/>
            <a:gd name="connsiteX46" fmla="*/ 683001 w 872274"/>
            <a:gd name="connsiteY46" fmla="*/ 751766 h 742670"/>
            <a:gd name="connsiteX47" fmla="*/ 691614 w 872274"/>
            <a:gd name="connsiteY47" fmla="*/ 751766 h 742670"/>
            <a:gd name="connsiteX48" fmla="*/ 721465 w 872274"/>
            <a:gd name="connsiteY48" fmla="*/ 716617 h 742670"/>
            <a:gd name="connsiteX49" fmla="*/ 748735 w 872274"/>
            <a:gd name="connsiteY49" fmla="*/ 700483 h 742670"/>
            <a:gd name="connsiteX50" fmla="*/ 749308 w 872274"/>
            <a:gd name="connsiteY50" fmla="*/ 685790 h 742670"/>
            <a:gd name="connsiteX51" fmla="*/ 795524 w 872274"/>
            <a:gd name="connsiteY51" fmla="*/ 615488 h 742670"/>
            <a:gd name="connsiteX52" fmla="*/ 809452 w 872274"/>
            <a:gd name="connsiteY52" fmla="*/ 606064 h 742670"/>
            <a:gd name="connsiteX53" fmla="*/ 727495 w 872274"/>
            <a:gd name="connsiteY53" fmla="*/ 569390 h 742670"/>
            <a:gd name="connsiteX54" fmla="*/ 647693 w 872274"/>
            <a:gd name="connsiteY54" fmla="*/ 543748 h 742670"/>
            <a:gd name="connsiteX55" fmla="*/ 606934 w 872274"/>
            <a:gd name="connsiteY55" fmla="*/ 551817 h 742670"/>
            <a:gd name="connsiteX56" fmla="*/ 640806 w 872274"/>
            <a:gd name="connsiteY56" fmla="*/ 535681 h 742670"/>
            <a:gd name="connsiteX57" fmla="*/ 761652 w 872274"/>
            <a:gd name="connsiteY57" fmla="*/ 552103 h 742670"/>
            <a:gd name="connsiteX58" fmla="*/ 881351 w 872274"/>
            <a:gd name="connsiteY58" fmla="*/ 546053 h 742670"/>
            <a:gd name="connsiteX59" fmla="*/ 785478 w 872274"/>
            <a:gd name="connsiteY59" fmla="*/ 465381 h 742670"/>
            <a:gd name="connsiteX60" fmla="*/ 709697 w 872274"/>
            <a:gd name="connsiteY60" fmla="*/ 377506 h 742670"/>
            <a:gd name="connsiteX61" fmla="*/ 624156 w 872274"/>
            <a:gd name="connsiteY61" fmla="*/ 193400 h 742670"/>
            <a:gd name="connsiteX62" fmla="*/ 564388 w 872274"/>
            <a:gd name="connsiteY62" fmla="*/ 112439 h 742670"/>
            <a:gd name="connsiteX63" fmla="*/ 431773 w 872274"/>
            <a:gd name="connsiteY63" fmla="*/ 55396 h 742670"/>
            <a:gd name="connsiteX64" fmla="*/ 420280 w 872274"/>
            <a:gd name="connsiteY64" fmla="*/ 0 h 742670"/>
            <a:gd name="connsiteX65" fmla="*/ 345087 w 872274"/>
            <a:gd name="connsiteY65" fmla="*/ 70378 h 742670"/>
            <a:gd name="connsiteX66" fmla="*/ 345087 w 872274"/>
            <a:gd name="connsiteY66" fmla="*/ 70378 h 74267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Lst>
          <a:rect l="l" t="t" r="r" b="b"/>
          <a:pathLst>
            <a:path w="872274" h="742670">
              <a:moveTo>
                <a:pt x="677877" y="695105"/>
              </a:moveTo>
              <a:cubicBezTo>
                <a:pt x="678614" y="694846"/>
                <a:pt x="678511" y="695066"/>
                <a:pt x="677877" y="695105"/>
              </a:cubicBezTo>
              <a:close/>
              <a:moveTo>
                <a:pt x="345087" y="70377"/>
              </a:moveTo>
              <a:cubicBezTo>
                <a:pt x="330047" y="96165"/>
                <a:pt x="320860" y="40191"/>
                <a:pt x="308632" y="116762"/>
              </a:cubicBezTo>
              <a:cubicBezTo>
                <a:pt x="306677" y="129002"/>
                <a:pt x="286277" y="150895"/>
                <a:pt x="259549" y="106102"/>
              </a:cubicBezTo>
              <a:cubicBezTo>
                <a:pt x="222187" y="43490"/>
                <a:pt x="209236" y="172803"/>
                <a:pt x="144156" y="110423"/>
              </a:cubicBezTo>
              <a:lnTo>
                <a:pt x="135906" y="102566"/>
              </a:lnTo>
              <a:cubicBezTo>
                <a:pt x="149869" y="137483"/>
                <a:pt x="122137" y="141733"/>
                <a:pt x="117750" y="123676"/>
              </a:cubicBezTo>
              <a:cubicBezTo>
                <a:pt x="116157" y="117118"/>
                <a:pt x="83432" y="68821"/>
                <a:pt x="82441" y="68359"/>
              </a:cubicBezTo>
              <a:lnTo>
                <a:pt x="76548" y="65587"/>
              </a:lnTo>
              <a:cubicBezTo>
                <a:pt x="73106" y="64176"/>
                <a:pt x="67665" y="60672"/>
                <a:pt x="58583" y="53314"/>
              </a:cubicBezTo>
              <a:cubicBezTo>
                <a:pt x="58035" y="52869"/>
                <a:pt x="57471" y="52409"/>
                <a:pt x="56896" y="51937"/>
              </a:cubicBezTo>
              <a:cubicBezTo>
                <a:pt x="47241" y="44004"/>
                <a:pt x="57042" y="62050"/>
                <a:pt x="23024" y="64325"/>
              </a:cubicBezTo>
              <a:cubicBezTo>
                <a:pt x="-9082" y="66473"/>
                <a:pt x="16188" y="100345"/>
                <a:pt x="0" y="113208"/>
              </a:cubicBezTo>
              <a:cubicBezTo>
                <a:pt x="71205" y="165815"/>
                <a:pt x="61389" y="124238"/>
                <a:pt x="108562" y="190803"/>
              </a:cubicBezTo>
              <a:cubicBezTo>
                <a:pt x="142669" y="238930"/>
                <a:pt x="186571" y="172740"/>
                <a:pt x="214824" y="257938"/>
              </a:cubicBezTo>
              <a:cubicBezTo>
                <a:pt x="223450" y="283950"/>
                <a:pt x="313808" y="201124"/>
                <a:pt x="257881" y="331407"/>
              </a:cubicBezTo>
              <a:cubicBezTo>
                <a:pt x="235726" y="383017"/>
                <a:pt x="283888" y="360769"/>
                <a:pt x="297309" y="354279"/>
              </a:cubicBezTo>
              <a:cubicBezTo>
                <a:pt x="272136" y="337025"/>
                <a:pt x="312930" y="347970"/>
                <a:pt x="324764" y="338897"/>
              </a:cubicBezTo>
              <a:cubicBezTo>
                <a:pt x="349483" y="319946"/>
                <a:pt x="374586" y="345395"/>
                <a:pt x="350312" y="326798"/>
              </a:cubicBezTo>
              <a:cubicBezTo>
                <a:pt x="336678" y="316352"/>
                <a:pt x="314204" y="261292"/>
                <a:pt x="345719" y="273497"/>
              </a:cubicBezTo>
              <a:cubicBezTo>
                <a:pt x="351494" y="275734"/>
                <a:pt x="354488" y="279900"/>
                <a:pt x="356340" y="285596"/>
              </a:cubicBezTo>
              <a:cubicBezTo>
                <a:pt x="367642" y="320348"/>
                <a:pt x="407518" y="310983"/>
                <a:pt x="393655" y="343507"/>
              </a:cubicBezTo>
              <a:cubicBezTo>
                <a:pt x="367966" y="403765"/>
                <a:pt x="357177" y="380707"/>
                <a:pt x="356913" y="380675"/>
              </a:cubicBezTo>
              <a:cubicBezTo>
                <a:pt x="346729" y="379429"/>
                <a:pt x="337169" y="407937"/>
                <a:pt x="330217" y="388454"/>
              </a:cubicBezTo>
              <a:cubicBezTo>
                <a:pt x="326839" y="378983"/>
                <a:pt x="326435" y="373928"/>
                <a:pt x="327309" y="371464"/>
              </a:cubicBezTo>
              <a:cubicBezTo>
                <a:pt x="325214" y="370545"/>
                <a:pt x="322582" y="369235"/>
                <a:pt x="319310" y="367422"/>
              </a:cubicBezTo>
              <a:cubicBezTo>
                <a:pt x="312925" y="363885"/>
                <a:pt x="307733" y="360880"/>
                <a:pt x="303575" y="358321"/>
              </a:cubicBezTo>
              <a:cubicBezTo>
                <a:pt x="311381" y="383671"/>
                <a:pt x="300943" y="468123"/>
                <a:pt x="370118" y="432247"/>
              </a:cubicBezTo>
              <a:cubicBezTo>
                <a:pt x="383903" y="425097"/>
                <a:pt x="411436" y="338881"/>
                <a:pt x="451639" y="421588"/>
              </a:cubicBezTo>
              <a:cubicBezTo>
                <a:pt x="462843" y="444635"/>
                <a:pt x="461312" y="483878"/>
                <a:pt x="418628" y="463941"/>
              </a:cubicBezTo>
              <a:cubicBezTo>
                <a:pt x="396095" y="453414"/>
                <a:pt x="331842" y="448075"/>
                <a:pt x="375857" y="481228"/>
              </a:cubicBezTo>
              <a:cubicBezTo>
                <a:pt x="422059" y="516029"/>
                <a:pt x="339024" y="534270"/>
                <a:pt x="338543" y="543748"/>
              </a:cubicBezTo>
              <a:cubicBezTo>
                <a:pt x="333724" y="638613"/>
                <a:pt x="464074" y="612521"/>
                <a:pt x="411165" y="677146"/>
              </a:cubicBezTo>
              <a:cubicBezTo>
                <a:pt x="376373" y="719645"/>
                <a:pt x="484803" y="679940"/>
                <a:pt x="499290" y="689821"/>
              </a:cubicBezTo>
              <a:cubicBezTo>
                <a:pt x="516845" y="701793"/>
                <a:pt x="525983" y="703852"/>
                <a:pt x="547228" y="702788"/>
              </a:cubicBezTo>
              <a:cubicBezTo>
                <a:pt x="557158" y="692304"/>
                <a:pt x="565271" y="692415"/>
                <a:pt x="586349" y="692415"/>
              </a:cubicBezTo>
              <a:cubicBezTo>
                <a:pt x="585577" y="637562"/>
                <a:pt x="640826" y="619854"/>
                <a:pt x="664057" y="637098"/>
              </a:cubicBezTo>
              <a:cubicBezTo>
                <a:pt x="672697" y="643510"/>
                <a:pt x="644962" y="633180"/>
                <a:pt x="660612" y="651216"/>
              </a:cubicBezTo>
              <a:cubicBezTo>
                <a:pt x="673064" y="665565"/>
                <a:pt x="641104" y="658156"/>
                <a:pt x="661473" y="669367"/>
              </a:cubicBezTo>
              <a:cubicBezTo>
                <a:pt x="689286" y="684674"/>
                <a:pt x="665817" y="681245"/>
                <a:pt x="671519" y="690399"/>
              </a:cubicBezTo>
              <a:cubicBezTo>
                <a:pt x="674187" y="694684"/>
                <a:pt x="676800" y="695165"/>
                <a:pt x="677877" y="695106"/>
              </a:cubicBezTo>
              <a:cubicBezTo>
                <a:pt x="676878" y="695457"/>
                <a:pt x="674340" y="696692"/>
                <a:pt x="669510" y="700483"/>
              </a:cubicBezTo>
              <a:cubicBezTo>
                <a:pt x="669178" y="700742"/>
                <a:pt x="668864" y="700980"/>
                <a:pt x="668565" y="701199"/>
              </a:cubicBezTo>
              <a:cubicBezTo>
                <a:pt x="670892" y="704290"/>
                <a:pt x="673001" y="712831"/>
                <a:pt x="672380" y="733039"/>
              </a:cubicBezTo>
              <a:lnTo>
                <a:pt x="671805" y="739667"/>
              </a:lnTo>
              <a:lnTo>
                <a:pt x="683001" y="751766"/>
              </a:lnTo>
              <a:lnTo>
                <a:pt x="691614" y="751766"/>
              </a:lnTo>
              <a:cubicBezTo>
                <a:pt x="701165" y="736400"/>
                <a:pt x="718160" y="731796"/>
                <a:pt x="721465" y="716617"/>
              </a:cubicBezTo>
              <a:cubicBezTo>
                <a:pt x="734311" y="710505"/>
                <a:pt x="735895" y="702823"/>
                <a:pt x="748735" y="700483"/>
              </a:cubicBezTo>
              <a:lnTo>
                <a:pt x="749308" y="685790"/>
              </a:lnTo>
              <a:cubicBezTo>
                <a:pt x="788253" y="663794"/>
                <a:pt x="756811" y="629665"/>
                <a:pt x="795524" y="615488"/>
              </a:cubicBezTo>
              <a:lnTo>
                <a:pt x="809452" y="606064"/>
              </a:lnTo>
              <a:cubicBezTo>
                <a:pt x="800986" y="594429"/>
                <a:pt x="805648" y="585694"/>
                <a:pt x="727495" y="569390"/>
              </a:cubicBezTo>
              <a:cubicBezTo>
                <a:pt x="696833" y="562995"/>
                <a:pt x="706441" y="486884"/>
                <a:pt x="647693" y="543748"/>
              </a:cubicBezTo>
              <a:cubicBezTo>
                <a:pt x="641624" y="549623"/>
                <a:pt x="606049" y="553354"/>
                <a:pt x="606934" y="551817"/>
              </a:cubicBezTo>
              <a:cubicBezTo>
                <a:pt x="610951" y="544846"/>
                <a:pt x="632574" y="543059"/>
                <a:pt x="640806" y="535681"/>
              </a:cubicBezTo>
              <a:cubicBezTo>
                <a:pt x="706092" y="477165"/>
                <a:pt x="724111" y="572576"/>
                <a:pt x="761652" y="552103"/>
              </a:cubicBezTo>
              <a:cubicBezTo>
                <a:pt x="818197" y="521266"/>
                <a:pt x="900275" y="612530"/>
                <a:pt x="881351" y="546053"/>
              </a:cubicBezTo>
              <a:cubicBezTo>
                <a:pt x="863268" y="482528"/>
                <a:pt x="791188" y="517591"/>
                <a:pt x="785478" y="465381"/>
              </a:cubicBezTo>
              <a:cubicBezTo>
                <a:pt x="780699" y="421677"/>
                <a:pt x="715764" y="454154"/>
                <a:pt x="709697" y="377506"/>
              </a:cubicBezTo>
              <a:cubicBezTo>
                <a:pt x="707229" y="346317"/>
                <a:pt x="635106" y="246521"/>
                <a:pt x="624156" y="193400"/>
              </a:cubicBezTo>
              <a:cubicBezTo>
                <a:pt x="623975" y="192517"/>
                <a:pt x="587068" y="115030"/>
                <a:pt x="564388" y="112439"/>
              </a:cubicBezTo>
              <a:cubicBezTo>
                <a:pt x="508407" y="106041"/>
                <a:pt x="447019" y="56244"/>
                <a:pt x="431773" y="55396"/>
              </a:cubicBezTo>
              <a:cubicBezTo>
                <a:pt x="409149" y="54137"/>
                <a:pt x="406419" y="13207"/>
                <a:pt x="420280" y="0"/>
              </a:cubicBezTo>
              <a:cubicBezTo>
                <a:pt x="337947" y="21516"/>
                <a:pt x="379043" y="12162"/>
                <a:pt x="345087" y="70378"/>
              </a:cubicBezTo>
              <a:lnTo>
                <a:pt x="345087" y="70378"/>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11</xdr:col>
      <xdr:colOff>89242</xdr:colOff>
      <xdr:row>25</xdr:row>
      <xdr:rowOff>20142</xdr:rowOff>
    </xdr:from>
    <xdr:to>
      <xdr:col>12</xdr:col>
      <xdr:colOff>161742</xdr:colOff>
      <xdr:row>29</xdr:row>
      <xdr:rowOff>105146</xdr:rowOff>
    </xdr:to>
    <xdr:sp macro="" textlink="">
      <xdr:nvSpPr>
        <xdr:cNvPr id="509042" name="浙江省">
          <a:hlinkClick xmlns:r="http://schemas.openxmlformats.org/officeDocument/2006/relationships" r:id="rId9" tooltip="浙江省"/>
          <a:extLst>
            <a:ext uri="{FF2B5EF4-FFF2-40B4-BE49-F238E27FC236}">
              <a16:creationId xmlns:a16="http://schemas.microsoft.com/office/drawing/2014/main" id="{00000000-0008-0000-1000-000072C40700}"/>
            </a:ext>
          </a:extLst>
        </xdr:cNvPr>
        <xdr:cNvSpPr/>
      </xdr:nvSpPr>
      <xdr:spPr>
        <a:xfrm>
          <a:off x="8518867" y="4915992"/>
          <a:ext cx="758300" cy="770804"/>
        </a:xfrm>
        <a:custGeom>
          <a:avLst/>
          <a:gdLst>
            <a:gd name="connsiteX0" fmla="*/ 603679 w 755103"/>
            <a:gd name="connsiteY0" fmla="*/ 381662 h 768729"/>
            <a:gd name="connsiteX1" fmla="*/ 603679 w 755103"/>
            <a:gd name="connsiteY1" fmla="*/ 381662 h 768729"/>
            <a:gd name="connsiteX2" fmla="*/ 680295 w 755103"/>
            <a:gd name="connsiteY2" fmla="*/ 108052 h 768729"/>
            <a:gd name="connsiteX3" fmla="*/ 671828 w 755103"/>
            <a:gd name="connsiteY3" fmla="*/ 86156 h 768729"/>
            <a:gd name="connsiteX4" fmla="*/ 664220 w 755103"/>
            <a:gd name="connsiteY4" fmla="*/ 94078 h 768729"/>
            <a:gd name="connsiteX5" fmla="*/ 682592 w 755103"/>
            <a:gd name="connsiteY5" fmla="*/ 106180 h 768729"/>
            <a:gd name="connsiteX6" fmla="*/ 680295 w 755103"/>
            <a:gd name="connsiteY6" fmla="*/ 108052 h 768729"/>
            <a:gd name="connsiteX7" fmla="*/ 680295 w 755103"/>
            <a:gd name="connsiteY7" fmla="*/ 108052 h 768729"/>
            <a:gd name="connsiteX8" fmla="*/ 695798 w 755103"/>
            <a:gd name="connsiteY8" fmla="*/ 67861 h 768729"/>
            <a:gd name="connsiteX9" fmla="*/ 711583 w 755103"/>
            <a:gd name="connsiteY9" fmla="*/ 76215 h 768729"/>
            <a:gd name="connsiteX10" fmla="*/ 705770 w 755103"/>
            <a:gd name="connsiteY10" fmla="*/ 61665 h 768729"/>
            <a:gd name="connsiteX11" fmla="*/ 695798 w 755103"/>
            <a:gd name="connsiteY11" fmla="*/ 67861 h 768729"/>
            <a:gd name="connsiteX12" fmla="*/ 695798 w 755103"/>
            <a:gd name="connsiteY12" fmla="*/ 67861 h 768729"/>
            <a:gd name="connsiteX13" fmla="*/ 724499 w 755103"/>
            <a:gd name="connsiteY13" fmla="*/ 85002 h 768729"/>
            <a:gd name="connsiteX14" fmla="*/ 737560 w 755103"/>
            <a:gd name="connsiteY14" fmla="*/ 95950 h 768729"/>
            <a:gd name="connsiteX15" fmla="*/ 724499 w 755103"/>
            <a:gd name="connsiteY15" fmla="*/ 85002 h 768729"/>
            <a:gd name="connsiteX16" fmla="*/ 750549 w 755103"/>
            <a:gd name="connsiteY16" fmla="*/ 135134 h 768729"/>
            <a:gd name="connsiteX17" fmla="*/ 757150 w 755103"/>
            <a:gd name="connsiteY17" fmla="*/ 129660 h 768729"/>
            <a:gd name="connsiteX18" fmla="*/ 750549 w 755103"/>
            <a:gd name="connsiteY18" fmla="*/ 135134 h 768729"/>
            <a:gd name="connsiteX19" fmla="*/ 731605 w 755103"/>
            <a:gd name="connsiteY19" fmla="*/ 192758 h 768729"/>
            <a:gd name="connsiteX20" fmla="*/ 733328 w 755103"/>
            <a:gd name="connsiteY20" fmla="*/ 208605 h 768729"/>
            <a:gd name="connsiteX21" fmla="*/ 731605 w 755103"/>
            <a:gd name="connsiteY21" fmla="*/ 192758 h 768729"/>
            <a:gd name="connsiteX22" fmla="*/ 711224 w 755103"/>
            <a:gd name="connsiteY22" fmla="*/ 182096 h 768729"/>
            <a:gd name="connsiteX23" fmla="*/ 729594 w 755103"/>
            <a:gd name="connsiteY23" fmla="*/ 189878 h 768729"/>
            <a:gd name="connsiteX24" fmla="*/ 711224 w 755103"/>
            <a:gd name="connsiteY24" fmla="*/ 182096 h 768729"/>
            <a:gd name="connsiteX25" fmla="*/ 646926 w 755103"/>
            <a:gd name="connsiteY25" fmla="*/ 153575 h 768729"/>
            <a:gd name="connsiteX26" fmla="*/ 683953 w 755103"/>
            <a:gd name="connsiteY26" fmla="*/ 150405 h 768729"/>
            <a:gd name="connsiteX27" fmla="*/ 663571 w 755103"/>
            <a:gd name="connsiteY27" fmla="*/ 134848 h 768729"/>
            <a:gd name="connsiteX28" fmla="*/ 646064 w 755103"/>
            <a:gd name="connsiteY28" fmla="*/ 138017 h 768729"/>
            <a:gd name="connsiteX29" fmla="*/ 646926 w 755103"/>
            <a:gd name="connsiteY29" fmla="*/ 153575 h 768729"/>
            <a:gd name="connsiteX30" fmla="*/ 646926 w 755103"/>
            <a:gd name="connsiteY30" fmla="*/ 153575 h 768729"/>
            <a:gd name="connsiteX31" fmla="*/ 605303 w 755103"/>
            <a:gd name="connsiteY31" fmla="*/ 191029 h 768729"/>
            <a:gd name="connsiteX32" fmla="*/ 608172 w 755103"/>
            <a:gd name="connsiteY32" fmla="*/ 176911 h 768729"/>
            <a:gd name="connsiteX33" fmla="*/ 599849 w 755103"/>
            <a:gd name="connsiteY33" fmla="*/ 174031 h 768729"/>
            <a:gd name="connsiteX34" fmla="*/ 605303 w 755103"/>
            <a:gd name="connsiteY34" fmla="*/ 191029 h 768729"/>
            <a:gd name="connsiteX35" fmla="*/ 605303 w 755103"/>
            <a:gd name="connsiteY35" fmla="*/ 191029 h 768729"/>
            <a:gd name="connsiteX36" fmla="*/ 637451 w 755103"/>
            <a:gd name="connsiteY36" fmla="*/ 168844 h 768729"/>
            <a:gd name="connsiteX37" fmla="*/ 679075 w 755103"/>
            <a:gd name="connsiteY37" fmla="*/ 187571 h 768729"/>
            <a:gd name="connsiteX38" fmla="*/ 668167 w 755103"/>
            <a:gd name="connsiteY38" fmla="*/ 177776 h 768729"/>
            <a:gd name="connsiteX39" fmla="*/ 648933 w 755103"/>
            <a:gd name="connsiteY39" fmla="*/ 172591 h 768729"/>
            <a:gd name="connsiteX40" fmla="*/ 637451 w 755103"/>
            <a:gd name="connsiteY40" fmla="*/ 168844 h 768729"/>
            <a:gd name="connsiteX41" fmla="*/ 637451 w 755103"/>
            <a:gd name="connsiteY41" fmla="*/ 168844 h 768729"/>
            <a:gd name="connsiteX42" fmla="*/ 619654 w 755103"/>
            <a:gd name="connsiteY42" fmla="*/ 235111 h 768729"/>
            <a:gd name="connsiteX43" fmla="*/ 672759 w 755103"/>
            <a:gd name="connsiteY43" fmla="*/ 248940 h 768729"/>
            <a:gd name="connsiteX44" fmla="*/ 627405 w 755103"/>
            <a:gd name="connsiteY44" fmla="*/ 202553 h 768729"/>
            <a:gd name="connsiteX45" fmla="*/ 619654 w 755103"/>
            <a:gd name="connsiteY45" fmla="*/ 235111 h 768729"/>
            <a:gd name="connsiteX46" fmla="*/ 619654 w 755103"/>
            <a:gd name="connsiteY46" fmla="*/ 235111 h 768729"/>
            <a:gd name="connsiteX47" fmla="*/ 655319 w 755103"/>
            <a:gd name="connsiteY47" fmla="*/ 296038 h 768729"/>
            <a:gd name="connsiteX48" fmla="*/ 665049 w 755103"/>
            <a:gd name="connsiteY48" fmla="*/ 283436 h 768729"/>
            <a:gd name="connsiteX49" fmla="*/ 674779 w 755103"/>
            <a:gd name="connsiteY49" fmla="*/ 268543 h 768729"/>
            <a:gd name="connsiteX50" fmla="*/ 660471 w 755103"/>
            <a:gd name="connsiteY50" fmla="*/ 260523 h 768729"/>
            <a:gd name="connsiteX51" fmla="*/ 646161 w 755103"/>
            <a:gd name="connsiteY51" fmla="*/ 281144 h 768729"/>
            <a:gd name="connsiteX52" fmla="*/ 645588 w 755103"/>
            <a:gd name="connsiteY52" fmla="*/ 296610 h 768729"/>
            <a:gd name="connsiteX53" fmla="*/ 655319 w 755103"/>
            <a:gd name="connsiteY53" fmla="*/ 296037 h 768729"/>
            <a:gd name="connsiteX54" fmla="*/ 655319 w 755103"/>
            <a:gd name="connsiteY54" fmla="*/ 296037 h 768729"/>
            <a:gd name="connsiteX55" fmla="*/ 651885 w 755103"/>
            <a:gd name="connsiteY55" fmla="*/ 343008 h 768729"/>
            <a:gd name="connsiteX56" fmla="*/ 654746 w 755103"/>
            <a:gd name="connsiteY56" fmla="*/ 326397 h 768729"/>
            <a:gd name="connsiteX57" fmla="*/ 653602 w 755103"/>
            <a:gd name="connsiteY57" fmla="*/ 334989 h 768729"/>
            <a:gd name="connsiteX58" fmla="*/ 651885 w 755103"/>
            <a:gd name="connsiteY58" fmla="*/ 343008 h 768729"/>
            <a:gd name="connsiteX59" fmla="*/ 651885 w 755103"/>
            <a:gd name="connsiteY59" fmla="*/ 343008 h 768729"/>
            <a:gd name="connsiteX60" fmla="*/ 633434 w 755103"/>
            <a:gd name="connsiteY60" fmla="*/ 378015 h 768729"/>
            <a:gd name="connsiteX61" fmla="*/ 644628 w 755103"/>
            <a:gd name="connsiteY61" fmla="*/ 390406 h 768729"/>
            <a:gd name="connsiteX62" fmla="*/ 633434 w 755103"/>
            <a:gd name="connsiteY62" fmla="*/ 378015 h 768729"/>
            <a:gd name="connsiteX63" fmla="*/ 604727 w 755103"/>
            <a:gd name="connsiteY63" fmla="*/ 411151 h 768729"/>
            <a:gd name="connsiteX64" fmla="*/ 617704 w 755103"/>
            <a:gd name="connsiteY64" fmla="*/ 402410 h 768729"/>
            <a:gd name="connsiteX65" fmla="*/ 615672 w 755103"/>
            <a:gd name="connsiteY65" fmla="*/ 403040 h 768729"/>
            <a:gd name="connsiteX66" fmla="*/ 604727 w 755103"/>
            <a:gd name="connsiteY66" fmla="*/ 411151 h 768729"/>
            <a:gd name="connsiteX67" fmla="*/ 604727 w 755103"/>
            <a:gd name="connsiteY67" fmla="*/ 411151 h 768729"/>
            <a:gd name="connsiteX68" fmla="*/ 607815 w 755103"/>
            <a:gd name="connsiteY68" fmla="*/ 472950 h 768729"/>
            <a:gd name="connsiteX69" fmla="*/ 619730 w 755103"/>
            <a:gd name="connsiteY69" fmla="*/ 481880 h 768729"/>
            <a:gd name="connsiteX70" fmla="*/ 607815 w 755103"/>
            <a:gd name="connsiteY70" fmla="*/ 472950 h 768729"/>
            <a:gd name="connsiteX71" fmla="*/ 625682 w 755103"/>
            <a:gd name="connsiteY71" fmla="*/ 510262 h 768729"/>
            <a:gd name="connsiteX72" fmla="*/ 646926 w 755103"/>
            <a:gd name="connsiteY72" fmla="*/ 531294 h 768729"/>
            <a:gd name="connsiteX73" fmla="*/ 634007 w 755103"/>
            <a:gd name="connsiteY73" fmla="*/ 506516 h 768729"/>
            <a:gd name="connsiteX74" fmla="*/ 625682 w 755103"/>
            <a:gd name="connsiteY74" fmla="*/ 510262 h 768729"/>
            <a:gd name="connsiteX75" fmla="*/ 625682 w 755103"/>
            <a:gd name="connsiteY75" fmla="*/ 510262 h 768729"/>
            <a:gd name="connsiteX76" fmla="*/ 586930 w 755103"/>
            <a:gd name="connsiteY76" fmla="*/ 557510 h 768729"/>
            <a:gd name="connsiteX77" fmla="*/ 597840 w 755103"/>
            <a:gd name="connsiteY77" fmla="*/ 558376 h 768729"/>
            <a:gd name="connsiteX78" fmla="*/ 586930 w 755103"/>
            <a:gd name="connsiteY78" fmla="*/ 557510 h 768729"/>
            <a:gd name="connsiteX79" fmla="*/ 513732 w 755103"/>
            <a:gd name="connsiteY79" fmla="*/ 624643 h 768729"/>
            <a:gd name="connsiteX80" fmla="*/ 538420 w 755103"/>
            <a:gd name="connsiteY80" fmla="*/ 605627 h 768729"/>
            <a:gd name="connsiteX81" fmla="*/ 531529 w 755103"/>
            <a:gd name="connsiteY81" fmla="*/ 608221 h 768729"/>
            <a:gd name="connsiteX82" fmla="*/ 513732 w 755103"/>
            <a:gd name="connsiteY82" fmla="*/ 624643 h 768729"/>
            <a:gd name="connsiteX83" fmla="*/ 513732 w 755103"/>
            <a:gd name="connsiteY83" fmla="*/ 624643 h 768729"/>
            <a:gd name="connsiteX84" fmla="*/ 510000 w 755103"/>
            <a:gd name="connsiteY84" fmla="*/ 655183 h 768729"/>
            <a:gd name="connsiteX85" fmla="*/ 501677 w 755103"/>
            <a:gd name="connsiteY85" fmla="*/ 637607 h 768729"/>
            <a:gd name="connsiteX86" fmla="*/ 510000 w 755103"/>
            <a:gd name="connsiteY86" fmla="*/ 655183 h 768729"/>
            <a:gd name="connsiteX87" fmla="*/ 532679 w 755103"/>
            <a:gd name="connsiteY87" fmla="*/ 642217 h 768729"/>
            <a:gd name="connsiteX88" fmla="*/ 521197 w 755103"/>
            <a:gd name="connsiteY88" fmla="*/ 649134 h 768729"/>
            <a:gd name="connsiteX89" fmla="*/ 540143 w 755103"/>
            <a:gd name="connsiteY89" fmla="*/ 650284 h 768729"/>
            <a:gd name="connsiteX90" fmla="*/ 532679 w 755103"/>
            <a:gd name="connsiteY90" fmla="*/ 642216 h 768729"/>
            <a:gd name="connsiteX91" fmla="*/ 532679 w 755103"/>
            <a:gd name="connsiteY91" fmla="*/ 642216 h 768729"/>
            <a:gd name="connsiteX92" fmla="*/ 341994 w 755103"/>
            <a:gd name="connsiteY92" fmla="*/ 70449 h 768729"/>
            <a:gd name="connsiteX93" fmla="*/ 341994 w 755103"/>
            <a:gd name="connsiteY93" fmla="*/ 70449 h 768729"/>
            <a:gd name="connsiteX94" fmla="*/ 337486 w 755103"/>
            <a:gd name="connsiteY94" fmla="*/ 6348 h 768729"/>
            <a:gd name="connsiteX95" fmla="*/ 259776 w 755103"/>
            <a:gd name="connsiteY95" fmla="*/ 61665 h 768729"/>
            <a:gd name="connsiteX96" fmla="*/ 220656 w 755103"/>
            <a:gd name="connsiteY96" fmla="*/ 72038 h 768729"/>
            <a:gd name="connsiteX97" fmla="*/ 220082 w 755103"/>
            <a:gd name="connsiteY97" fmla="*/ 78376 h 768729"/>
            <a:gd name="connsiteX98" fmla="*/ 220656 w 755103"/>
            <a:gd name="connsiteY98" fmla="*/ 84715 h 768729"/>
            <a:gd name="connsiteX99" fmla="*/ 221804 w 755103"/>
            <a:gd name="connsiteY99" fmla="*/ 92205 h 768729"/>
            <a:gd name="connsiteX100" fmla="*/ 216636 w 755103"/>
            <a:gd name="connsiteY100" fmla="*/ 102578 h 768729"/>
            <a:gd name="connsiteX101" fmla="*/ 214914 w 755103"/>
            <a:gd name="connsiteY101" fmla="*/ 110357 h 768729"/>
            <a:gd name="connsiteX102" fmla="*/ 210897 w 755103"/>
            <a:gd name="connsiteY102" fmla="*/ 118711 h 768729"/>
            <a:gd name="connsiteX103" fmla="*/ 210897 w 755103"/>
            <a:gd name="connsiteY103" fmla="*/ 124185 h 768729"/>
            <a:gd name="connsiteX104" fmla="*/ 209174 w 755103"/>
            <a:gd name="connsiteY104" fmla="*/ 133407 h 768729"/>
            <a:gd name="connsiteX105" fmla="*/ 206876 w 755103"/>
            <a:gd name="connsiteY105" fmla="*/ 138592 h 768729"/>
            <a:gd name="connsiteX106" fmla="*/ 203720 w 755103"/>
            <a:gd name="connsiteY106" fmla="*/ 144066 h 768729"/>
            <a:gd name="connsiteX107" fmla="*/ 201998 w 755103"/>
            <a:gd name="connsiteY107" fmla="*/ 153574 h 768729"/>
            <a:gd name="connsiteX108" fmla="*/ 196544 w 755103"/>
            <a:gd name="connsiteY108" fmla="*/ 159049 h 768729"/>
            <a:gd name="connsiteX109" fmla="*/ 188217 w 755103"/>
            <a:gd name="connsiteY109" fmla="*/ 161929 h 768729"/>
            <a:gd name="connsiteX110" fmla="*/ 179894 w 755103"/>
            <a:gd name="connsiteY110" fmla="*/ 165387 h 768729"/>
            <a:gd name="connsiteX111" fmla="*/ 173580 w 755103"/>
            <a:gd name="connsiteY111" fmla="*/ 170861 h 768729"/>
            <a:gd name="connsiteX112" fmla="*/ 165542 w 755103"/>
            <a:gd name="connsiteY112" fmla="*/ 176046 h 768729"/>
            <a:gd name="connsiteX113" fmla="*/ 174727 w 755103"/>
            <a:gd name="connsiteY113" fmla="*/ 182385 h 768729"/>
            <a:gd name="connsiteX114" fmla="*/ 178747 w 755103"/>
            <a:gd name="connsiteY114" fmla="*/ 186708 h 768729"/>
            <a:gd name="connsiteX115" fmla="*/ 185923 w 755103"/>
            <a:gd name="connsiteY115" fmla="*/ 194198 h 768729"/>
            <a:gd name="connsiteX116" fmla="*/ 190801 w 755103"/>
            <a:gd name="connsiteY116" fmla="*/ 201688 h 768729"/>
            <a:gd name="connsiteX117" fmla="*/ 191662 w 755103"/>
            <a:gd name="connsiteY117" fmla="*/ 208027 h 768729"/>
            <a:gd name="connsiteX118" fmla="*/ 188506 w 755103"/>
            <a:gd name="connsiteY118" fmla="*/ 215806 h 768729"/>
            <a:gd name="connsiteX119" fmla="*/ 181903 w 755103"/>
            <a:gd name="connsiteY119" fmla="*/ 222723 h 768729"/>
            <a:gd name="connsiteX120" fmla="*/ 177310 w 755103"/>
            <a:gd name="connsiteY120" fmla="*/ 228483 h 768729"/>
            <a:gd name="connsiteX121" fmla="*/ 168698 w 755103"/>
            <a:gd name="connsiteY121" fmla="*/ 233671 h 768729"/>
            <a:gd name="connsiteX122" fmla="*/ 158449 w 755103"/>
            <a:gd name="connsiteY122" fmla="*/ 233957 h 768729"/>
            <a:gd name="connsiteX123" fmla="*/ 150699 w 755103"/>
            <a:gd name="connsiteY123" fmla="*/ 230788 h 768729"/>
            <a:gd name="connsiteX124" fmla="*/ 142518 w 755103"/>
            <a:gd name="connsiteY124" fmla="*/ 225460 h 768729"/>
            <a:gd name="connsiteX125" fmla="*/ 135917 w 755103"/>
            <a:gd name="connsiteY125" fmla="*/ 223874 h 768729"/>
            <a:gd name="connsiteX126" fmla="*/ 127736 w 755103"/>
            <a:gd name="connsiteY126" fmla="*/ 226179 h 768729"/>
            <a:gd name="connsiteX127" fmla="*/ 120560 w 755103"/>
            <a:gd name="connsiteY127" fmla="*/ 232085 h 768729"/>
            <a:gd name="connsiteX128" fmla="*/ 115679 w 755103"/>
            <a:gd name="connsiteY128" fmla="*/ 239721 h 768729"/>
            <a:gd name="connsiteX129" fmla="*/ 114532 w 755103"/>
            <a:gd name="connsiteY129" fmla="*/ 247211 h 768729"/>
            <a:gd name="connsiteX130" fmla="*/ 114817 w 755103"/>
            <a:gd name="connsiteY130" fmla="*/ 258448 h 768729"/>
            <a:gd name="connsiteX131" fmla="*/ 114389 w 755103"/>
            <a:gd name="connsiteY131" fmla="*/ 260896 h 768729"/>
            <a:gd name="connsiteX132" fmla="*/ 118264 w 755103"/>
            <a:gd name="connsiteY132" fmla="*/ 271844 h 768729"/>
            <a:gd name="connsiteX133" fmla="*/ 121852 w 755103"/>
            <a:gd name="connsiteY133" fmla="*/ 278183 h 768729"/>
            <a:gd name="connsiteX134" fmla="*/ 125582 w 755103"/>
            <a:gd name="connsiteY134" fmla="*/ 284378 h 768729"/>
            <a:gd name="connsiteX135" fmla="*/ 126730 w 755103"/>
            <a:gd name="connsiteY135" fmla="*/ 286973 h 768729"/>
            <a:gd name="connsiteX136" fmla="*/ 126014 w 755103"/>
            <a:gd name="connsiteY136" fmla="*/ 294606 h 768729"/>
            <a:gd name="connsiteX137" fmla="*/ 124721 w 755103"/>
            <a:gd name="connsiteY137" fmla="*/ 303395 h 768729"/>
            <a:gd name="connsiteX138" fmla="*/ 121133 w 755103"/>
            <a:gd name="connsiteY138" fmla="*/ 306708 h 768729"/>
            <a:gd name="connsiteX139" fmla="*/ 116398 w 755103"/>
            <a:gd name="connsiteY139" fmla="*/ 312325 h 768729"/>
            <a:gd name="connsiteX140" fmla="*/ 113238 w 755103"/>
            <a:gd name="connsiteY140" fmla="*/ 317081 h 768729"/>
            <a:gd name="connsiteX141" fmla="*/ 111805 w 755103"/>
            <a:gd name="connsiteY141" fmla="*/ 324138 h 768729"/>
            <a:gd name="connsiteX142" fmla="*/ 109079 w 755103"/>
            <a:gd name="connsiteY142" fmla="*/ 327596 h 768729"/>
            <a:gd name="connsiteX143" fmla="*/ 106208 w 755103"/>
            <a:gd name="connsiteY143" fmla="*/ 331341 h 768729"/>
            <a:gd name="connsiteX144" fmla="*/ 103482 w 755103"/>
            <a:gd name="connsiteY144" fmla="*/ 334367 h 768729"/>
            <a:gd name="connsiteX145" fmla="*/ 101327 w 755103"/>
            <a:gd name="connsiteY145" fmla="*/ 339263 h 768729"/>
            <a:gd name="connsiteX146" fmla="*/ 98886 w 755103"/>
            <a:gd name="connsiteY146" fmla="*/ 342722 h 768729"/>
            <a:gd name="connsiteX147" fmla="*/ 95215 w 755103"/>
            <a:gd name="connsiteY147" fmla="*/ 349204 h 768729"/>
            <a:gd name="connsiteX148" fmla="*/ 89472 w 755103"/>
            <a:gd name="connsiteY148" fmla="*/ 354967 h 768729"/>
            <a:gd name="connsiteX149" fmla="*/ 86316 w 755103"/>
            <a:gd name="connsiteY149" fmla="*/ 361306 h 768729"/>
            <a:gd name="connsiteX150" fmla="*/ 81149 w 755103"/>
            <a:gd name="connsiteY150" fmla="*/ 366204 h 768729"/>
            <a:gd name="connsiteX151" fmla="*/ 75409 w 755103"/>
            <a:gd name="connsiteY151" fmla="*/ 373694 h 768729"/>
            <a:gd name="connsiteX152" fmla="*/ 69666 w 755103"/>
            <a:gd name="connsiteY152" fmla="*/ 378879 h 768729"/>
            <a:gd name="connsiteX153" fmla="*/ 64788 w 755103"/>
            <a:gd name="connsiteY153" fmla="*/ 384643 h 768729"/>
            <a:gd name="connsiteX154" fmla="*/ 57898 w 755103"/>
            <a:gd name="connsiteY154" fmla="*/ 390406 h 768729"/>
            <a:gd name="connsiteX155" fmla="*/ 50436 w 755103"/>
            <a:gd name="connsiteY155" fmla="*/ 394440 h 768729"/>
            <a:gd name="connsiteX156" fmla="*/ 45268 w 755103"/>
            <a:gd name="connsiteY156" fmla="*/ 397895 h 768729"/>
            <a:gd name="connsiteX157" fmla="*/ 38377 w 755103"/>
            <a:gd name="connsiteY157" fmla="*/ 401641 h 768729"/>
            <a:gd name="connsiteX158" fmla="*/ 32350 w 755103"/>
            <a:gd name="connsiteY158" fmla="*/ 405099 h 768729"/>
            <a:gd name="connsiteX159" fmla="*/ 26323 w 755103"/>
            <a:gd name="connsiteY159" fmla="*/ 407115 h 768729"/>
            <a:gd name="connsiteX160" fmla="*/ 20000 w 755103"/>
            <a:gd name="connsiteY160" fmla="*/ 407764 h 768729"/>
            <a:gd name="connsiteX161" fmla="*/ 1682 w 755103"/>
            <a:gd name="connsiteY161" fmla="*/ 442105 h 768729"/>
            <a:gd name="connsiteX162" fmla="*/ 78854 w 755103"/>
            <a:gd name="connsiteY162" fmla="*/ 577681 h 768729"/>
            <a:gd name="connsiteX163" fmla="*/ 89432 w 755103"/>
            <a:gd name="connsiteY163" fmla="*/ 610515 h 768729"/>
            <a:gd name="connsiteX164" fmla="*/ 136838 w 755103"/>
            <a:gd name="connsiteY164" fmla="*/ 654318 h 768729"/>
            <a:gd name="connsiteX165" fmla="*/ 165253 w 755103"/>
            <a:gd name="connsiteY165" fmla="*/ 745074 h 768729"/>
            <a:gd name="connsiteX166" fmla="*/ 208023 w 755103"/>
            <a:gd name="connsiteY166" fmla="*/ 755447 h 768729"/>
            <a:gd name="connsiteX167" fmla="*/ 286964 w 755103"/>
            <a:gd name="connsiteY167" fmla="*/ 717128 h 768729"/>
            <a:gd name="connsiteX168" fmla="*/ 370496 w 755103"/>
            <a:gd name="connsiteY168" fmla="*/ 749684 h 768729"/>
            <a:gd name="connsiteX169" fmla="*/ 427614 w 755103"/>
            <a:gd name="connsiteY169" fmla="*/ 778284 h 768729"/>
            <a:gd name="connsiteX170" fmla="*/ 442972 w 755103"/>
            <a:gd name="connsiteY170" fmla="*/ 703881 h 768729"/>
            <a:gd name="connsiteX171" fmla="*/ 450413 w 755103"/>
            <a:gd name="connsiteY171" fmla="*/ 636288 h 768729"/>
            <a:gd name="connsiteX172" fmla="*/ 497346 w 755103"/>
            <a:gd name="connsiteY172" fmla="*/ 615094 h 768729"/>
            <a:gd name="connsiteX173" fmla="*/ 503642 w 755103"/>
            <a:gd name="connsiteY173" fmla="*/ 572133 h 768729"/>
            <a:gd name="connsiteX174" fmla="*/ 540847 w 755103"/>
            <a:gd name="connsiteY174" fmla="*/ 577289 h 768729"/>
            <a:gd name="connsiteX175" fmla="*/ 587207 w 755103"/>
            <a:gd name="connsiteY175" fmla="*/ 548648 h 768729"/>
            <a:gd name="connsiteX176" fmla="*/ 579767 w 755103"/>
            <a:gd name="connsiteY176" fmla="*/ 514279 h 768729"/>
            <a:gd name="connsiteX177" fmla="*/ 575188 w 755103"/>
            <a:gd name="connsiteY177" fmla="*/ 478765 h 768729"/>
            <a:gd name="connsiteX178" fmla="*/ 579767 w 755103"/>
            <a:gd name="connsiteY178" fmla="*/ 450124 h 768729"/>
            <a:gd name="connsiteX179" fmla="*/ 556300 w 755103"/>
            <a:gd name="connsiteY179" fmla="*/ 410027 h 768729"/>
            <a:gd name="connsiteX180" fmla="*/ 570037 w 755103"/>
            <a:gd name="connsiteY180" fmla="*/ 377377 h 768729"/>
            <a:gd name="connsiteX181" fmla="*/ 600944 w 755103"/>
            <a:gd name="connsiteY181" fmla="*/ 390551 h 768729"/>
            <a:gd name="connsiteX182" fmla="*/ 603679 w 755103"/>
            <a:gd name="connsiteY182" fmla="*/ 381662 h 768729"/>
            <a:gd name="connsiteX183" fmla="*/ 604802 w 755103"/>
            <a:gd name="connsiteY183" fmla="*/ 388387 h 768729"/>
            <a:gd name="connsiteX184" fmla="*/ 623028 w 755103"/>
            <a:gd name="connsiteY184" fmla="*/ 361016 h 768729"/>
            <a:gd name="connsiteX185" fmla="*/ 573803 w 755103"/>
            <a:gd name="connsiteY185" fmla="*/ 337391 h 768729"/>
            <a:gd name="connsiteX186" fmla="*/ 536696 w 755103"/>
            <a:gd name="connsiteY186" fmla="*/ 343729 h 768729"/>
            <a:gd name="connsiteX187" fmla="*/ 600709 w 755103"/>
            <a:gd name="connsiteY187" fmla="*/ 295327 h 768729"/>
            <a:gd name="connsiteX188" fmla="*/ 573727 w 755103"/>
            <a:gd name="connsiteY188" fmla="*/ 251823 h 768729"/>
            <a:gd name="connsiteX189" fmla="*/ 453453 w 755103"/>
            <a:gd name="connsiteY189" fmla="*/ 221280 h 768729"/>
            <a:gd name="connsiteX190" fmla="*/ 345600 w 755103"/>
            <a:gd name="connsiteY190" fmla="*/ 223441 h 768729"/>
            <a:gd name="connsiteX191" fmla="*/ 393396 w 755103"/>
            <a:gd name="connsiteY191" fmla="*/ 197078 h 768729"/>
            <a:gd name="connsiteX192" fmla="*/ 462716 w 755103"/>
            <a:gd name="connsiteY192" fmla="*/ 149973 h 768729"/>
            <a:gd name="connsiteX193" fmla="*/ 495827 w 755103"/>
            <a:gd name="connsiteY193" fmla="*/ 120921 h 768729"/>
            <a:gd name="connsiteX194" fmla="*/ 476129 w 755103"/>
            <a:gd name="connsiteY194" fmla="*/ 110357 h 768729"/>
            <a:gd name="connsiteX195" fmla="*/ 458906 w 755103"/>
            <a:gd name="connsiteY195" fmla="*/ 102578 h 768729"/>
            <a:gd name="connsiteX196" fmla="*/ 445127 w 755103"/>
            <a:gd name="connsiteY196" fmla="*/ 101138 h 768729"/>
            <a:gd name="connsiteX197" fmla="*/ 422166 w 755103"/>
            <a:gd name="connsiteY197" fmla="*/ 69733 h 768729"/>
            <a:gd name="connsiteX198" fmla="*/ 394894 w 755103"/>
            <a:gd name="connsiteY198" fmla="*/ 85866 h 768729"/>
            <a:gd name="connsiteX199" fmla="*/ 365041 w 755103"/>
            <a:gd name="connsiteY199" fmla="*/ 121016 h 768729"/>
            <a:gd name="connsiteX200" fmla="*/ 356429 w 755103"/>
            <a:gd name="connsiteY200" fmla="*/ 121016 h 768729"/>
            <a:gd name="connsiteX201" fmla="*/ 345233 w 755103"/>
            <a:gd name="connsiteY201" fmla="*/ 108917 h 768729"/>
            <a:gd name="connsiteX202" fmla="*/ 345808 w 755103"/>
            <a:gd name="connsiteY202" fmla="*/ 102289 h 768729"/>
            <a:gd name="connsiteX203" fmla="*/ 341994 w 755103"/>
            <a:gd name="connsiteY203" fmla="*/ 70449 h 768729"/>
            <a:gd name="connsiteX204" fmla="*/ 342046 w 755103"/>
            <a:gd name="connsiteY204" fmla="*/ 70410 h 768729"/>
            <a:gd name="connsiteX205" fmla="*/ 342941 w 755103"/>
            <a:gd name="connsiteY205" fmla="*/ 69731 h 768729"/>
            <a:gd name="connsiteX206" fmla="*/ 347201 w 755103"/>
            <a:gd name="connsiteY206" fmla="*/ 66618 h 768729"/>
            <a:gd name="connsiteX207" fmla="*/ 348747 w 755103"/>
            <a:gd name="connsiteY207" fmla="*/ 65640 h 768729"/>
            <a:gd name="connsiteX208" fmla="*/ 351306 w 755103"/>
            <a:gd name="connsiteY208" fmla="*/ 64354 h 768729"/>
            <a:gd name="connsiteX209" fmla="*/ 344948 w 755103"/>
            <a:gd name="connsiteY209" fmla="*/ 59647 h 768729"/>
            <a:gd name="connsiteX210" fmla="*/ 334902 w 755103"/>
            <a:gd name="connsiteY210" fmla="*/ 38615 h 768729"/>
            <a:gd name="connsiteX211" fmla="*/ 334042 w 755103"/>
            <a:gd name="connsiteY211" fmla="*/ 20463 h 768729"/>
            <a:gd name="connsiteX212" fmla="*/ 337487 w 755103"/>
            <a:gd name="connsiteY212" fmla="*/ 6346 h 768729"/>
            <a:gd name="connsiteX213" fmla="*/ 337487 w 755103"/>
            <a:gd name="connsiteY213" fmla="*/ 6346 h 76872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 ang="0">
              <a:pos x="connsiteX209" y="connsiteY209"/>
            </a:cxn>
            <a:cxn ang="0">
              <a:pos x="connsiteX210" y="connsiteY210"/>
            </a:cxn>
            <a:cxn ang="0">
              <a:pos x="connsiteX211" y="connsiteY211"/>
            </a:cxn>
            <a:cxn ang="0">
              <a:pos x="connsiteX212" y="connsiteY212"/>
            </a:cxn>
            <a:cxn ang="0">
              <a:pos x="connsiteX213" y="connsiteY213"/>
            </a:cxn>
          </a:cxnLst>
          <a:rect l="l" t="t" r="r" b="b"/>
          <a:pathLst>
            <a:path w="755103" h="768729">
              <a:moveTo>
                <a:pt x="603679" y="381662"/>
              </a:moveTo>
              <a:cubicBezTo>
                <a:pt x="600974" y="362916"/>
                <a:pt x="606060" y="369039"/>
                <a:pt x="603679" y="381662"/>
              </a:cubicBezTo>
              <a:close/>
              <a:moveTo>
                <a:pt x="680295" y="108052"/>
              </a:moveTo>
              <a:cubicBezTo>
                <a:pt x="683475" y="122011"/>
                <a:pt x="704667" y="101981"/>
                <a:pt x="671828" y="86156"/>
              </a:cubicBezTo>
              <a:cubicBezTo>
                <a:pt x="667788" y="88436"/>
                <a:pt x="664906" y="89241"/>
                <a:pt x="664220" y="94078"/>
              </a:cubicBezTo>
              <a:cubicBezTo>
                <a:pt x="662131" y="108798"/>
                <a:pt x="671987" y="104002"/>
                <a:pt x="682592" y="106180"/>
              </a:cubicBezTo>
              <a:cubicBezTo>
                <a:pt x="681680" y="108606"/>
                <a:pt x="679867" y="106180"/>
                <a:pt x="680295" y="108052"/>
              </a:cubicBezTo>
              <a:lnTo>
                <a:pt x="680295" y="108052"/>
              </a:lnTo>
              <a:close/>
              <a:moveTo>
                <a:pt x="695798" y="67861"/>
              </a:moveTo>
              <a:cubicBezTo>
                <a:pt x="686110" y="68895"/>
                <a:pt x="691180" y="79941"/>
                <a:pt x="711583" y="76215"/>
              </a:cubicBezTo>
              <a:cubicBezTo>
                <a:pt x="711583" y="72624"/>
                <a:pt x="710997" y="61516"/>
                <a:pt x="705770" y="61665"/>
              </a:cubicBezTo>
              <a:cubicBezTo>
                <a:pt x="703035" y="61743"/>
                <a:pt x="700633" y="67345"/>
                <a:pt x="695798" y="67861"/>
              </a:cubicBezTo>
              <a:lnTo>
                <a:pt x="695798" y="67861"/>
              </a:lnTo>
              <a:close/>
              <a:moveTo>
                <a:pt x="724499" y="85002"/>
              </a:moveTo>
              <a:cubicBezTo>
                <a:pt x="701526" y="92135"/>
                <a:pt x="725009" y="98677"/>
                <a:pt x="737560" y="95950"/>
              </a:cubicBezTo>
              <a:cubicBezTo>
                <a:pt x="740182" y="90260"/>
                <a:pt x="725976" y="84543"/>
                <a:pt x="724499" y="85002"/>
              </a:cubicBezTo>
              <a:close/>
              <a:moveTo>
                <a:pt x="750549" y="135134"/>
              </a:moveTo>
              <a:cubicBezTo>
                <a:pt x="737959" y="152851"/>
                <a:pt x="771406" y="142400"/>
                <a:pt x="757150" y="129660"/>
              </a:cubicBezTo>
              <a:cubicBezTo>
                <a:pt x="753992" y="126836"/>
                <a:pt x="751708" y="133507"/>
                <a:pt x="750549" y="135134"/>
              </a:cubicBezTo>
              <a:close/>
              <a:moveTo>
                <a:pt x="731605" y="192758"/>
              </a:moveTo>
              <a:lnTo>
                <a:pt x="733328" y="208605"/>
              </a:lnTo>
              <a:cubicBezTo>
                <a:pt x="741186" y="208105"/>
                <a:pt x="744195" y="191075"/>
                <a:pt x="731605" y="192758"/>
              </a:cubicBezTo>
              <a:close/>
              <a:moveTo>
                <a:pt x="711224" y="182096"/>
              </a:moveTo>
              <a:cubicBezTo>
                <a:pt x="706358" y="192974"/>
                <a:pt x="724591" y="190791"/>
                <a:pt x="729594" y="189878"/>
              </a:cubicBezTo>
              <a:cubicBezTo>
                <a:pt x="726881" y="183220"/>
                <a:pt x="712757" y="178662"/>
                <a:pt x="711224" y="182096"/>
              </a:cubicBezTo>
              <a:close/>
              <a:moveTo>
                <a:pt x="646926" y="153575"/>
              </a:moveTo>
              <a:cubicBezTo>
                <a:pt x="650937" y="158106"/>
                <a:pt x="681529" y="154928"/>
                <a:pt x="683953" y="150405"/>
              </a:cubicBezTo>
              <a:cubicBezTo>
                <a:pt x="684070" y="150197"/>
                <a:pt x="665447" y="148044"/>
                <a:pt x="663571" y="134848"/>
              </a:cubicBezTo>
              <a:cubicBezTo>
                <a:pt x="658405" y="133851"/>
                <a:pt x="650680" y="135087"/>
                <a:pt x="646064" y="138017"/>
              </a:cubicBezTo>
              <a:cubicBezTo>
                <a:pt x="646064" y="138017"/>
                <a:pt x="644628" y="150981"/>
                <a:pt x="646926" y="153575"/>
              </a:cubicBezTo>
              <a:lnTo>
                <a:pt x="646926" y="153575"/>
              </a:lnTo>
              <a:close/>
              <a:moveTo>
                <a:pt x="605303" y="191029"/>
              </a:moveTo>
              <a:cubicBezTo>
                <a:pt x="607088" y="192818"/>
                <a:pt x="608172" y="177309"/>
                <a:pt x="608172" y="176911"/>
              </a:cubicBezTo>
              <a:lnTo>
                <a:pt x="599849" y="174031"/>
              </a:lnTo>
              <a:cubicBezTo>
                <a:pt x="596857" y="178038"/>
                <a:pt x="596789" y="195349"/>
                <a:pt x="605303" y="191029"/>
              </a:cubicBezTo>
              <a:lnTo>
                <a:pt x="605303" y="191029"/>
              </a:lnTo>
              <a:close/>
              <a:moveTo>
                <a:pt x="637451" y="168844"/>
              </a:moveTo>
              <a:cubicBezTo>
                <a:pt x="609811" y="167568"/>
                <a:pt x="625356" y="210662"/>
                <a:pt x="679075" y="187571"/>
              </a:cubicBezTo>
              <a:cubicBezTo>
                <a:pt x="677576" y="185849"/>
                <a:pt x="665602" y="168119"/>
                <a:pt x="668167" y="177776"/>
              </a:cubicBezTo>
              <a:cubicBezTo>
                <a:pt x="660883" y="188738"/>
                <a:pt x="656509" y="176619"/>
                <a:pt x="648933" y="172591"/>
              </a:cubicBezTo>
              <a:cubicBezTo>
                <a:pt x="645380" y="170702"/>
                <a:pt x="641279" y="170092"/>
                <a:pt x="637451" y="168844"/>
              </a:cubicBezTo>
              <a:lnTo>
                <a:pt x="637451" y="168844"/>
              </a:lnTo>
              <a:close/>
              <a:moveTo>
                <a:pt x="619654" y="235111"/>
              </a:moveTo>
              <a:cubicBezTo>
                <a:pt x="644017" y="233717"/>
                <a:pt x="649956" y="247843"/>
                <a:pt x="672759" y="248940"/>
              </a:cubicBezTo>
              <a:cubicBezTo>
                <a:pt x="724159" y="251412"/>
                <a:pt x="638428" y="205152"/>
                <a:pt x="627405" y="202553"/>
              </a:cubicBezTo>
              <a:cubicBezTo>
                <a:pt x="612303" y="198984"/>
                <a:pt x="585067" y="237092"/>
                <a:pt x="619654" y="235111"/>
              </a:cubicBezTo>
              <a:lnTo>
                <a:pt x="619654" y="235111"/>
              </a:lnTo>
              <a:close/>
              <a:moveTo>
                <a:pt x="655319" y="296038"/>
              </a:moveTo>
              <a:cubicBezTo>
                <a:pt x="664921" y="291766"/>
                <a:pt x="685673" y="289785"/>
                <a:pt x="665049" y="283436"/>
              </a:cubicBezTo>
              <a:cubicBezTo>
                <a:pt x="664044" y="272271"/>
                <a:pt x="674275" y="280621"/>
                <a:pt x="674779" y="268543"/>
              </a:cubicBezTo>
              <a:cubicBezTo>
                <a:pt x="675042" y="262301"/>
                <a:pt x="665257" y="258129"/>
                <a:pt x="660471" y="260523"/>
              </a:cubicBezTo>
              <a:cubicBezTo>
                <a:pt x="655694" y="262912"/>
                <a:pt x="655794" y="279777"/>
                <a:pt x="646161" y="281144"/>
              </a:cubicBezTo>
              <a:cubicBezTo>
                <a:pt x="626092" y="283990"/>
                <a:pt x="635948" y="285673"/>
                <a:pt x="645588" y="296610"/>
              </a:cubicBezTo>
              <a:cubicBezTo>
                <a:pt x="652870" y="304873"/>
                <a:pt x="646944" y="299764"/>
                <a:pt x="655319" y="296037"/>
              </a:cubicBezTo>
              <a:lnTo>
                <a:pt x="655319" y="296037"/>
              </a:lnTo>
              <a:close/>
              <a:moveTo>
                <a:pt x="651885" y="343008"/>
              </a:moveTo>
              <a:cubicBezTo>
                <a:pt x="679382" y="347996"/>
                <a:pt x="660619" y="321992"/>
                <a:pt x="654746" y="326397"/>
              </a:cubicBezTo>
              <a:cubicBezTo>
                <a:pt x="652438" y="328129"/>
                <a:pt x="654457" y="332230"/>
                <a:pt x="653602" y="334989"/>
              </a:cubicBezTo>
              <a:cubicBezTo>
                <a:pt x="651771" y="340879"/>
                <a:pt x="651885" y="343008"/>
                <a:pt x="651885" y="343008"/>
              </a:cubicBezTo>
              <a:lnTo>
                <a:pt x="651885" y="343008"/>
              </a:lnTo>
              <a:close/>
              <a:moveTo>
                <a:pt x="633434" y="378015"/>
              </a:moveTo>
              <a:cubicBezTo>
                <a:pt x="623553" y="386121"/>
                <a:pt x="644628" y="404380"/>
                <a:pt x="644628" y="390406"/>
              </a:cubicBezTo>
              <a:cubicBezTo>
                <a:pt x="644628" y="386831"/>
                <a:pt x="638070" y="374211"/>
                <a:pt x="633434" y="378015"/>
              </a:cubicBezTo>
              <a:close/>
              <a:moveTo>
                <a:pt x="604727" y="411151"/>
              </a:moveTo>
              <a:cubicBezTo>
                <a:pt x="635737" y="434077"/>
                <a:pt x="636093" y="396872"/>
                <a:pt x="617704" y="402410"/>
              </a:cubicBezTo>
              <a:cubicBezTo>
                <a:pt x="614835" y="403276"/>
                <a:pt x="615672" y="403040"/>
                <a:pt x="615672" y="403040"/>
              </a:cubicBezTo>
              <a:cubicBezTo>
                <a:pt x="611272" y="404402"/>
                <a:pt x="605701" y="409746"/>
                <a:pt x="604727" y="411151"/>
              </a:cubicBezTo>
              <a:lnTo>
                <a:pt x="604727" y="411151"/>
              </a:lnTo>
              <a:close/>
              <a:moveTo>
                <a:pt x="607815" y="472950"/>
              </a:moveTo>
              <a:cubicBezTo>
                <a:pt x="596312" y="482653"/>
                <a:pt x="624053" y="493223"/>
                <a:pt x="619730" y="481880"/>
              </a:cubicBezTo>
              <a:cubicBezTo>
                <a:pt x="616125" y="472423"/>
                <a:pt x="614953" y="474512"/>
                <a:pt x="607815" y="472950"/>
              </a:cubicBezTo>
              <a:close/>
              <a:moveTo>
                <a:pt x="625682" y="510262"/>
              </a:moveTo>
              <a:cubicBezTo>
                <a:pt x="626376" y="524244"/>
                <a:pt x="642084" y="570153"/>
                <a:pt x="646926" y="531294"/>
              </a:cubicBezTo>
              <a:cubicBezTo>
                <a:pt x="648493" y="518708"/>
                <a:pt x="645451" y="510891"/>
                <a:pt x="634007" y="506516"/>
              </a:cubicBezTo>
              <a:lnTo>
                <a:pt x="625682" y="510262"/>
              </a:lnTo>
              <a:lnTo>
                <a:pt x="625682" y="510262"/>
              </a:lnTo>
              <a:close/>
              <a:moveTo>
                <a:pt x="586930" y="557510"/>
              </a:moveTo>
              <a:cubicBezTo>
                <a:pt x="581997" y="582339"/>
                <a:pt x="610714" y="571309"/>
                <a:pt x="597840" y="558376"/>
              </a:cubicBezTo>
              <a:cubicBezTo>
                <a:pt x="595783" y="556309"/>
                <a:pt x="588801" y="557333"/>
                <a:pt x="586930" y="557510"/>
              </a:cubicBezTo>
              <a:close/>
              <a:moveTo>
                <a:pt x="513732" y="624643"/>
              </a:moveTo>
              <a:cubicBezTo>
                <a:pt x="518174" y="631700"/>
                <a:pt x="558277" y="641055"/>
                <a:pt x="538420" y="605627"/>
              </a:cubicBezTo>
              <a:cubicBezTo>
                <a:pt x="536125" y="606492"/>
                <a:pt x="533593" y="606891"/>
                <a:pt x="531529" y="608221"/>
              </a:cubicBezTo>
              <a:lnTo>
                <a:pt x="513732" y="624643"/>
              </a:lnTo>
              <a:lnTo>
                <a:pt x="513732" y="624643"/>
              </a:lnTo>
              <a:close/>
              <a:moveTo>
                <a:pt x="510000" y="655183"/>
              </a:moveTo>
              <a:cubicBezTo>
                <a:pt x="514712" y="644848"/>
                <a:pt x="516442" y="636359"/>
                <a:pt x="501677" y="637607"/>
              </a:cubicBezTo>
              <a:cubicBezTo>
                <a:pt x="499615" y="645065"/>
                <a:pt x="505158" y="650474"/>
                <a:pt x="510000" y="655183"/>
              </a:cubicBezTo>
              <a:close/>
              <a:moveTo>
                <a:pt x="532679" y="642217"/>
              </a:moveTo>
              <a:cubicBezTo>
                <a:pt x="526575" y="645029"/>
                <a:pt x="529971" y="648772"/>
                <a:pt x="521197" y="649134"/>
              </a:cubicBezTo>
              <a:cubicBezTo>
                <a:pt x="500629" y="649982"/>
                <a:pt x="542883" y="682168"/>
                <a:pt x="540143" y="650284"/>
              </a:cubicBezTo>
              <a:cubicBezTo>
                <a:pt x="539808" y="646385"/>
                <a:pt x="538536" y="639517"/>
                <a:pt x="532679" y="642216"/>
              </a:cubicBezTo>
              <a:lnTo>
                <a:pt x="532679" y="642216"/>
              </a:lnTo>
              <a:close/>
              <a:moveTo>
                <a:pt x="341994" y="70449"/>
              </a:moveTo>
              <a:cubicBezTo>
                <a:pt x="332855" y="77077"/>
                <a:pt x="337785" y="64864"/>
                <a:pt x="341994" y="70449"/>
              </a:cubicBezTo>
              <a:close/>
              <a:moveTo>
                <a:pt x="337486" y="6348"/>
              </a:moveTo>
              <a:cubicBezTo>
                <a:pt x="314253" y="-10896"/>
                <a:pt x="259004" y="6813"/>
                <a:pt x="259776" y="61665"/>
              </a:cubicBezTo>
              <a:cubicBezTo>
                <a:pt x="238699" y="61665"/>
                <a:pt x="230586" y="61561"/>
                <a:pt x="220656" y="72038"/>
              </a:cubicBezTo>
              <a:lnTo>
                <a:pt x="220082" y="78376"/>
              </a:lnTo>
              <a:lnTo>
                <a:pt x="220656" y="84715"/>
              </a:lnTo>
              <a:lnTo>
                <a:pt x="221804" y="92205"/>
              </a:lnTo>
              <a:lnTo>
                <a:pt x="216636" y="102578"/>
              </a:lnTo>
              <a:lnTo>
                <a:pt x="214914" y="110357"/>
              </a:lnTo>
              <a:lnTo>
                <a:pt x="210897" y="118711"/>
              </a:lnTo>
              <a:lnTo>
                <a:pt x="210897" y="124185"/>
              </a:lnTo>
              <a:lnTo>
                <a:pt x="209174" y="133407"/>
              </a:lnTo>
              <a:lnTo>
                <a:pt x="206876" y="138592"/>
              </a:lnTo>
              <a:lnTo>
                <a:pt x="203720" y="144066"/>
              </a:lnTo>
              <a:lnTo>
                <a:pt x="201998" y="153574"/>
              </a:lnTo>
              <a:lnTo>
                <a:pt x="196544" y="159049"/>
              </a:lnTo>
              <a:lnTo>
                <a:pt x="188217" y="161929"/>
              </a:lnTo>
              <a:lnTo>
                <a:pt x="179894" y="165387"/>
              </a:lnTo>
              <a:lnTo>
                <a:pt x="173580" y="170861"/>
              </a:lnTo>
              <a:lnTo>
                <a:pt x="165542" y="176046"/>
              </a:lnTo>
              <a:lnTo>
                <a:pt x="174727" y="182385"/>
              </a:lnTo>
              <a:lnTo>
                <a:pt x="178747" y="186708"/>
              </a:lnTo>
              <a:lnTo>
                <a:pt x="185923" y="194198"/>
              </a:lnTo>
              <a:lnTo>
                <a:pt x="190801" y="201688"/>
              </a:lnTo>
              <a:lnTo>
                <a:pt x="191662" y="208027"/>
              </a:lnTo>
              <a:lnTo>
                <a:pt x="188506" y="215806"/>
              </a:lnTo>
              <a:lnTo>
                <a:pt x="181903" y="222723"/>
              </a:lnTo>
              <a:lnTo>
                <a:pt x="177310" y="228483"/>
              </a:lnTo>
              <a:lnTo>
                <a:pt x="168698" y="233671"/>
              </a:lnTo>
              <a:lnTo>
                <a:pt x="158449" y="233957"/>
              </a:lnTo>
              <a:lnTo>
                <a:pt x="150699" y="230788"/>
              </a:lnTo>
              <a:lnTo>
                <a:pt x="142518" y="225460"/>
              </a:lnTo>
              <a:lnTo>
                <a:pt x="135917" y="223874"/>
              </a:lnTo>
              <a:lnTo>
                <a:pt x="127736" y="226179"/>
              </a:lnTo>
              <a:lnTo>
                <a:pt x="120560" y="232085"/>
              </a:lnTo>
              <a:lnTo>
                <a:pt x="115679" y="239721"/>
              </a:lnTo>
              <a:lnTo>
                <a:pt x="114532" y="247211"/>
              </a:lnTo>
              <a:lnTo>
                <a:pt x="114817" y="258448"/>
              </a:lnTo>
              <a:lnTo>
                <a:pt x="114389" y="260896"/>
              </a:lnTo>
              <a:lnTo>
                <a:pt x="118264" y="271844"/>
              </a:lnTo>
              <a:lnTo>
                <a:pt x="121852" y="278183"/>
              </a:lnTo>
              <a:lnTo>
                <a:pt x="125582" y="284378"/>
              </a:lnTo>
              <a:lnTo>
                <a:pt x="126730" y="286973"/>
              </a:lnTo>
              <a:lnTo>
                <a:pt x="126014" y="294606"/>
              </a:lnTo>
              <a:lnTo>
                <a:pt x="124721" y="303395"/>
              </a:lnTo>
              <a:lnTo>
                <a:pt x="121133" y="306708"/>
              </a:lnTo>
              <a:lnTo>
                <a:pt x="116398" y="312325"/>
              </a:lnTo>
              <a:lnTo>
                <a:pt x="113238" y="317081"/>
              </a:lnTo>
              <a:lnTo>
                <a:pt x="111805" y="324138"/>
              </a:lnTo>
              <a:lnTo>
                <a:pt x="109079" y="327596"/>
              </a:lnTo>
              <a:lnTo>
                <a:pt x="106208" y="331341"/>
              </a:lnTo>
              <a:lnTo>
                <a:pt x="103482" y="334367"/>
              </a:lnTo>
              <a:lnTo>
                <a:pt x="101327" y="339263"/>
              </a:lnTo>
              <a:lnTo>
                <a:pt x="98886" y="342722"/>
              </a:lnTo>
              <a:lnTo>
                <a:pt x="95215" y="349204"/>
              </a:lnTo>
              <a:lnTo>
                <a:pt x="89472" y="354967"/>
              </a:lnTo>
              <a:lnTo>
                <a:pt x="86316" y="361306"/>
              </a:lnTo>
              <a:lnTo>
                <a:pt x="81149" y="366204"/>
              </a:lnTo>
              <a:lnTo>
                <a:pt x="75409" y="373694"/>
              </a:lnTo>
              <a:lnTo>
                <a:pt x="69666" y="378879"/>
              </a:lnTo>
              <a:lnTo>
                <a:pt x="64788" y="384643"/>
              </a:lnTo>
              <a:lnTo>
                <a:pt x="57898" y="390406"/>
              </a:lnTo>
              <a:lnTo>
                <a:pt x="50436" y="394440"/>
              </a:lnTo>
              <a:lnTo>
                <a:pt x="45268" y="397895"/>
              </a:lnTo>
              <a:lnTo>
                <a:pt x="38377" y="401641"/>
              </a:lnTo>
              <a:lnTo>
                <a:pt x="32350" y="405099"/>
              </a:lnTo>
              <a:lnTo>
                <a:pt x="26323" y="407115"/>
              </a:lnTo>
              <a:lnTo>
                <a:pt x="20000" y="407764"/>
              </a:lnTo>
              <a:cubicBezTo>
                <a:pt x="21528" y="423165"/>
                <a:pt x="1785" y="441830"/>
                <a:pt x="1682" y="442105"/>
              </a:cubicBezTo>
              <a:cubicBezTo>
                <a:pt x="-12854" y="480586"/>
                <a:pt x="71391" y="507128"/>
                <a:pt x="78854" y="577681"/>
              </a:cubicBezTo>
              <a:cubicBezTo>
                <a:pt x="80843" y="596499"/>
                <a:pt x="84667" y="606051"/>
                <a:pt x="89432" y="610515"/>
              </a:cubicBezTo>
              <a:cubicBezTo>
                <a:pt x="106467" y="626461"/>
                <a:pt x="135611" y="577543"/>
                <a:pt x="136838" y="654318"/>
              </a:cubicBezTo>
              <a:cubicBezTo>
                <a:pt x="137340" y="685918"/>
                <a:pt x="165253" y="710781"/>
                <a:pt x="165253" y="745074"/>
              </a:cubicBezTo>
              <a:cubicBezTo>
                <a:pt x="165253" y="771402"/>
                <a:pt x="191627" y="743821"/>
                <a:pt x="208023" y="755447"/>
              </a:cubicBezTo>
              <a:cubicBezTo>
                <a:pt x="237338" y="776236"/>
                <a:pt x="268396" y="689795"/>
                <a:pt x="286964" y="717128"/>
              </a:cubicBezTo>
              <a:cubicBezTo>
                <a:pt x="323644" y="771132"/>
                <a:pt x="302069" y="776441"/>
                <a:pt x="370496" y="749684"/>
              </a:cubicBezTo>
              <a:cubicBezTo>
                <a:pt x="396748" y="739416"/>
                <a:pt x="411771" y="761624"/>
                <a:pt x="427614" y="778284"/>
              </a:cubicBezTo>
              <a:cubicBezTo>
                <a:pt x="461164" y="768697"/>
                <a:pt x="440257" y="710679"/>
                <a:pt x="442972" y="703881"/>
              </a:cubicBezTo>
              <a:cubicBezTo>
                <a:pt x="453497" y="677542"/>
                <a:pt x="487916" y="653102"/>
                <a:pt x="450413" y="636288"/>
              </a:cubicBezTo>
              <a:cubicBezTo>
                <a:pt x="382273" y="605737"/>
                <a:pt x="490290" y="640409"/>
                <a:pt x="497346" y="615094"/>
              </a:cubicBezTo>
              <a:cubicBezTo>
                <a:pt x="505835" y="584651"/>
                <a:pt x="519515" y="598931"/>
                <a:pt x="503642" y="572133"/>
              </a:cubicBezTo>
              <a:cubicBezTo>
                <a:pt x="493187" y="554478"/>
                <a:pt x="522012" y="546832"/>
                <a:pt x="540847" y="577289"/>
              </a:cubicBezTo>
              <a:cubicBezTo>
                <a:pt x="556256" y="602206"/>
                <a:pt x="558271" y="547945"/>
                <a:pt x="587207" y="548648"/>
              </a:cubicBezTo>
              <a:cubicBezTo>
                <a:pt x="595547" y="548851"/>
                <a:pt x="613061" y="559502"/>
                <a:pt x="579767" y="514279"/>
              </a:cubicBezTo>
              <a:cubicBezTo>
                <a:pt x="549024" y="472523"/>
                <a:pt x="507673" y="489835"/>
                <a:pt x="575188" y="478765"/>
              </a:cubicBezTo>
              <a:cubicBezTo>
                <a:pt x="595253" y="475474"/>
                <a:pt x="600144" y="455563"/>
                <a:pt x="579767" y="450124"/>
              </a:cubicBezTo>
              <a:cubicBezTo>
                <a:pt x="521410" y="434550"/>
                <a:pt x="653979" y="462372"/>
                <a:pt x="556300" y="410027"/>
              </a:cubicBezTo>
              <a:cubicBezTo>
                <a:pt x="542861" y="402826"/>
                <a:pt x="564990" y="386890"/>
                <a:pt x="570037" y="377377"/>
              </a:cubicBezTo>
              <a:cubicBezTo>
                <a:pt x="578741" y="360968"/>
                <a:pt x="587321" y="422016"/>
                <a:pt x="600944" y="390551"/>
              </a:cubicBezTo>
              <a:cubicBezTo>
                <a:pt x="602304" y="387409"/>
                <a:pt x="603166" y="384383"/>
                <a:pt x="603679" y="381662"/>
              </a:cubicBezTo>
              <a:cubicBezTo>
                <a:pt x="603963" y="383624"/>
                <a:pt x="604330" y="385858"/>
                <a:pt x="604802" y="388387"/>
              </a:cubicBezTo>
              <a:cubicBezTo>
                <a:pt x="606144" y="395588"/>
                <a:pt x="633060" y="412272"/>
                <a:pt x="623028" y="361016"/>
              </a:cubicBezTo>
              <a:cubicBezTo>
                <a:pt x="606380" y="275940"/>
                <a:pt x="620912" y="317104"/>
                <a:pt x="573803" y="337391"/>
              </a:cubicBezTo>
              <a:cubicBezTo>
                <a:pt x="571812" y="338247"/>
                <a:pt x="527093" y="373300"/>
                <a:pt x="536696" y="343729"/>
              </a:cubicBezTo>
              <a:cubicBezTo>
                <a:pt x="536788" y="343454"/>
                <a:pt x="561670" y="337869"/>
                <a:pt x="600709" y="295327"/>
              </a:cubicBezTo>
              <a:cubicBezTo>
                <a:pt x="632086" y="261133"/>
                <a:pt x="646826" y="274278"/>
                <a:pt x="573727" y="251823"/>
              </a:cubicBezTo>
              <a:cubicBezTo>
                <a:pt x="519758" y="235243"/>
                <a:pt x="520312" y="159924"/>
                <a:pt x="453453" y="221280"/>
              </a:cubicBezTo>
              <a:cubicBezTo>
                <a:pt x="395096" y="274832"/>
                <a:pt x="415807" y="178735"/>
                <a:pt x="345600" y="223441"/>
              </a:cubicBezTo>
              <a:cubicBezTo>
                <a:pt x="305274" y="249121"/>
                <a:pt x="350080" y="195706"/>
                <a:pt x="393396" y="197078"/>
              </a:cubicBezTo>
              <a:cubicBezTo>
                <a:pt x="461847" y="199245"/>
                <a:pt x="422321" y="178324"/>
                <a:pt x="462716" y="149973"/>
              </a:cubicBezTo>
              <a:cubicBezTo>
                <a:pt x="475513" y="140992"/>
                <a:pt x="485551" y="130556"/>
                <a:pt x="495827" y="120921"/>
              </a:cubicBezTo>
              <a:cubicBezTo>
                <a:pt x="482926" y="119395"/>
                <a:pt x="482473" y="120986"/>
                <a:pt x="476129" y="110357"/>
              </a:cubicBezTo>
              <a:cubicBezTo>
                <a:pt x="463550" y="110835"/>
                <a:pt x="462767" y="109946"/>
                <a:pt x="458906" y="102578"/>
              </a:cubicBezTo>
              <a:lnTo>
                <a:pt x="445127" y="101138"/>
              </a:lnTo>
              <a:cubicBezTo>
                <a:pt x="429422" y="85388"/>
                <a:pt x="455137" y="75224"/>
                <a:pt x="422166" y="69733"/>
              </a:cubicBezTo>
              <a:cubicBezTo>
                <a:pt x="409325" y="72073"/>
                <a:pt x="407740" y="79755"/>
                <a:pt x="394894" y="85866"/>
              </a:cubicBezTo>
              <a:cubicBezTo>
                <a:pt x="391589" y="101046"/>
                <a:pt x="374593" y="105650"/>
                <a:pt x="365041" y="121016"/>
              </a:cubicBezTo>
              <a:lnTo>
                <a:pt x="356429" y="121016"/>
              </a:lnTo>
              <a:lnTo>
                <a:pt x="345233" y="108917"/>
              </a:lnTo>
              <a:lnTo>
                <a:pt x="345808" y="102289"/>
              </a:lnTo>
              <a:cubicBezTo>
                <a:pt x="346430" y="82081"/>
                <a:pt x="344321" y="73540"/>
                <a:pt x="341994" y="70449"/>
              </a:cubicBezTo>
              <a:cubicBezTo>
                <a:pt x="342007" y="70436"/>
                <a:pt x="342033" y="70423"/>
                <a:pt x="342046" y="70410"/>
              </a:cubicBezTo>
              <a:lnTo>
                <a:pt x="342941" y="69731"/>
              </a:lnTo>
              <a:cubicBezTo>
                <a:pt x="344631" y="68404"/>
                <a:pt x="346039" y="67391"/>
                <a:pt x="347201" y="66618"/>
              </a:cubicBezTo>
              <a:cubicBezTo>
                <a:pt x="347776" y="66238"/>
                <a:pt x="348289" y="65914"/>
                <a:pt x="348747" y="65640"/>
              </a:cubicBezTo>
              <a:cubicBezTo>
                <a:pt x="350003" y="64888"/>
                <a:pt x="350829" y="64521"/>
                <a:pt x="351306" y="64354"/>
              </a:cubicBezTo>
              <a:cubicBezTo>
                <a:pt x="350230" y="64419"/>
                <a:pt x="347615" y="63932"/>
                <a:pt x="344948" y="59647"/>
              </a:cubicBezTo>
              <a:cubicBezTo>
                <a:pt x="339247" y="50493"/>
                <a:pt x="362716" y="53922"/>
                <a:pt x="334902" y="38615"/>
              </a:cubicBezTo>
              <a:cubicBezTo>
                <a:pt x="314533" y="27405"/>
                <a:pt x="346493" y="34814"/>
                <a:pt x="334042" y="20463"/>
              </a:cubicBezTo>
              <a:cubicBezTo>
                <a:pt x="318391" y="2428"/>
                <a:pt x="346126" y="12758"/>
                <a:pt x="337487" y="6346"/>
              </a:cubicBezTo>
              <a:lnTo>
                <a:pt x="337487" y="6346"/>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10</xdr:col>
      <xdr:colOff>236944</xdr:colOff>
      <xdr:row>22</xdr:row>
      <xdr:rowOff>15556</xdr:rowOff>
    </xdr:from>
    <xdr:to>
      <xdr:col>11</xdr:col>
      <xdr:colOff>309444</xdr:colOff>
      <xdr:row>27</xdr:row>
      <xdr:rowOff>85884</xdr:rowOff>
    </xdr:to>
    <xdr:sp macro="" textlink="">
      <xdr:nvSpPr>
        <xdr:cNvPr id="509043" name="安徽省">
          <a:hlinkClick xmlns:r="http://schemas.openxmlformats.org/officeDocument/2006/relationships" r:id="rId10" tooltip="安徽省"/>
          <a:extLst>
            <a:ext uri="{FF2B5EF4-FFF2-40B4-BE49-F238E27FC236}">
              <a16:creationId xmlns:a16="http://schemas.microsoft.com/office/drawing/2014/main" id="{00000000-0008-0000-1000-000073C40700}"/>
            </a:ext>
          </a:extLst>
        </xdr:cNvPr>
        <xdr:cNvSpPr/>
      </xdr:nvSpPr>
      <xdr:spPr>
        <a:xfrm>
          <a:off x="7980769" y="4397056"/>
          <a:ext cx="758300" cy="927578"/>
        </a:xfrm>
        <a:custGeom>
          <a:avLst/>
          <a:gdLst>
            <a:gd name="connsiteX0" fmla="*/ 650376 w 755103"/>
            <a:gd name="connsiteY0" fmla="*/ 764752 h 925080"/>
            <a:gd name="connsiteX1" fmla="*/ 651523 w 755103"/>
            <a:gd name="connsiteY1" fmla="*/ 757262 h 925080"/>
            <a:gd name="connsiteX2" fmla="*/ 656404 w 755103"/>
            <a:gd name="connsiteY2" fmla="*/ 749626 h 925080"/>
            <a:gd name="connsiteX3" fmla="*/ 663580 w 755103"/>
            <a:gd name="connsiteY3" fmla="*/ 743720 h 925080"/>
            <a:gd name="connsiteX4" fmla="*/ 671760 w 755103"/>
            <a:gd name="connsiteY4" fmla="*/ 741415 h 925080"/>
            <a:gd name="connsiteX5" fmla="*/ 678362 w 755103"/>
            <a:gd name="connsiteY5" fmla="*/ 743001 h 925080"/>
            <a:gd name="connsiteX6" fmla="*/ 686542 w 755103"/>
            <a:gd name="connsiteY6" fmla="*/ 748329 h 925080"/>
            <a:gd name="connsiteX7" fmla="*/ 694293 w 755103"/>
            <a:gd name="connsiteY7" fmla="*/ 751498 h 925080"/>
            <a:gd name="connsiteX8" fmla="*/ 704542 w 755103"/>
            <a:gd name="connsiteY8" fmla="*/ 751212 h 925080"/>
            <a:gd name="connsiteX9" fmla="*/ 713154 w 755103"/>
            <a:gd name="connsiteY9" fmla="*/ 746024 h 925080"/>
            <a:gd name="connsiteX10" fmla="*/ 717746 w 755103"/>
            <a:gd name="connsiteY10" fmla="*/ 740264 h 925080"/>
            <a:gd name="connsiteX11" fmla="*/ 724350 w 755103"/>
            <a:gd name="connsiteY11" fmla="*/ 733347 h 925080"/>
            <a:gd name="connsiteX12" fmla="*/ 727506 w 755103"/>
            <a:gd name="connsiteY12" fmla="*/ 725568 h 925080"/>
            <a:gd name="connsiteX13" fmla="*/ 726645 w 755103"/>
            <a:gd name="connsiteY13" fmla="*/ 719229 h 925080"/>
            <a:gd name="connsiteX14" fmla="*/ 721766 w 755103"/>
            <a:gd name="connsiteY14" fmla="*/ 711739 h 925080"/>
            <a:gd name="connsiteX15" fmla="*/ 714590 w 755103"/>
            <a:gd name="connsiteY15" fmla="*/ 704249 h 925080"/>
            <a:gd name="connsiteX16" fmla="*/ 710570 w 755103"/>
            <a:gd name="connsiteY16" fmla="*/ 699926 h 925080"/>
            <a:gd name="connsiteX17" fmla="*/ 701385 w 755103"/>
            <a:gd name="connsiteY17" fmla="*/ 693587 h 925080"/>
            <a:gd name="connsiteX18" fmla="*/ 709422 w 755103"/>
            <a:gd name="connsiteY18" fmla="*/ 688402 h 925080"/>
            <a:gd name="connsiteX19" fmla="*/ 715737 w 755103"/>
            <a:gd name="connsiteY19" fmla="*/ 682928 h 925080"/>
            <a:gd name="connsiteX20" fmla="*/ 724061 w 755103"/>
            <a:gd name="connsiteY20" fmla="*/ 679470 h 925080"/>
            <a:gd name="connsiteX21" fmla="*/ 732387 w 755103"/>
            <a:gd name="connsiteY21" fmla="*/ 676589 h 925080"/>
            <a:gd name="connsiteX22" fmla="*/ 737841 w 755103"/>
            <a:gd name="connsiteY22" fmla="*/ 671115 h 925080"/>
            <a:gd name="connsiteX23" fmla="*/ 739563 w 755103"/>
            <a:gd name="connsiteY23" fmla="*/ 661607 h 925080"/>
            <a:gd name="connsiteX24" fmla="*/ 742719 w 755103"/>
            <a:gd name="connsiteY24" fmla="*/ 656133 h 925080"/>
            <a:gd name="connsiteX25" fmla="*/ 745017 w 755103"/>
            <a:gd name="connsiteY25" fmla="*/ 650948 h 925080"/>
            <a:gd name="connsiteX26" fmla="*/ 746739 w 755103"/>
            <a:gd name="connsiteY26" fmla="*/ 641726 h 925080"/>
            <a:gd name="connsiteX27" fmla="*/ 746739 w 755103"/>
            <a:gd name="connsiteY27" fmla="*/ 636252 h 925080"/>
            <a:gd name="connsiteX28" fmla="*/ 750757 w 755103"/>
            <a:gd name="connsiteY28" fmla="*/ 627898 h 925080"/>
            <a:gd name="connsiteX29" fmla="*/ 752479 w 755103"/>
            <a:gd name="connsiteY29" fmla="*/ 620119 h 925080"/>
            <a:gd name="connsiteX30" fmla="*/ 757647 w 755103"/>
            <a:gd name="connsiteY30" fmla="*/ 609746 h 925080"/>
            <a:gd name="connsiteX31" fmla="*/ 756500 w 755103"/>
            <a:gd name="connsiteY31" fmla="*/ 602256 h 925080"/>
            <a:gd name="connsiteX32" fmla="*/ 755924 w 755103"/>
            <a:gd name="connsiteY32" fmla="*/ 595917 h 925080"/>
            <a:gd name="connsiteX33" fmla="*/ 756500 w 755103"/>
            <a:gd name="connsiteY33" fmla="*/ 589578 h 925080"/>
            <a:gd name="connsiteX34" fmla="*/ 708562 w 755103"/>
            <a:gd name="connsiteY34" fmla="*/ 576612 h 925080"/>
            <a:gd name="connsiteX35" fmla="*/ 620437 w 755103"/>
            <a:gd name="connsiteY35" fmla="*/ 563937 h 925080"/>
            <a:gd name="connsiteX36" fmla="*/ 547815 w 755103"/>
            <a:gd name="connsiteY36" fmla="*/ 430539 h 925080"/>
            <a:gd name="connsiteX37" fmla="*/ 585129 w 755103"/>
            <a:gd name="connsiteY37" fmla="*/ 368019 h 925080"/>
            <a:gd name="connsiteX38" fmla="*/ 627899 w 755103"/>
            <a:gd name="connsiteY38" fmla="*/ 350732 h 925080"/>
            <a:gd name="connsiteX39" fmla="*/ 660910 w 755103"/>
            <a:gd name="connsiteY39" fmla="*/ 308379 h 925080"/>
            <a:gd name="connsiteX40" fmla="*/ 579389 w 755103"/>
            <a:gd name="connsiteY40" fmla="*/ 319038 h 925080"/>
            <a:gd name="connsiteX41" fmla="*/ 512847 w 755103"/>
            <a:gd name="connsiteY41" fmla="*/ 245113 h 925080"/>
            <a:gd name="connsiteX42" fmla="*/ 506580 w 755103"/>
            <a:gd name="connsiteY42" fmla="*/ 241071 h 925080"/>
            <a:gd name="connsiteX43" fmla="*/ 467153 w 755103"/>
            <a:gd name="connsiteY43" fmla="*/ 218199 h 925080"/>
            <a:gd name="connsiteX44" fmla="*/ 424096 w 755103"/>
            <a:gd name="connsiteY44" fmla="*/ 144730 h 925080"/>
            <a:gd name="connsiteX45" fmla="*/ 317834 w 755103"/>
            <a:gd name="connsiteY45" fmla="*/ 77595 h 925080"/>
            <a:gd name="connsiteX46" fmla="*/ 209272 w 755103"/>
            <a:gd name="connsiteY46" fmla="*/ 0 h 925080"/>
            <a:gd name="connsiteX47" fmla="*/ 185794 w 755103"/>
            <a:gd name="connsiteY47" fmla="*/ 19111 h 925080"/>
            <a:gd name="connsiteX48" fmla="*/ 243333 w 755103"/>
            <a:gd name="connsiteY48" fmla="*/ 88397 h 925080"/>
            <a:gd name="connsiteX49" fmla="*/ 213570 w 755103"/>
            <a:gd name="connsiteY49" fmla="*/ 161717 h 925080"/>
            <a:gd name="connsiteX50" fmla="*/ 109400 w 755103"/>
            <a:gd name="connsiteY50" fmla="*/ 114746 h 925080"/>
            <a:gd name="connsiteX51" fmla="*/ 78492 w 755103"/>
            <a:gd name="connsiteY51" fmla="*/ 208115 h 925080"/>
            <a:gd name="connsiteX52" fmla="*/ 26407 w 755103"/>
            <a:gd name="connsiteY52" fmla="*/ 292318 h 925080"/>
            <a:gd name="connsiteX53" fmla="*/ 5230 w 755103"/>
            <a:gd name="connsiteY53" fmla="*/ 310075 h 925080"/>
            <a:gd name="connsiteX54" fmla="*/ 50447 w 755103"/>
            <a:gd name="connsiteY54" fmla="*/ 357619 h 925080"/>
            <a:gd name="connsiteX55" fmla="*/ 103104 w 755103"/>
            <a:gd name="connsiteY55" fmla="*/ 402871 h 925080"/>
            <a:gd name="connsiteX56" fmla="*/ 172932 w 755103"/>
            <a:gd name="connsiteY56" fmla="*/ 460153 h 925080"/>
            <a:gd name="connsiteX57" fmla="*/ 90715 w 755103"/>
            <a:gd name="connsiteY57" fmla="*/ 600778 h 925080"/>
            <a:gd name="connsiteX58" fmla="*/ 120847 w 755103"/>
            <a:gd name="connsiteY58" fmla="*/ 626268 h 925080"/>
            <a:gd name="connsiteX59" fmla="*/ 182662 w 755103"/>
            <a:gd name="connsiteY59" fmla="*/ 645171 h 925080"/>
            <a:gd name="connsiteX60" fmla="*/ 167781 w 755103"/>
            <a:gd name="connsiteY60" fmla="*/ 704171 h 925080"/>
            <a:gd name="connsiteX61" fmla="*/ 188386 w 755103"/>
            <a:gd name="connsiteY61" fmla="*/ 774054 h 925080"/>
            <a:gd name="connsiteX62" fmla="*/ 223300 w 755103"/>
            <a:gd name="connsiteY62" fmla="*/ 851956 h 925080"/>
            <a:gd name="connsiteX63" fmla="*/ 234247 w 755103"/>
            <a:gd name="connsiteY63" fmla="*/ 874429 h 925080"/>
            <a:gd name="connsiteX64" fmla="*/ 321173 w 755103"/>
            <a:gd name="connsiteY64" fmla="*/ 828471 h 925080"/>
            <a:gd name="connsiteX65" fmla="*/ 316022 w 755103"/>
            <a:gd name="connsiteY65" fmla="*/ 902364 h 925080"/>
            <a:gd name="connsiteX66" fmla="*/ 380126 w 755103"/>
            <a:gd name="connsiteY66" fmla="*/ 866277 h 925080"/>
            <a:gd name="connsiteX67" fmla="*/ 404166 w 755103"/>
            <a:gd name="connsiteY67" fmla="*/ 850238 h 925080"/>
            <a:gd name="connsiteX68" fmla="*/ 415613 w 755103"/>
            <a:gd name="connsiteY68" fmla="*/ 858257 h 925080"/>
            <a:gd name="connsiteX69" fmla="*/ 502612 w 755103"/>
            <a:gd name="connsiteY69" fmla="*/ 905228 h 925080"/>
            <a:gd name="connsiteX70" fmla="*/ 555844 w 755103"/>
            <a:gd name="connsiteY70" fmla="*/ 925303 h 925080"/>
            <a:gd name="connsiteX71" fmla="*/ 562167 w 755103"/>
            <a:gd name="connsiteY71" fmla="*/ 924654 h 925080"/>
            <a:gd name="connsiteX72" fmla="*/ 568193 w 755103"/>
            <a:gd name="connsiteY72" fmla="*/ 922639 h 925080"/>
            <a:gd name="connsiteX73" fmla="*/ 574221 w 755103"/>
            <a:gd name="connsiteY73" fmla="*/ 919180 h 925080"/>
            <a:gd name="connsiteX74" fmla="*/ 581112 w 755103"/>
            <a:gd name="connsiteY74" fmla="*/ 915435 h 925080"/>
            <a:gd name="connsiteX75" fmla="*/ 586279 w 755103"/>
            <a:gd name="connsiteY75" fmla="*/ 911979 h 925080"/>
            <a:gd name="connsiteX76" fmla="*/ 593741 w 755103"/>
            <a:gd name="connsiteY76" fmla="*/ 907946 h 925080"/>
            <a:gd name="connsiteX77" fmla="*/ 600631 w 755103"/>
            <a:gd name="connsiteY77" fmla="*/ 902182 h 925080"/>
            <a:gd name="connsiteX78" fmla="*/ 605510 w 755103"/>
            <a:gd name="connsiteY78" fmla="*/ 896419 h 925080"/>
            <a:gd name="connsiteX79" fmla="*/ 611252 w 755103"/>
            <a:gd name="connsiteY79" fmla="*/ 891234 h 925080"/>
            <a:gd name="connsiteX80" fmla="*/ 616992 w 755103"/>
            <a:gd name="connsiteY80" fmla="*/ 883744 h 925080"/>
            <a:gd name="connsiteX81" fmla="*/ 622160 w 755103"/>
            <a:gd name="connsiteY81" fmla="*/ 878846 h 925080"/>
            <a:gd name="connsiteX82" fmla="*/ 625315 w 755103"/>
            <a:gd name="connsiteY82" fmla="*/ 872507 h 925080"/>
            <a:gd name="connsiteX83" fmla="*/ 631058 w 755103"/>
            <a:gd name="connsiteY83" fmla="*/ 866743 h 925080"/>
            <a:gd name="connsiteX84" fmla="*/ 634730 w 755103"/>
            <a:gd name="connsiteY84" fmla="*/ 860261 h 925080"/>
            <a:gd name="connsiteX85" fmla="*/ 637170 w 755103"/>
            <a:gd name="connsiteY85" fmla="*/ 856803 h 925080"/>
            <a:gd name="connsiteX86" fmla="*/ 639325 w 755103"/>
            <a:gd name="connsiteY86" fmla="*/ 851907 h 925080"/>
            <a:gd name="connsiteX87" fmla="*/ 642052 w 755103"/>
            <a:gd name="connsiteY87" fmla="*/ 848881 h 925080"/>
            <a:gd name="connsiteX88" fmla="*/ 644921 w 755103"/>
            <a:gd name="connsiteY88" fmla="*/ 845136 h 925080"/>
            <a:gd name="connsiteX89" fmla="*/ 647648 w 755103"/>
            <a:gd name="connsiteY89" fmla="*/ 841678 h 925080"/>
            <a:gd name="connsiteX90" fmla="*/ 649082 w 755103"/>
            <a:gd name="connsiteY90" fmla="*/ 834620 h 925080"/>
            <a:gd name="connsiteX91" fmla="*/ 652241 w 755103"/>
            <a:gd name="connsiteY91" fmla="*/ 829865 h 925080"/>
            <a:gd name="connsiteX92" fmla="*/ 656976 w 755103"/>
            <a:gd name="connsiteY92" fmla="*/ 824247 h 925080"/>
            <a:gd name="connsiteX93" fmla="*/ 660564 w 755103"/>
            <a:gd name="connsiteY93" fmla="*/ 820935 h 925080"/>
            <a:gd name="connsiteX94" fmla="*/ 661857 w 755103"/>
            <a:gd name="connsiteY94" fmla="*/ 812145 h 925080"/>
            <a:gd name="connsiteX95" fmla="*/ 662573 w 755103"/>
            <a:gd name="connsiteY95" fmla="*/ 804512 h 925080"/>
            <a:gd name="connsiteX96" fmla="*/ 661426 w 755103"/>
            <a:gd name="connsiteY96" fmla="*/ 801918 h 925080"/>
            <a:gd name="connsiteX97" fmla="*/ 657695 w 755103"/>
            <a:gd name="connsiteY97" fmla="*/ 795723 h 925080"/>
            <a:gd name="connsiteX98" fmla="*/ 654107 w 755103"/>
            <a:gd name="connsiteY98" fmla="*/ 789384 h 925080"/>
            <a:gd name="connsiteX99" fmla="*/ 650233 w 755103"/>
            <a:gd name="connsiteY99" fmla="*/ 778436 h 925080"/>
            <a:gd name="connsiteX100" fmla="*/ 650662 w 755103"/>
            <a:gd name="connsiteY100" fmla="*/ 775988 h 925080"/>
            <a:gd name="connsiteX101" fmla="*/ 650376 w 755103"/>
            <a:gd name="connsiteY101" fmla="*/ 764750 h 925080"/>
            <a:gd name="connsiteX102" fmla="*/ 650376 w 755103"/>
            <a:gd name="connsiteY102" fmla="*/ 764751 h 9250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Lst>
          <a:rect l="l" t="t" r="r" b="b"/>
          <a:pathLst>
            <a:path w="755103" h="925080">
              <a:moveTo>
                <a:pt x="650376" y="764752"/>
              </a:moveTo>
              <a:lnTo>
                <a:pt x="651523" y="757262"/>
              </a:lnTo>
              <a:lnTo>
                <a:pt x="656404" y="749626"/>
              </a:lnTo>
              <a:lnTo>
                <a:pt x="663580" y="743720"/>
              </a:lnTo>
              <a:lnTo>
                <a:pt x="671760" y="741415"/>
              </a:lnTo>
              <a:lnTo>
                <a:pt x="678362" y="743001"/>
              </a:lnTo>
              <a:lnTo>
                <a:pt x="686542" y="748329"/>
              </a:lnTo>
              <a:lnTo>
                <a:pt x="694293" y="751498"/>
              </a:lnTo>
              <a:lnTo>
                <a:pt x="704542" y="751212"/>
              </a:lnTo>
              <a:lnTo>
                <a:pt x="713154" y="746024"/>
              </a:lnTo>
              <a:lnTo>
                <a:pt x="717746" y="740264"/>
              </a:lnTo>
              <a:lnTo>
                <a:pt x="724350" y="733347"/>
              </a:lnTo>
              <a:lnTo>
                <a:pt x="727506" y="725568"/>
              </a:lnTo>
              <a:lnTo>
                <a:pt x="726645" y="719229"/>
              </a:lnTo>
              <a:lnTo>
                <a:pt x="721766" y="711739"/>
              </a:lnTo>
              <a:lnTo>
                <a:pt x="714590" y="704249"/>
              </a:lnTo>
              <a:lnTo>
                <a:pt x="710570" y="699926"/>
              </a:lnTo>
              <a:lnTo>
                <a:pt x="701385" y="693587"/>
              </a:lnTo>
              <a:lnTo>
                <a:pt x="709422" y="688402"/>
              </a:lnTo>
              <a:lnTo>
                <a:pt x="715737" y="682928"/>
              </a:lnTo>
              <a:lnTo>
                <a:pt x="724061" y="679470"/>
              </a:lnTo>
              <a:lnTo>
                <a:pt x="732387" y="676589"/>
              </a:lnTo>
              <a:lnTo>
                <a:pt x="737841" y="671115"/>
              </a:lnTo>
              <a:lnTo>
                <a:pt x="739563" y="661607"/>
              </a:lnTo>
              <a:lnTo>
                <a:pt x="742719" y="656133"/>
              </a:lnTo>
              <a:lnTo>
                <a:pt x="745017" y="650948"/>
              </a:lnTo>
              <a:lnTo>
                <a:pt x="746739" y="641726"/>
              </a:lnTo>
              <a:lnTo>
                <a:pt x="746739" y="636252"/>
              </a:lnTo>
              <a:lnTo>
                <a:pt x="750757" y="627898"/>
              </a:lnTo>
              <a:lnTo>
                <a:pt x="752479" y="620119"/>
              </a:lnTo>
              <a:lnTo>
                <a:pt x="757647" y="609746"/>
              </a:lnTo>
              <a:lnTo>
                <a:pt x="756500" y="602256"/>
              </a:lnTo>
              <a:lnTo>
                <a:pt x="755924" y="595917"/>
              </a:lnTo>
              <a:lnTo>
                <a:pt x="756500" y="589578"/>
              </a:lnTo>
              <a:cubicBezTo>
                <a:pt x="735255" y="590643"/>
                <a:pt x="726116" y="588584"/>
                <a:pt x="708562" y="576612"/>
              </a:cubicBezTo>
              <a:cubicBezTo>
                <a:pt x="694074" y="566731"/>
                <a:pt x="585644" y="606436"/>
                <a:pt x="620437" y="563937"/>
              </a:cubicBezTo>
              <a:cubicBezTo>
                <a:pt x="673345" y="499312"/>
                <a:pt x="542995" y="525405"/>
                <a:pt x="547815" y="430539"/>
              </a:cubicBezTo>
              <a:cubicBezTo>
                <a:pt x="548295" y="421061"/>
                <a:pt x="631331" y="402820"/>
                <a:pt x="585129" y="368019"/>
              </a:cubicBezTo>
              <a:cubicBezTo>
                <a:pt x="541114" y="334866"/>
                <a:pt x="605366" y="340205"/>
                <a:pt x="627899" y="350732"/>
              </a:cubicBezTo>
              <a:cubicBezTo>
                <a:pt x="670583" y="370670"/>
                <a:pt x="672114" y="331427"/>
                <a:pt x="660910" y="308379"/>
              </a:cubicBezTo>
              <a:cubicBezTo>
                <a:pt x="620707" y="225672"/>
                <a:pt x="593174" y="311889"/>
                <a:pt x="579389" y="319038"/>
              </a:cubicBezTo>
              <a:cubicBezTo>
                <a:pt x="510215" y="354915"/>
                <a:pt x="520652" y="270462"/>
                <a:pt x="512847" y="245113"/>
              </a:cubicBezTo>
              <a:cubicBezTo>
                <a:pt x="510414" y="243618"/>
                <a:pt x="508335" y="242276"/>
                <a:pt x="506580" y="241071"/>
              </a:cubicBezTo>
              <a:cubicBezTo>
                <a:pt x="493160" y="247561"/>
                <a:pt x="444998" y="269809"/>
                <a:pt x="467153" y="218199"/>
              </a:cubicBezTo>
              <a:cubicBezTo>
                <a:pt x="523079" y="87916"/>
                <a:pt x="432722" y="170742"/>
                <a:pt x="424096" y="144730"/>
              </a:cubicBezTo>
              <a:cubicBezTo>
                <a:pt x="395842" y="59532"/>
                <a:pt x="351941" y="125722"/>
                <a:pt x="317834" y="77595"/>
              </a:cubicBezTo>
              <a:cubicBezTo>
                <a:pt x="270660" y="11029"/>
                <a:pt x="280477" y="52607"/>
                <a:pt x="209272" y="0"/>
              </a:cubicBezTo>
              <a:cubicBezTo>
                <a:pt x="197141" y="9643"/>
                <a:pt x="206156" y="7409"/>
                <a:pt x="185794" y="19111"/>
              </a:cubicBezTo>
              <a:cubicBezTo>
                <a:pt x="184177" y="95171"/>
                <a:pt x="238821" y="42237"/>
                <a:pt x="243333" y="88397"/>
              </a:cubicBezTo>
              <a:cubicBezTo>
                <a:pt x="248392" y="140150"/>
                <a:pt x="286999" y="107581"/>
                <a:pt x="213570" y="161717"/>
              </a:cubicBezTo>
              <a:cubicBezTo>
                <a:pt x="156833" y="203546"/>
                <a:pt x="166901" y="87873"/>
                <a:pt x="109400" y="114746"/>
              </a:cubicBezTo>
              <a:cubicBezTo>
                <a:pt x="62248" y="136783"/>
                <a:pt x="146280" y="194584"/>
                <a:pt x="78492" y="208115"/>
              </a:cubicBezTo>
              <a:cubicBezTo>
                <a:pt x="32207" y="217355"/>
                <a:pt x="114484" y="292318"/>
                <a:pt x="26407" y="292318"/>
              </a:cubicBezTo>
              <a:cubicBezTo>
                <a:pt x="16324" y="292318"/>
                <a:pt x="-11484" y="271460"/>
                <a:pt x="5230" y="310075"/>
              </a:cubicBezTo>
              <a:cubicBezTo>
                <a:pt x="15311" y="333364"/>
                <a:pt x="47480" y="314858"/>
                <a:pt x="50447" y="357619"/>
              </a:cubicBezTo>
              <a:cubicBezTo>
                <a:pt x="53403" y="400242"/>
                <a:pt x="66033" y="359567"/>
                <a:pt x="103104" y="402871"/>
              </a:cubicBezTo>
              <a:cubicBezTo>
                <a:pt x="135693" y="440939"/>
                <a:pt x="151042" y="322451"/>
                <a:pt x="172932" y="460153"/>
              </a:cubicBezTo>
              <a:cubicBezTo>
                <a:pt x="190967" y="573605"/>
                <a:pt x="110191" y="468896"/>
                <a:pt x="90715" y="600778"/>
              </a:cubicBezTo>
              <a:cubicBezTo>
                <a:pt x="101063" y="605506"/>
                <a:pt x="113447" y="612926"/>
                <a:pt x="120847" y="626268"/>
              </a:cubicBezTo>
              <a:cubicBezTo>
                <a:pt x="126938" y="637244"/>
                <a:pt x="156965" y="625322"/>
                <a:pt x="182662" y="645171"/>
              </a:cubicBezTo>
              <a:cubicBezTo>
                <a:pt x="221626" y="675265"/>
                <a:pt x="194855" y="652185"/>
                <a:pt x="167781" y="704171"/>
              </a:cubicBezTo>
              <a:cubicBezTo>
                <a:pt x="158199" y="722568"/>
                <a:pt x="184325" y="749698"/>
                <a:pt x="188386" y="774054"/>
              </a:cubicBezTo>
              <a:cubicBezTo>
                <a:pt x="195305" y="815567"/>
                <a:pt x="198443" y="752355"/>
                <a:pt x="223300" y="851956"/>
              </a:cubicBezTo>
              <a:cubicBezTo>
                <a:pt x="226180" y="863510"/>
                <a:pt x="229909" y="870619"/>
                <a:pt x="234247" y="874429"/>
              </a:cubicBezTo>
              <a:cubicBezTo>
                <a:pt x="257676" y="895007"/>
                <a:pt x="298916" y="819430"/>
                <a:pt x="321173" y="828471"/>
              </a:cubicBezTo>
              <a:cubicBezTo>
                <a:pt x="384630" y="854245"/>
                <a:pt x="309040" y="861951"/>
                <a:pt x="316022" y="902364"/>
              </a:cubicBezTo>
              <a:cubicBezTo>
                <a:pt x="321686" y="935147"/>
                <a:pt x="394192" y="885620"/>
                <a:pt x="380126" y="866277"/>
              </a:cubicBezTo>
              <a:cubicBezTo>
                <a:pt x="372365" y="855601"/>
                <a:pt x="395394" y="838355"/>
                <a:pt x="404166" y="850238"/>
              </a:cubicBezTo>
              <a:cubicBezTo>
                <a:pt x="410588" y="858941"/>
                <a:pt x="400189" y="859003"/>
                <a:pt x="415613" y="858257"/>
              </a:cubicBezTo>
              <a:cubicBezTo>
                <a:pt x="462193" y="856006"/>
                <a:pt x="403931" y="906862"/>
                <a:pt x="502612" y="905228"/>
              </a:cubicBezTo>
              <a:cubicBezTo>
                <a:pt x="542283" y="904571"/>
                <a:pt x="554729" y="914069"/>
                <a:pt x="555844" y="925303"/>
              </a:cubicBezTo>
              <a:lnTo>
                <a:pt x="562167" y="924654"/>
              </a:lnTo>
              <a:lnTo>
                <a:pt x="568193" y="922639"/>
              </a:lnTo>
              <a:lnTo>
                <a:pt x="574221" y="919180"/>
              </a:lnTo>
              <a:lnTo>
                <a:pt x="581112" y="915435"/>
              </a:lnTo>
              <a:lnTo>
                <a:pt x="586279" y="911979"/>
              </a:lnTo>
              <a:lnTo>
                <a:pt x="593741" y="907946"/>
              </a:lnTo>
              <a:lnTo>
                <a:pt x="600631" y="902182"/>
              </a:lnTo>
              <a:lnTo>
                <a:pt x="605510" y="896419"/>
              </a:lnTo>
              <a:lnTo>
                <a:pt x="611252" y="891234"/>
              </a:lnTo>
              <a:lnTo>
                <a:pt x="616992" y="883744"/>
              </a:lnTo>
              <a:lnTo>
                <a:pt x="622160" y="878846"/>
              </a:lnTo>
              <a:lnTo>
                <a:pt x="625315" y="872507"/>
              </a:lnTo>
              <a:lnTo>
                <a:pt x="631058" y="866743"/>
              </a:lnTo>
              <a:lnTo>
                <a:pt x="634730" y="860261"/>
              </a:lnTo>
              <a:lnTo>
                <a:pt x="637170" y="856803"/>
              </a:lnTo>
              <a:lnTo>
                <a:pt x="639325" y="851907"/>
              </a:lnTo>
              <a:lnTo>
                <a:pt x="642052" y="848881"/>
              </a:lnTo>
              <a:lnTo>
                <a:pt x="644921" y="845136"/>
              </a:lnTo>
              <a:lnTo>
                <a:pt x="647648" y="841678"/>
              </a:lnTo>
              <a:lnTo>
                <a:pt x="649082" y="834620"/>
              </a:lnTo>
              <a:lnTo>
                <a:pt x="652241" y="829865"/>
              </a:lnTo>
              <a:lnTo>
                <a:pt x="656976" y="824247"/>
              </a:lnTo>
              <a:lnTo>
                <a:pt x="660564" y="820935"/>
              </a:lnTo>
              <a:lnTo>
                <a:pt x="661857" y="812145"/>
              </a:lnTo>
              <a:lnTo>
                <a:pt x="662573" y="804512"/>
              </a:lnTo>
              <a:lnTo>
                <a:pt x="661426" y="801918"/>
              </a:lnTo>
              <a:lnTo>
                <a:pt x="657695" y="795723"/>
              </a:lnTo>
              <a:lnTo>
                <a:pt x="654107" y="789384"/>
              </a:lnTo>
              <a:lnTo>
                <a:pt x="650233" y="778436"/>
              </a:lnTo>
              <a:lnTo>
                <a:pt x="650662" y="775988"/>
              </a:lnTo>
              <a:lnTo>
                <a:pt x="650376" y="764750"/>
              </a:lnTo>
              <a:lnTo>
                <a:pt x="650376" y="764751"/>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9</xdr:col>
      <xdr:colOff>227807</xdr:colOff>
      <xdr:row>20</xdr:row>
      <xdr:rowOff>71434</xdr:rowOff>
    </xdr:from>
    <xdr:to>
      <xdr:col>10</xdr:col>
      <xdr:colOff>483345</xdr:colOff>
      <xdr:row>25</xdr:row>
      <xdr:rowOff>102569</xdr:rowOff>
    </xdr:to>
    <xdr:sp macro="" textlink="">
      <xdr:nvSpPr>
        <xdr:cNvPr id="509044" name="河南省">
          <a:hlinkClick xmlns:r="http://schemas.openxmlformats.org/officeDocument/2006/relationships" r:id="rId9" tooltip="河南省"/>
          <a:extLst>
            <a:ext uri="{FF2B5EF4-FFF2-40B4-BE49-F238E27FC236}">
              <a16:creationId xmlns:a16="http://schemas.microsoft.com/office/drawing/2014/main" id="{00000000-0008-0000-1000-000074C40700}"/>
            </a:ext>
          </a:extLst>
        </xdr:cNvPr>
        <xdr:cNvSpPr/>
      </xdr:nvSpPr>
      <xdr:spPr>
        <a:xfrm>
          <a:off x="7285832" y="4110034"/>
          <a:ext cx="941338" cy="888385"/>
        </a:xfrm>
        <a:custGeom>
          <a:avLst/>
          <a:gdLst>
            <a:gd name="connsiteX0" fmla="*/ 864937 w 937369"/>
            <a:gd name="connsiteY0" fmla="*/ 746403 h 885992"/>
            <a:gd name="connsiteX1" fmla="*/ 795109 w 937369"/>
            <a:gd name="connsiteY1" fmla="*/ 689122 h 885992"/>
            <a:gd name="connsiteX2" fmla="*/ 742452 w 937369"/>
            <a:gd name="connsiteY2" fmla="*/ 643870 h 885992"/>
            <a:gd name="connsiteX3" fmla="*/ 697235 w 937369"/>
            <a:gd name="connsiteY3" fmla="*/ 596326 h 885992"/>
            <a:gd name="connsiteX4" fmla="*/ 718412 w 937369"/>
            <a:gd name="connsiteY4" fmla="*/ 578569 h 885992"/>
            <a:gd name="connsiteX5" fmla="*/ 770497 w 937369"/>
            <a:gd name="connsiteY5" fmla="*/ 494365 h 885992"/>
            <a:gd name="connsiteX6" fmla="*/ 801405 w 937369"/>
            <a:gd name="connsiteY6" fmla="*/ 400996 h 885992"/>
            <a:gd name="connsiteX7" fmla="*/ 905575 w 937369"/>
            <a:gd name="connsiteY7" fmla="*/ 447967 h 885992"/>
            <a:gd name="connsiteX8" fmla="*/ 935338 w 937369"/>
            <a:gd name="connsiteY8" fmla="*/ 374647 h 885992"/>
            <a:gd name="connsiteX9" fmla="*/ 877799 w 937369"/>
            <a:gd name="connsiteY9" fmla="*/ 305361 h 885992"/>
            <a:gd name="connsiteX10" fmla="*/ 734852 w 937369"/>
            <a:gd name="connsiteY10" fmla="*/ 253503 h 885992"/>
            <a:gd name="connsiteX11" fmla="*/ 680887 w 937369"/>
            <a:gd name="connsiteY11" fmla="*/ 238810 h 885992"/>
            <a:gd name="connsiteX12" fmla="*/ 698156 w 937369"/>
            <a:gd name="connsiteY12" fmla="*/ 171099 h 885992"/>
            <a:gd name="connsiteX13" fmla="*/ 744943 w 937369"/>
            <a:gd name="connsiteY13" fmla="*/ 125865 h 885992"/>
            <a:gd name="connsiteX14" fmla="*/ 839348 w 937369"/>
            <a:gd name="connsiteY14" fmla="*/ 34237 h 885992"/>
            <a:gd name="connsiteX15" fmla="*/ 839775 w 937369"/>
            <a:gd name="connsiteY15" fmla="*/ 32659 h 885992"/>
            <a:gd name="connsiteX16" fmla="*/ 840914 w 937369"/>
            <a:gd name="connsiteY16" fmla="*/ 29122 h 885992"/>
            <a:gd name="connsiteX17" fmla="*/ 841266 w 937369"/>
            <a:gd name="connsiteY17" fmla="*/ 28222 h 885992"/>
            <a:gd name="connsiteX18" fmla="*/ 804078 w 937369"/>
            <a:gd name="connsiteY18" fmla="*/ 48938 h 885992"/>
            <a:gd name="connsiteX19" fmla="*/ 767047 w 937369"/>
            <a:gd name="connsiteY19" fmla="*/ 68240 h 885992"/>
            <a:gd name="connsiteX20" fmla="*/ 735473 w 937369"/>
            <a:gd name="connsiteY20" fmla="*/ 65071 h 885992"/>
            <a:gd name="connsiteX21" fmla="*/ 752730 w 937369"/>
            <a:gd name="connsiteY21" fmla="*/ 19773 h 885992"/>
            <a:gd name="connsiteX22" fmla="*/ 720703 w 937369"/>
            <a:gd name="connsiteY22" fmla="*/ 26949 h 885992"/>
            <a:gd name="connsiteX23" fmla="*/ 667473 w 937369"/>
            <a:gd name="connsiteY23" fmla="*/ 37833 h 885992"/>
            <a:gd name="connsiteX24" fmla="*/ 495484 w 937369"/>
            <a:gd name="connsiteY24" fmla="*/ 0 h 885992"/>
            <a:gd name="connsiteX25" fmla="*/ 398463 w 937369"/>
            <a:gd name="connsiteY25" fmla="*/ 187910 h 885992"/>
            <a:gd name="connsiteX26" fmla="*/ 296583 w 937369"/>
            <a:gd name="connsiteY26" fmla="*/ 208531 h 885992"/>
            <a:gd name="connsiteX27" fmla="*/ 237058 w 937369"/>
            <a:gd name="connsiteY27" fmla="*/ 236599 h 885992"/>
            <a:gd name="connsiteX28" fmla="*/ 134605 w 937369"/>
            <a:gd name="connsiteY28" fmla="*/ 289870 h 885992"/>
            <a:gd name="connsiteX29" fmla="*/ 8685 w 937369"/>
            <a:gd name="connsiteY29" fmla="*/ 332832 h 885992"/>
            <a:gd name="connsiteX30" fmla="*/ 0 w 937369"/>
            <a:gd name="connsiteY30" fmla="*/ 336420 h 885992"/>
            <a:gd name="connsiteX31" fmla="*/ 28437 w 937369"/>
            <a:gd name="connsiteY31" fmla="*/ 399570 h 885992"/>
            <a:gd name="connsiteX32" fmla="*/ 46839 w 937369"/>
            <a:gd name="connsiteY32" fmla="*/ 455181 h 885992"/>
            <a:gd name="connsiteX33" fmla="*/ 69518 w 937369"/>
            <a:gd name="connsiteY33" fmla="*/ 485143 h 885992"/>
            <a:gd name="connsiteX34" fmla="*/ 95927 w 937369"/>
            <a:gd name="connsiteY34" fmla="*/ 560919 h 885992"/>
            <a:gd name="connsiteX35" fmla="*/ 97126 w 937369"/>
            <a:gd name="connsiteY35" fmla="*/ 567039 h 885992"/>
            <a:gd name="connsiteX36" fmla="*/ 97191 w 937369"/>
            <a:gd name="connsiteY36" fmla="*/ 567210 h 885992"/>
            <a:gd name="connsiteX37" fmla="*/ 135820 w 937369"/>
            <a:gd name="connsiteY37" fmla="*/ 620560 h 885992"/>
            <a:gd name="connsiteX38" fmla="*/ 202711 w 937369"/>
            <a:gd name="connsiteY38" fmla="*/ 685685 h 885992"/>
            <a:gd name="connsiteX39" fmla="*/ 316611 w 937369"/>
            <a:gd name="connsiteY39" fmla="*/ 726927 h 885992"/>
            <a:gd name="connsiteX40" fmla="*/ 390445 w 937369"/>
            <a:gd name="connsiteY40" fmla="*/ 718908 h 885992"/>
            <a:gd name="connsiteX41" fmla="*/ 505490 w 937369"/>
            <a:gd name="connsiteY41" fmla="*/ 716617 h 885992"/>
            <a:gd name="connsiteX42" fmla="*/ 524950 w 937369"/>
            <a:gd name="connsiteY42" fmla="*/ 778481 h 885992"/>
            <a:gd name="connsiteX43" fmla="*/ 554141 w 937369"/>
            <a:gd name="connsiteY43" fmla="*/ 813422 h 885992"/>
            <a:gd name="connsiteX44" fmla="*/ 595351 w 937369"/>
            <a:gd name="connsiteY44" fmla="*/ 815713 h 885992"/>
            <a:gd name="connsiteX45" fmla="*/ 660028 w 937369"/>
            <a:gd name="connsiteY45" fmla="*/ 835189 h 885992"/>
            <a:gd name="connsiteX46" fmla="*/ 703527 w 937369"/>
            <a:gd name="connsiteY46" fmla="*/ 872995 h 885992"/>
            <a:gd name="connsiteX47" fmla="*/ 764769 w 937369"/>
            <a:gd name="connsiteY47" fmla="*/ 878150 h 885992"/>
            <a:gd name="connsiteX48" fmla="*/ 782715 w 937369"/>
            <a:gd name="connsiteY48" fmla="*/ 887028 h 885992"/>
            <a:gd name="connsiteX49" fmla="*/ 864932 w 937369"/>
            <a:gd name="connsiteY49" fmla="*/ 746403 h 885992"/>
            <a:gd name="connsiteX50" fmla="*/ 864933 w 937369"/>
            <a:gd name="connsiteY50" fmla="*/ 746403 h 8859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Lst>
          <a:rect l="l" t="t" r="r" b="b"/>
          <a:pathLst>
            <a:path w="937369" h="885992">
              <a:moveTo>
                <a:pt x="864937" y="746403"/>
              </a:moveTo>
              <a:cubicBezTo>
                <a:pt x="843047" y="608702"/>
                <a:pt x="827698" y="727190"/>
                <a:pt x="795109" y="689122"/>
              </a:cubicBezTo>
              <a:cubicBezTo>
                <a:pt x="758038" y="645818"/>
                <a:pt x="745408" y="686493"/>
                <a:pt x="742452" y="643870"/>
              </a:cubicBezTo>
              <a:cubicBezTo>
                <a:pt x="739485" y="601109"/>
                <a:pt x="707316" y="619614"/>
                <a:pt x="697235" y="596326"/>
              </a:cubicBezTo>
              <a:cubicBezTo>
                <a:pt x="680521" y="557710"/>
                <a:pt x="708329" y="578569"/>
                <a:pt x="718412" y="578569"/>
              </a:cubicBezTo>
              <a:cubicBezTo>
                <a:pt x="806489" y="578569"/>
                <a:pt x="724212" y="503606"/>
                <a:pt x="770497" y="494365"/>
              </a:cubicBezTo>
              <a:cubicBezTo>
                <a:pt x="838284" y="480834"/>
                <a:pt x="754253" y="423034"/>
                <a:pt x="801405" y="400996"/>
              </a:cubicBezTo>
              <a:cubicBezTo>
                <a:pt x="858906" y="374123"/>
                <a:pt x="848838" y="489796"/>
                <a:pt x="905575" y="447967"/>
              </a:cubicBezTo>
              <a:cubicBezTo>
                <a:pt x="979004" y="393831"/>
                <a:pt x="940397" y="426400"/>
                <a:pt x="935338" y="374647"/>
              </a:cubicBezTo>
              <a:cubicBezTo>
                <a:pt x="930826" y="328487"/>
                <a:pt x="876182" y="381421"/>
                <a:pt x="877799" y="305361"/>
              </a:cubicBezTo>
              <a:cubicBezTo>
                <a:pt x="688474" y="311600"/>
                <a:pt x="811313" y="282278"/>
                <a:pt x="734852" y="253503"/>
              </a:cubicBezTo>
              <a:cubicBezTo>
                <a:pt x="709282" y="243878"/>
                <a:pt x="754074" y="238810"/>
                <a:pt x="680887" y="238810"/>
              </a:cubicBezTo>
              <a:cubicBezTo>
                <a:pt x="636362" y="238810"/>
                <a:pt x="690637" y="189512"/>
                <a:pt x="698156" y="171099"/>
              </a:cubicBezTo>
              <a:cubicBezTo>
                <a:pt x="706563" y="150510"/>
                <a:pt x="743070" y="163958"/>
                <a:pt x="744943" y="125865"/>
              </a:cubicBezTo>
              <a:cubicBezTo>
                <a:pt x="745839" y="107643"/>
                <a:pt x="830673" y="67817"/>
                <a:pt x="839348" y="34237"/>
              </a:cubicBezTo>
              <a:cubicBezTo>
                <a:pt x="839494" y="33678"/>
                <a:pt x="839634" y="33150"/>
                <a:pt x="839775" y="32659"/>
              </a:cubicBezTo>
              <a:cubicBezTo>
                <a:pt x="840187" y="31205"/>
                <a:pt x="840574" y="30038"/>
                <a:pt x="840914" y="29122"/>
              </a:cubicBezTo>
              <a:cubicBezTo>
                <a:pt x="841044" y="28790"/>
                <a:pt x="841154" y="28490"/>
                <a:pt x="841266" y="28222"/>
              </a:cubicBezTo>
              <a:cubicBezTo>
                <a:pt x="838439" y="32440"/>
                <a:pt x="828719" y="43026"/>
                <a:pt x="804078" y="48938"/>
              </a:cubicBezTo>
              <a:cubicBezTo>
                <a:pt x="778927" y="54971"/>
                <a:pt x="804661" y="62266"/>
                <a:pt x="767047" y="68240"/>
              </a:cubicBezTo>
              <a:cubicBezTo>
                <a:pt x="765238" y="68527"/>
                <a:pt x="715135" y="108959"/>
                <a:pt x="735473" y="65071"/>
              </a:cubicBezTo>
              <a:cubicBezTo>
                <a:pt x="738859" y="57768"/>
                <a:pt x="766389" y="43712"/>
                <a:pt x="752730" y="19773"/>
              </a:cubicBezTo>
              <a:cubicBezTo>
                <a:pt x="735913" y="30054"/>
                <a:pt x="734434" y="43677"/>
                <a:pt x="720703" y="26949"/>
              </a:cubicBezTo>
              <a:cubicBezTo>
                <a:pt x="687597" y="-13386"/>
                <a:pt x="694614" y="53960"/>
                <a:pt x="667473" y="37833"/>
              </a:cubicBezTo>
              <a:cubicBezTo>
                <a:pt x="667468" y="37830"/>
                <a:pt x="508006" y="1143"/>
                <a:pt x="495484" y="0"/>
              </a:cubicBezTo>
              <a:cubicBezTo>
                <a:pt x="483877" y="115217"/>
                <a:pt x="493769" y="155610"/>
                <a:pt x="398463" y="187910"/>
              </a:cubicBezTo>
              <a:cubicBezTo>
                <a:pt x="338144" y="208353"/>
                <a:pt x="437397" y="204365"/>
                <a:pt x="296583" y="208531"/>
              </a:cubicBezTo>
              <a:cubicBezTo>
                <a:pt x="215135" y="210941"/>
                <a:pt x="297979" y="219028"/>
                <a:pt x="237058" y="236599"/>
              </a:cubicBezTo>
              <a:cubicBezTo>
                <a:pt x="154200" y="260495"/>
                <a:pt x="239914" y="274086"/>
                <a:pt x="134605" y="289870"/>
              </a:cubicBezTo>
              <a:cubicBezTo>
                <a:pt x="93862" y="295977"/>
                <a:pt x="107447" y="313886"/>
                <a:pt x="8685" y="332832"/>
              </a:cubicBezTo>
              <a:cubicBezTo>
                <a:pt x="5613" y="333420"/>
                <a:pt x="2897" y="335223"/>
                <a:pt x="0" y="336420"/>
              </a:cubicBezTo>
              <a:cubicBezTo>
                <a:pt x="18585" y="359873"/>
                <a:pt x="18907" y="391566"/>
                <a:pt x="28437" y="399570"/>
              </a:cubicBezTo>
              <a:cubicBezTo>
                <a:pt x="35111" y="405171"/>
                <a:pt x="57180" y="444354"/>
                <a:pt x="46839" y="455181"/>
              </a:cubicBezTo>
              <a:cubicBezTo>
                <a:pt x="43645" y="458526"/>
                <a:pt x="56046" y="463490"/>
                <a:pt x="69518" y="485143"/>
              </a:cubicBezTo>
              <a:cubicBezTo>
                <a:pt x="98873" y="532327"/>
                <a:pt x="93813" y="465708"/>
                <a:pt x="95927" y="560919"/>
              </a:cubicBezTo>
              <a:cubicBezTo>
                <a:pt x="95979" y="563291"/>
                <a:pt x="96402" y="565286"/>
                <a:pt x="97126" y="567039"/>
              </a:cubicBezTo>
              <a:lnTo>
                <a:pt x="97191" y="567210"/>
              </a:lnTo>
              <a:cubicBezTo>
                <a:pt x="102559" y="579774"/>
                <a:pt x="123641" y="580011"/>
                <a:pt x="135820" y="620560"/>
              </a:cubicBezTo>
              <a:cubicBezTo>
                <a:pt x="142116" y="641516"/>
                <a:pt x="181650" y="685182"/>
                <a:pt x="202711" y="685685"/>
              </a:cubicBezTo>
              <a:cubicBezTo>
                <a:pt x="239248" y="686555"/>
                <a:pt x="281983" y="743639"/>
                <a:pt x="316611" y="726927"/>
              </a:cubicBezTo>
              <a:cubicBezTo>
                <a:pt x="353336" y="709203"/>
                <a:pt x="356101" y="733331"/>
                <a:pt x="390445" y="718908"/>
              </a:cubicBezTo>
              <a:cubicBezTo>
                <a:pt x="453467" y="692445"/>
                <a:pt x="446788" y="761999"/>
                <a:pt x="505490" y="716617"/>
              </a:cubicBezTo>
              <a:cubicBezTo>
                <a:pt x="541370" y="688876"/>
                <a:pt x="520592" y="772871"/>
                <a:pt x="524950" y="778481"/>
              </a:cubicBezTo>
              <a:cubicBezTo>
                <a:pt x="532150" y="787751"/>
                <a:pt x="543965" y="806973"/>
                <a:pt x="554141" y="813422"/>
              </a:cubicBezTo>
              <a:cubicBezTo>
                <a:pt x="582410" y="831341"/>
                <a:pt x="550499" y="834170"/>
                <a:pt x="595351" y="815713"/>
              </a:cubicBezTo>
              <a:cubicBezTo>
                <a:pt x="599147" y="814152"/>
                <a:pt x="659161" y="831493"/>
                <a:pt x="660028" y="835189"/>
              </a:cubicBezTo>
              <a:cubicBezTo>
                <a:pt x="666955" y="864732"/>
                <a:pt x="676294" y="859914"/>
                <a:pt x="703527" y="872995"/>
              </a:cubicBezTo>
              <a:cubicBezTo>
                <a:pt x="738346" y="889720"/>
                <a:pt x="755406" y="806124"/>
                <a:pt x="764769" y="878150"/>
              </a:cubicBezTo>
              <a:cubicBezTo>
                <a:pt x="765077" y="880520"/>
                <a:pt x="773001" y="882587"/>
                <a:pt x="782715" y="887028"/>
              </a:cubicBezTo>
              <a:cubicBezTo>
                <a:pt x="802191" y="755146"/>
                <a:pt x="882967" y="859855"/>
                <a:pt x="864932" y="746403"/>
              </a:cubicBezTo>
              <a:lnTo>
                <a:pt x="864933" y="746403"/>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9</xdr:col>
      <xdr:colOff>206449</xdr:colOff>
      <xdr:row>15</xdr:row>
      <xdr:rowOff>106234</xdr:rowOff>
    </xdr:from>
    <xdr:to>
      <xdr:col>10</xdr:col>
      <xdr:colOff>122060</xdr:colOff>
      <xdr:row>22</xdr:row>
      <xdr:rowOff>55758</xdr:rowOff>
    </xdr:to>
    <xdr:sp macro="" textlink="">
      <xdr:nvSpPr>
        <xdr:cNvPr id="509045" name="山西省">
          <a:hlinkClick xmlns:r="http://schemas.openxmlformats.org/officeDocument/2006/relationships" r:id="rId11" tooltip="山西省"/>
          <a:extLst>
            <a:ext uri="{FF2B5EF4-FFF2-40B4-BE49-F238E27FC236}">
              <a16:creationId xmlns:a16="http://schemas.microsoft.com/office/drawing/2014/main" id="{00000000-0008-0000-1000-000075C40700}"/>
            </a:ext>
          </a:extLst>
        </xdr:cNvPr>
        <xdr:cNvSpPr/>
      </xdr:nvSpPr>
      <xdr:spPr>
        <a:xfrm>
          <a:off x="7264474" y="3287584"/>
          <a:ext cx="601411" cy="1149674"/>
        </a:xfrm>
        <a:custGeom>
          <a:avLst/>
          <a:gdLst>
            <a:gd name="connsiteX0" fmla="*/ 419733 w 598874"/>
            <a:gd name="connsiteY0" fmla="*/ 1008151 h 1146578"/>
            <a:gd name="connsiteX1" fmla="*/ 516753 w 598874"/>
            <a:gd name="connsiteY1" fmla="*/ 820241 h 1146578"/>
            <a:gd name="connsiteX2" fmla="*/ 506732 w 598874"/>
            <a:gd name="connsiteY2" fmla="*/ 717162 h 1146578"/>
            <a:gd name="connsiteX3" fmla="*/ 562823 w 598874"/>
            <a:gd name="connsiteY3" fmla="*/ 582551 h 1146578"/>
            <a:gd name="connsiteX4" fmla="*/ 494712 w 598874"/>
            <a:gd name="connsiteY4" fmla="*/ 484600 h 1146578"/>
            <a:gd name="connsiteX5" fmla="*/ 492082 w 598874"/>
            <a:gd name="connsiteY5" fmla="*/ 401280 h 1146578"/>
            <a:gd name="connsiteX6" fmla="*/ 497250 w 598874"/>
            <a:gd name="connsiteY6" fmla="*/ 345674 h 1146578"/>
            <a:gd name="connsiteX7" fmla="*/ 592837 w 598874"/>
            <a:gd name="connsiteY7" fmla="*/ 296695 h 1146578"/>
            <a:gd name="connsiteX8" fmla="*/ 582502 w 598874"/>
            <a:gd name="connsiteY8" fmla="*/ 189228 h 1146578"/>
            <a:gd name="connsiteX9" fmla="*/ 538012 w 598874"/>
            <a:gd name="connsiteY9" fmla="*/ 120945 h 1146578"/>
            <a:gd name="connsiteX10" fmla="*/ 564994 w 598874"/>
            <a:gd name="connsiteY10" fmla="*/ 76573 h 1146578"/>
            <a:gd name="connsiteX11" fmla="*/ 527337 w 598874"/>
            <a:gd name="connsiteY11" fmla="*/ 0 h 1146578"/>
            <a:gd name="connsiteX12" fmla="*/ 471130 w 598874"/>
            <a:gd name="connsiteY12" fmla="*/ 86081 h 1146578"/>
            <a:gd name="connsiteX13" fmla="*/ 373944 w 598874"/>
            <a:gd name="connsiteY13" fmla="*/ 108262 h 1146578"/>
            <a:gd name="connsiteX14" fmla="*/ 270919 w 598874"/>
            <a:gd name="connsiteY14" fmla="*/ 139194 h 1146578"/>
            <a:gd name="connsiteX15" fmla="*/ 242350 w 598874"/>
            <a:gd name="connsiteY15" fmla="*/ 228698 h 1146578"/>
            <a:gd name="connsiteX16" fmla="*/ 165421 w 598874"/>
            <a:gd name="connsiteY16" fmla="*/ 248868 h 1146578"/>
            <a:gd name="connsiteX17" fmla="*/ 119492 w 598874"/>
            <a:gd name="connsiteY17" fmla="*/ 268747 h 1146578"/>
            <a:gd name="connsiteX18" fmla="*/ 109446 w 598874"/>
            <a:gd name="connsiteY18" fmla="*/ 351723 h 1146578"/>
            <a:gd name="connsiteX19" fmla="*/ 53422 w 598874"/>
            <a:gd name="connsiteY19" fmla="*/ 470852 h 1146578"/>
            <a:gd name="connsiteX20" fmla="*/ 52849 w 598874"/>
            <a:gd name="connsiteY20" fmla="*/ 548182 h 1146578"/>
            <a:gd name="connsiteX21" fmla="*/ 63152 w 598874"/>
            <a:gd name="connsiteY21" fmla="*/ 649570 h 1146578"/>
            <a:gd name="connsiteX22" fmla="*/ 36823 w 598874"/>
            <a:gd name="connsiteY22" fmla="*/ 798501 h 1146578"/>
            <a:gd name="connsiteX23" fmla="*/ 45981 w 598874"/>
            <a:gd name="connsiteY23" fmla="*/ 914210 h 1146578"/>
            <a:gd name="connsiteX24" fmla="*/ 12103 w 598874"/>
            <a:gd name="connsiteY24" fmla="*/ 1147209 h 1146578"/>
            <a:gd name="connsiteX25" fmla="*/ 21269 w 598874"/>
            <a:gd name="connsiteY25" fmla="*/ 1156660 h 1146578"/>
            <a:gd name="connsiteX26" fmla="*/ 29955 w 598874"/>
            <a:gd name="connsiteY26" fmla="*/ 1153072 h 1146578"/>
            <a:gd name="connsiteX27" fmla="*/ 155874 w 598874"/>
            <a:gd name="connsiteY27" fmla="*/ 1110111 h 1146578"/>
            <a:gd name="connsiteX28" fmla="*/ 258327 w 598874"/>
            <a:gd name="connsiteY28" fmla="*/ 1056839 h 1146578"/>
            <a:gd name="connsiteX29" fmla="*/ 317853 w 598874"/>
            <a:gd name="connsiteY29" fmla="*/ 1028772 h 1146578"/>
            <a:gd name="connsiteX30" fmla="*/ 419732 w 598874"/>
            <a:gd name="connsiteY30" fmla="*/ 1008150 h 1146578"/>
            <a:gd name="connsiteX31" fmla="*/ 419732 w 598874"/>
            <a:gd name="connsiteY31" fmla="*/ 1008151 h 11465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598874" h="1146578">
              <a:moveTo>
                <a:pt x="419733" y="1008151"/>
              </a:moveTo>
              <a:cubicBezTo>
                <a:pt x="515039" y="975852"/>
                <a:pt x="505147" y="935458"/>
                <a:pt x="516753" y="820241"/>
              </a:cubicBezTo>
              <a:cubicBezTo>
                <a:pt x="433032" y="726059"/>
                <a:pt x="504429" y="767137"/>
                <a:pt x="506732" y="717162"/>
              </a:cubicBezTo>
              <a:cubicBezTo>
                <a:pt x="508322" y="682625"/>
                <a:pt x="562966" y="586474"/>
                <a:pt x="562823" y="582551"/>
              </a:cubicBezTo>
              <a:cubicBezTo>
                <a:pt x="562797" y="581975"/>
                <a:pt x="512456" y="491055"/>
                <a:pt x="494712" y="484600"/>
              </a:cubicBezTo>
              <a:cubicBezTo>
                <a:pt x="452644" y="469299"/>
                <a:pt x="476742" y="411939"/>
                <a:pt x="492082" y="401280"/>
              </a:cubicBezTo>
              <a:cubicBezTo>
                <a:pt x="531027" y="374220"/>
                <a:pt x="492200" y="358230"/>
                <a:pt x="497250" y="345674"/>
              </a:cubicBezTo>
              <a:cubicBezTo>
                <a:pt x="515050" y="301437"/>
                <a:pt x="585097" y="340416"/>
                <a:pt x="592837" y="296695"/>
              </a:cubicBezTo>
              <a:cubicBezTo>
                <a:pt x="616520" y="162928"/>
                <a:pt x="607397" y="284488"/>
                <a:pt x="582502" y="189228"/>
              </a:cubicBezTo>
              <a:cubicBezTo>
                <a:pt x="577556" y="170306"/>
                <a:pt x="469542" y="151839"/>
                <a:pt x="538012" y="120945"/>
              </a:cubicBezTo>
              <a:cubicBezTo>
                <a:pt x="645141" y="72607"/>
                <a:pt x="573166" y="100799"/>
                <a:pt x="564994" y="76573"/>
              </a:cubicBezTo>
              <a:cubicBezTo>
                <a:pt x="547013" y="23283"/>
                <a:pt x="553749" y="51151"/>
                <a:pt x="527337" y="0"/>
              </a:cubicBezTo>
              <a:cubicBezTo>
                <a:pt x="537356" y="83585"/>
                <a:pt x="505803" y="45222"/>
                <a:pt x="471130" y="86081"/>
              </a:cubicBezTo>
              <a:cubicBezTo>
                <a:pt x="446402" y="115219"/>
                <a:pt x="397330" y="75900"/>
                <a:pt x="373944" y="108262"/>
              </a:cubicBezTo>
              <a:cubicBezTo>
                <a:pt x="342802" y="151358"/>
                <a:pt x="299848" y="78848"/>
                <a:pt x="270919" y="139194"/>
              </a:cubicBezTo>
              <a:cubicBezTo>
                <a:pt x="262379" y="157005"/>
                <a:pt x="247903" y="209485"/>
                <a:pt x="242350" y="228698"/>
              </a:cubicBezTo>
              <a:cubicBezTo>
                <a:pt x="232806" y="261722"/>
                <a:pt x="203972" y="207518"/>
                <a:pt x="165421" y="248868"/>
              </a:cubicBezTo>
              <a:cubicBezTo>
                <a:pt x="133239" y="283388"/>
                <a:pt x="148537" y="257290"/>
                <a:pt x="119492" y="268747"/>
              </a:cubicBezTo>
              <a:cubicBezTo>
                <a:pt x="119246" y="310038"/>
                <a:pt x="154797" y="270762"/>
                <a:pt x="109446" y="351723"/>
              </a:cubicBezTo>
              <a:cubicBezTo>
                <a:pt x="96009" y="375711"/>
                <a:pt x="110304" y="434036"/>
                <a:pt x="53422" y="470852"/>
              </a:cubicBezTo>
              <a:cubicBezTo>
                <a:pt x="31856" y="484811"/>
                <a:pt x="40646" y="532597"/>
                <a:pt x="52849" y="548182"/>
              </a:cubicBezTo>
              <a:cubicBezTo>
                <a:pt x="110690" y="622056"/>
                <a:pt x="49534" y="601151"/>
                <a:pt x="63152" y="649570"/>
              </a:cubicBezTo>
              <a:cubicBezTo>
                <a:pt x="69664" y="672723"/>
                <a:pt x="4946" y="690061"/>
                <a:pt x="36823" y="798501"/>
              </a:cubicBezTo>
              <a:cubicBezTo>
                <a:pt x="47496" y="834810"/>
                <a:pt x="18907" y="880633"/>
                <a:pt x="45981" y="914210"/>
              </a:cubicBezTo>
              <a:cubicBezTo>
                <a:pt x="85954" y="963782"/>
                <a:pt x="-37938" y="1105225"/>
                <a:pt x="12103" y="1147209"/>
              </a:cubicBezTo>
              <a:cubicBezTo>
                <a:pt x="15584" y="1150130"/>
                <a:pt x="18613" y="1153310"/>
                <a:pt x="21269" y="1156660"/>
              </a:cubicBezTo>
              <a:cubicBezTo>
                <a:pt x="24167" y="1155463"/>
                <a:pt x="26883" y="1153661"/>
                <a:pt x="29955" y="1153072"/>
              </a:cubicBezTo>
              <a:cubicBezTo>
                <a:pt x="128717" y="1134126"/>
                <a:pt x="115131" y="1116218"/>
                <a:pt x="155874" y="1110111"/>
              </a:cubicBezTo>
              <a:cubicBezTo>
                <a:pt x="261183" y="1094326"/>
                <a:pt x="175469" y="1080735"/>
                <a:pt x="258327" y="1056839"/>
              </a:cubicBezTo>
              <a:cubicBezTo>
                <a:pt x="319248" y="1039268"/>
                <a:pt x="236404" y="1031182"/>
                <a:pt x="317853" y="1028772"/>
              </a:cubicBezTo>
              <a:cubicBezTo>
                <a:pt x="458666" y="1024605"/>
                <a:pt x="359413" y="1028593"/>
                <a:pt x="419732" y="1008150"/>
              </a:cubicBezTo>
              <a:lnTo>
                <a:pt x="419732" y="1008151"/>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8</xdr:col>
      <xdr:colOff>163747</xdr:colOff>
      <xdr:row>17</xdr:row>
      <xdr:rowOff>9444</xdr:rowOff>
    </xdr:from>
    <xdr:to>
      <xdr:col>9</xdr:col>
      <xdr:colOff>327766</xdr:colOff>
      <xdr:row>25</xdr:row>
      <xdr:rowOff>61872</xdr:rowOff>
    </xdr:to>
    <xdr:sp macro="" textlink="">
      <xdr:nvSpPr>
        <xdr:cNvPr id="509046" name="陕西省">
          <a:hlinkClick xmlns:r="http://schemas.openxmlformats.org/officeDocument/2006/relationships" r:id="rId12" tooltip="陕西省"/>
          <a:extLst>
            <a:ext uri="{FF2B5EF4-FFF2-40B4-BE49-F238E27FC236}">
              <a16:creationId xmlns:a16="http://schemas.microsoft.com/office/drawing/2014/main" id="{00000000-0008-0000-1000-000076C40700}"/>
            </a:ext>
          </a:extLst>
        </xdr:cNvPr>
        <xdr:cNvSpPr/>
      </xdr:nvSpPr>
      <xdr:spPr>
        <a:xfrm>
          <a:off x="6535972" y="3533694"/>
          <a:ext cx="849819" cy="1424028"/>
        </a:xfrm>
        <a:custGeom>
          <a:avLst/>
          <a:gdLst>
            <a:gd name="connsiteX0" fmla="*/ 554594 w 846236"/>
            <a:gd name="connsiteY0" fmla="*/ 278964 h 1420194"/>
            <a:gd name="connsiteX1" fmla="*/ 554594 w 846236"/>
            <a:gd name="connsiteY1" fmla="*/ 278964 h 1420194"/>
            <a:gd name="connsiteX2" fmla="*/ 737529 w 846236"/>
            <a:gd name="connsiteY2" fmla="*/ 901758 h 1420194"/>
            <a:gd name="connsiteX3" fmla="*/ 771406 w 846236"/>
            <a:gd name="connsiteY3" fmla="*/ 668759 h 1420194"/>
            <a:gd name="connsiteX4" fmla="*/ 762248 w 846236"/>
            <a:gd name="connsiteY4" fmla="*/ 553051 h 1420194"/>
            <a:gd name="connsiteX5" fmla="*/ 788577 w 846236"/>
            <a:gd name="connsiteY5" fmla="*/ 404119 h 1420194"/>
            <a:gd name="connsiteX6" fmla="*/ 778274 w 846236"/>
            <a:gd name="connsiteY6" fmla="*/ 302731 h 1420194"/>
            <a:gd name="connsiteX7" fmla="*/ 778847 w 846236"/>
            <a:gd name="connsiteY7" fmla="*/ 225401 h 1420194"/>
            <a:gd name="connsiteX8" fmla="*/ 834871 w 846236"/>
            <a:gd name="connsiteY8" fmla="*/ 106273 h 1420194"/>
            <a:gd name="connsiteX9" fmla="*/ 844917 w 846236"/>
            <a:gd name="connsiteY9" fmla="*/ 23296 h 1420194"/>
            <a:gd name="connsiteX10" fmla="*/ 792962 w 846236"/>
            <a:gd name="connsiteY10" fmla="*/ 39142 h 1420194"/>
            <a:gd name="connsiteX11" fmla="*/ 749330 w 846236"/>
            <a:gd name="connsiteY11" fmla="*/ 37413 h 1420194"/>
            <a:gd name="connsiteX12" fmla="*/ 701392 w 846236"/>
            <a:gd name="connsiteY12" fmla="*/ 29634 h 1420194"/>
            <a:gd name="connsiteX13" fmla="*/ 699958 w 846236"/>
            <a:gd name="connsiteY13" fmla="*/ 57870 h 1420194"/>
            <a:gd name="connsiteX14" fmla="*/ 654890 w 846236"/>
            <a:gd name="connsiteY14" fmla="*/ 91868 h 1420194"/>
            <a:gd name="connsiteX15" fmla="*/ 616999 w 846236"/>
            <a:gd name="connsiteY15" fmla="*/ 135373 h 1420194"/>
            <a:gd name="connsiteX16" fmla="*/ 539209 w 846236"/>
            <a:gd name="connsiteY16" fmla="*/ 256957 h 1420194"/>
            <a:gd name="connsiteX17" fmla="*/ 554595 w 846236"/>
            <a:gd name="connsiteY17" fmla="*/ 278965 h 1420194"/>
            <a:gd name="connsiteX18" fmla="*/ 523995 w 846236"/>
            <a:gd name="connsiteY18" fmla="*/ 278861 h 1420194"/>
            <a:gd name="connsiteX19" fmla="*/ 472901 w 846236"/>
            <a:gd name="connsiteY19" fmla="*/ 337061 h 1420194"/>
            <a:gd name="connsiteX20" fmla="*/ 395111 w 846236"/>
            <a:gd name="connsiteY20" fmla="*/ 324094 h 1420194"/>
            <a:gd name="connsiteX21" fmla="*/ 355130 w 846236"/>
            <a:gd name="connsiteY21" fmla="*/ 311895 h 1420194"/>
            <a:gd name="connsiteX22" fmla="*/ 318180 w 846236"/>
            <a:gd name="connsiteY22" fmla="*/ 345129 h 1420194"/>
            <a:gd name="connsiteX23" fmla="*/ 299522 w 846236"/>
            <a:gd name="connsiteY23" fmla="*/ 439916 h 1420194"/>
            <a:gd name="connsiteX24" fmla="*/ 402304 w 846236"/>
            <a:gd name="connsiteY24" fmla="*/ 527032 h 1420194"/>
            <a:gd name="connsiteX25" fmla="*/ 498687 w 846236"/>
            <a:gd name="connsiteY25" fmla="*/ 641865 h 1420194"/>
            <a:gd name="connsiteX26" fmla="*/ 483771 w 846236"/>
            <a:gd name="connsiteY26" fmla="*/ 738324 h 1420194"/>
            <a:gd name="connsiteX27" fmla="*/ 344933 w 846236"/>
            <a:gd name="connsiteY27" fmla="*/ 786554 h 1420194"/>
            <a:gd name="connsiteX28" fmla="*/ 289857 w 846236"/>
            <a:gd name="connsiteY28" fmla="*/ 840526 h 1420194"/>
            <a:gd name="connsiteX29" fmla="*/ 173967 w 846236"/>
            <a:gd name="connsiteY29" fmla="*/ 807224 h 1420194"/>
            <a:gd name="connsiteX30" fmla="*/ 160198 w 846236"/>
            <a:gd name="connsiteY30" fmla="*/ 869234 h 1420194"/>
            <a:gd name="connsiteX31" fmla="*/ 200358 w 846236"/>
            <a:gd name="connsiteY31" fmla="*/ 938133 h 1420194"/>
            <a:gd name="connsiteX32" fmla="*/ 155608 w 846236"/>
            <a:gd name="connsiteY32" fmla="*/ 1019665 h 1420194"/>
            <a:gd name="connsiteX33" fmla="*/ 117744 w 846236"/>
            <a:gd name="connsiteY33" fmla="*/ 1074784 h 1420194"/>
            <a:gd name="connsiteX34" fmla="*/ 39719 w 846236"/>
            <a:gd name="connsiteY34" fmla="*/ 1109234 h 1420194"/>
            <a:gd name="connsiteX35" fmla="*/ 44309 w 846236"/>
            <a:gd name="connsiteY35" fmla="*/ 1191914 h 1420194"/>
            <a:gd name="connsiteX36" fmla="*/ 13 w 846236"/>
            <a:gd name="connsiteY36" fmla="*/ 1214508 h 1420194"/>
            <a:gd name="connsiteX37" fmla="*/ 22186 w 846236"/>
            <a:gd name="connsiteY37" fmla="*/ 1233559 h 1420194"/>
            <a:gd name="connsiteX38" fmla="*/ 101172 w 846236"/>
            <a:gd name="connsiteY38" fmla="*/ 1230695 h 1420194"/>
            <a:gd name="connsiteX39" fmla="*/ 241400 w 846236"/>
            <a:gd name="connsiteY39" fmla="*/ 1251889 h 1420194"/>
            <a:gd name="connsiteX40" fmla="*/ 300353 w 846236"/>
            <a:gd name="connsiteY40" fmla="*/ 1282248 h 1420194"/>
            <a:gd name="connsiteX41" fmla="*/ 346714 w 846236"/>
            <a:gd name="connsiteY41" fmla="*/ 1315472 h 1420194"/>
            <a:gd name="connsiteX42" fmla="*/ 395937 w 846236"/>
            <a:gd name="connsiteY42" fmla="*/ 1325209 h 1420194"/>
            <a:gd name="connsiteX43" fmla="*/ 442304 w 846236"/>
            <a:gd name="connsiteY43" fmla="*/ 1329130 h 1420194"/>
            <a:gd name="connsiteX44" fmla="*/ 528136 w 846236"/>
            <a:gd name="connsiteY44" fmla="*/ 1378354 h 1420194"/>
            <a:gd name="connsiteX45" fmla="*/ 555054 w 846236"/>
            <a:gd name="connsiteY45" fmla="*/ 1395665 h 1420194"/>
            <a:gd name="connsiteX46" fmla="*/ 634496 w 846236"/>
            <a:gd name="connsiteY46" fmla="*/ 1423441 h 1420194"/>
            <a:gd name="connsiteX47" fmla="*/ 632322 w 846236"/>
            <a:gd name="connsiteY47" fmla="*/ 1360723 h 1420194"/>
            <a:gd name="connsiteX48" fmla="*/ 631178 w 846236"/>
            <a:gd name="connsiteY48" fmla="*/ 1270792 h 1420194"/>
            <a:gd name="connsiteX49" fmla="*/ 721039 w 846236"/>
            <a:gd name="connsiteY49" fmla="*/ 1246161 h 1420194"/>
            <a:gd name="connsiteX50" fmla="*/ 664947 w 846236"/>
            <a:gd name="connsiteY50" fmla="*/ 1194608 h 1420194"/>
            <a:gd name="connsiteX51" fmla="*/ 611145 w 846236"/>
            <a:gd name="connsiteY51" fmla="*/ 1160239 h 1420194"/>
            <a:gd name="connsiteX52" fmla="*/ 718749 w 846236"/>
            <a:gd name="connsiteY52" fmla="*/ 1153365 h 1420194"/>
            <a:gd name="connsiteX53" fmla="*/ 783998 w 846236"/>
            <a:gd name="connsiteY53" fmla="*/ 1159666 h 1420194"/>
            <a:gd name="connsiteX54" fmla="*/ 843891 w 846236"/>
            <a:gd name="connsiteY54" fmla="*/ 1142006 h 1420194"/>
            <a:gd name="connsiteX55" fmla="*/ 843826 w 846236"/>
            <a:gd name="connsiteY55" fmla="*/ 1141836 h 1420194"/>
            <a:gd name="connsiteX56" fmla="*/ 842627 w 846236"/>
            <a:gd name="connsiteY56" fmla="*/ 1135716 h 1420194"/>
            <a:gd name="connsiteX57" fmla="*/ 816217 w 846236"/>
            <a:gd name="connsiteY57" fmla="*/ 1059940 h 1420194"/>
            <a:gd name="connsiteX58" fmla="*/ 793539 w 846236"/>
            <a:gd name="connsiteY58" fmla="*/ 1029977 h 1420194"/>
            <a:gd name="connsiteX59" fmla="*/ 775137 w 846236"/>
            <a:gd name="connsiteY59" fmla="*/ 974366 h 1420194"/>
            <a:gd name="connsiteX60" fmla="*/ 746700 w 846236"/>
            <a:gd name="connsiteY60" fmla="*/ 911216 h 1420194"/>
            <a:gd name="connsiteX61" fmla="*/ 737534 w 846236"/>
            <a:gd name="connsiteY61" fmla="*/ 901765 h 1420194"/>
            <a:gd name="connsiteX62" fmla="*/ 737534 w 846236"/>
            <a:gd name="connsiteY62" fmla="*/ 901764 h 14201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846236" h="1420194">
              <a:moveTo>
                <a:pt x="554594" y="278964"/>
              </a:moveTo>
              <a:cubicBezTo>
                <a:pt x="557384" y="280371"/>
                <a:pt x="557200" y="281371"/>
                <a:pt x="554594" y="278964"/>
              </a:cubicBezTo>
              <a:close/>
              <a:moveTo>
                <a:pt x="737529" y="901758"/>
              </a:moveTo>
              <a:cubicBezTo>
                <a:pt x="687488" y="859772"/>
                <a:pt x="811379" y="718331"/>
                <a:pt x="771406" y="668759"/>
              </a:cubicBezTo>
              <a:cubicBezTo>
                <a:pt x="744332" y="635182"/>
                <a:pt x="772920" y="589359"/>
                <a:pt x="762248" y="553051"/>
              </a:cubicBezTo>
              <a:cubicBezTo>
                <a:pt x="730371" y="444610"/>
                <a:pt x="795089" y="427272"/>
                <a:pt x="788577" y="404119"/>
              </a:cubicBezTo>
              <a:cubicBezTo>
                <a:pt x="774959" y="355700"/>
                <a:pt x="836115" y="376605"/>
                <a:pt x="778274" y="302731"/>
              </a:cubicBezTo>
              <a:cubicBezTo>
                <a:pt x="766071" y="287146"/>
                <a:pt x="757280" y="239360"/>
                <a:pt x="778847" y="225401"/>
              </a:cubicBezTo>
              <a:cubicBezTo>
                <a:pt x="835729" y="188585"/>
                <a:pt x="821434" y="130260"/>
                <a:pt x="834871" y="106273"/>
              </a:cubicBezTo>
              <a:cubicBezTo>
                <a:pt x="880222" y="25311"/>
                <a:pt x="844671" y="64587"/>
                <a:pt x="844917" y="23296"/>
              </a:cubicBezTo>
              <a:cubicBezTo>
                <a:pt x="857876" y="-17787"/>
                <a:pt x="814792" y="513"/>
                <a:pt x="792962" y="39142"/>
              </a:cubicBezTo>
              <a:cubicBezTo>
                <a:pt x="778145" y="65360"/>
                <a:pt x="792527" y="30658"/>
                <a:pt x="749330" y="37413"/>
              </a:cubicBezTo>
              <a:cubicBezTo>
                <a:pt x="746560" y="37846"/>
                <a:pt x="696592" y="12788"/>
                <a:pt x="701392" y="29634"/>
              </a:cubicBezTo>
              <a:cubicBezTo>
                <a:pt x="702031" y="31880"/>
                <a:pt x="742812" y="52036"/>
                <a:pt x="699958" y="57870"/>
              </a:cubicBezTo>
              <a:cubicBezTo>
                <a:pt x="671257" y="61777"/>
                <a:pt x="704985" y="42580"/>
                <a:pt x="654890" y="91868"/>
              </a:cubicBezTo>
              <a:cubicBezTo>
                <a:pt x="637347" y="109128"/>
                <a:pt x="667836" y="108207"/>
                <a:pt x="616999" y="135373"/>
              </a:cubicBezTo>
              <a:cubicBezTo>
                <a:pt x="613767" y="137099"/>
                <a:pt x="526166" y="233329"/>
                <a:pt x="539209" y="256957"/>
              </a:cubicBezTo>
              <a:cubicBezTo>
                <a:pt x="546547" y="270251"/>
                <a:pt x="551884" y="276457"/>
                <a:pt x="554595" y="278965"/>
              </a:cubicBezTo>
              <a:cubicBezTo>
                <a:pt x="550702" y="276998"/>
                <a:pt x="541004" y="274234"/>
                <a:pt x="523995" y="278861"/>
              </a:cubicBezTo>
              <a:cubicBezTo>
                <a:pt x="495088" y="286715"/>
                <a:pt x="566722" y="368455"/>
                <a:pt x="472901" y="337061"/>
              </a:cubicBezTo>
              <a:cubicBezTo>
                <a:pt x="441311" y="326491"/>
                <a:pt x="469372" y="373086"/>
                <a:pt x="395111" y="324094"/>
              </a:cubicBezTo>
              <a:cubicBezTo>
                <a:pt x="380019" y="314137"/>
                <a:pt x="368116" y="308077"/>
                <a:pt x="355130" y="311895"/>
              </a:cubicBezTo>
              <a:cubicBezTo>
                <a:pt x="344368" y="315056"/>
                <a:pt x="332861" y="325002"/>
                <a:pt x="318180" y="345129"/>
              </a:cubicBezTo>
              <a:cubicBezTo>
                <a:pt x="296266" y="375164"/>
                <a:pt x="302119" y="405933"/>
                <a:pt x="299522" y="439916"/>
              </a:cubicBezTo>
              <a:cubicBezTo>
                <a:pt x="293404" y="508351"/>
                <a:pt x="319049" y="465303"/>
                <a:pt x="402304" y="527032"/>
              </a:cubicBezTo>
              <a:cubicBezTo>
                <a:pt x="472961" y="579420"/>
                <a:pt x="526074" y="556891"/>
                <a:pt x="498687" y="641865"/>
              </a:cubicBezTo>
              <a:cubicBezTo>
                <a:pt x="483660" y="688489"/>
                <a:pt x="445020" y="639506"/>
                <a:pt x="483771" y="738324"/>
              </a:cubicBezTo>
              <a:cubicBezTo>
                <a:pt x="510099" y="805465"/>
                <a:pt x="335696" y="751375"/>
                <a:pt x="344933" y="786554"/>
              </a:cubicBezTo>
              <a:cubicBezTo>
                <a:pt x="345856" y="790072"/>
                <a:pt x="406678" y="840526"/>
                <a:pt x="289857" y="840526"/>
              </a:cubicBezTo>
              <a:cubicBezTo>
                <a:pt x="250226" y="840526"/>
                <a:pt x="226187" y="774871"/>
                <a:pt x="173967" y="807224"/>
              </a:cubicBezTo>
              <a:cubicBezTo>
                <a:pt x="137336" y="829918"/>
                <a:pt x="198322" y="827605"/>
                <a:pt x="160198" y="869234"/>
              </a:cubicBezTo>
              <a:cubicBezTo>
                <a:pt x="105892" y="928534"/>
                <a:pt x="191522" y="893913"/>
                <a:pt x="200358" y="938133"/>
              </a:cubicBezTo>
              <a:cubicBezTo>
                <a:pt x="203652" y="954615"/>
                <a:pt x="155608" y="925118"/>
                <a:pt x="155608" y="1019665"/>
              </a:cubicBezTo>
              <a:cubicBezTo>
                <a:pt x="155608" y="1088870"/>
                <a:pt x="237869" y="1079045"/>
                <a:pt x="117744" y="1074784"/>
              </a:cubicBezTo>
              <a:cubicBezTo>
                <a:pt x="91593" y="1073858"/>
                <a:pt x="96410" y="1045892"/>
                <a:pt x="39719" y="1109234"/>
              </a:cubicBezTo>
              <a:cubicBezTo>
                <a:pt x="45429" y="1124073"/>
                <a:pt x="116702" y="1176556"/>
                <a:pt x="44309" y="1191914"/>
              </a:cubicBezTo>
              <a:cubicBezTo>
                <a:pt x="21393" y="1196775"/>
                <a:pt x="-605" y="1177302"/>
                <a:pt x="13" y="1214508"/>
              </a:cubicBezTo>
              <a:cubicBezTo>
                <a:pt x="4481" y="1212295"/>
                <a:pt x="5914" y="1218655"/>
                <a:pt x="22186" y="1233559"/>
              </a:cubicBezTo>
              <a:cubicBezTo>
                <a:pt x="25861" y="1236926"/>
                <a:pt x="89944" y="1178704"/>
                <a:pt x="101172" y="1230695"/>
              </a:cubicBezTo>
              <a:cubicBezTo>
                <a:pt x="110119" y="1272119"/>
                <a:pt x="230941" y="1213475"/>
                <a:pt x="241400" y="1251889"/>
              </a:cubicBezTo>
              <a:cubicBezTo>
                <a:pt x="258700" y="1315425"/>
                <a:pt x="295323" y="1262732"/>
                <a:pt x="300353" y="1282248"/>
              </a:cubicBezTo>
              <a:cubicBezTo>
                <a:pt x="306520" y="1306177"/>
                <a:pt x="325391" y="1291456"/>
                <a:pt x="346714" y="1315472"/>
              </a:cubicBezTo>
              <a:cubicBezTo>
                <a:pt x="374838" y="1347144"/>
                <a:pt x="371342" y="1336012"/>
                <a:pt x="395937" y="1325209"/>
              </a:cubicBezTo>
              <a:cubicBezTo>
                <a:pt x="406923" y="1320383"/>
                <a:pt x="423651" y="1322777"/>
                <a:pt x="442304" y="1329130"/>
              </a:cubicBezTo>
              <a:cubicBezTo>
                <a:pt x="545647" y="1364309"/>
                <a:pt x="480193" y="1365549"/>
                <a:pt x="528136" y="1378354"/>
              </a:cubicBezTo>
              <a:cubicBezTo>
                <a:pt x="555167" y="1385573"/>
                <a:pt x="546053" y="1383652"/>
                <a:pt x="555054" y="1395665"/>
              </a:cubicBezTo>
              <a:cubicBezTo>
                <a:pt x="585219" y="1435930"/>
                <a:pt x="617933" y="1422623"/>
                <a:pt x="634496" y="1423441"/>
              </a:cubicBezTo>
              <a:cubicBezTo>
                <a:pt x="638581" y="1370767"/>
                <a:pt x="607384" y="1399005"/>
                <a:pt x="632322" y="1360723"/>
              </a:cubicBezTo>
              <a:cubicBezTo>
                <a:pt x="646343" y="1339202"/>
                <a:pt x="586739" y="1321629"/>
                <a:pt x="631178" y="1270792"/>
              </a:cubicBezTo>
              <a:cubicBezTo>
                <a:pt x="646918" y="1252786"/>
                <a:pt x="724184" y="1285504"/>
                <a:pt x="721039" y="1246161"/>
              </a:cubicBezTo>
              <a:cubicBezTo>
                <a:pt x="717091" y="1196780"/>
                <a:pt x="669610" y="1228090"/>
                <a:pt x="664947" y="1194608"/>
              </a:cubicBezTo>
              <a:cubicBezTo>
                <a:pt x="659777" y="1157472"/>
                <a:pt x="613524" y="1165600"/>
                <a:pt x="611145" y="1160239"/>
              </a:cubicBezTo>
              <a:cubicBezTo>
                <a:pt x="600381" y="1135973"/>
                <a:pt x="706762" y="1151033"/>
                <a:pt x="718749" y="1153365"/>
              </a:cubicBezTo>
              <a:cubicBezTo>
                <a:pt x="801593" y="1169474"/>
                <a:pt x="747540" y="1119540"/>
                <a:pt x="783998" y="1159666"/>
              </a:cubicBezTo>
              <a:cubicBezTo>
                <a:pt x="803675" y="1181322"/>
                <a:pt x="822741" y="1151522"/>
                <a:pt x="843891" y="1142006"/>
              </a:cubicBezTo>
              <a:lnTo>
                <a:pt x="843826" y="1141836"/>
              </a:lnTo>
              <a:cubicBezTo>
                <a:pt x="843102" y="1140082"/>
                <a:pt x="842679" y="1138088"/>
                <a:pt x="842627" y="1135716"/>
              </a:cubicBezTo>
              <a:cubicBezTo>
                <a:pt x="840513" y="1040505"/>
                <a:pt x="845572" y="1107124"/>
                <a:pt x="816217" y="1059940"/>
              </a:cubicBezTo>
              <a:cubicBezTo>
                <a:pt x="802745" y="1038286"/>
                <a:pt x="790345" y="1033323"/>
                <a:pt x="793539" y="1029977"/>
              </a:cubicBezTo>
              <a:cubicBezTo>
                <a:pt x="803879" y="1019151"/>
                <a:pt x="781811" y="979967"/>
                <a:pt x="775137" y="974366"/>
              </a:cubicBezTo>
              <a:cubicBezTo>
                <a:pt x="765606" y="966363"/>
                <a:pt x="765285" y="934669"/>
                <a:pt x="746700" y="911216"/>
              </a:cubicBezTo>
              <a:cubicBezTo>
                <a:pt x="744043" y="907866"/>
                <a:pt x="741014" y="904685"/>
                <a:pt x="737534" y="901765"/>
              </a:cubicBezTo>
              <a:lnTo>
                <a:pt x="737534" y="901764"/>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5</xdr:col>
      <xdr:colOff>467108</xdr:colOff>
      <xdr:row>13</xdr:row>
      <xdr:rowOff>4315</xdr:rowOff>
    </xdr:from>
    <xdr:to>
      <xdr:col>8</xdr:col>
      <xdr:colOff>671534</xdr:colOff>
      <xdr:row>24</xdr:row>
      <xdr:rowOff>51907</xdr:rowOff>
    </xdr:to>
    <xdr:sp macro="" textlink="">
      <xdr:nvSpPr>
        <xdr:cNvPr id="509047" name="甘肃省">
          <a:hlinkClick xmlns:r="http://schemas.openxmlformats.org/officeDocument/2006/relationships" r:id="rId13" tooltip="甘肃省"/>
          <a:extLst>
            <a:ext uri="{FF2B5EF4-FFF2-40B4-BE49-F238E27FC236}">
              <a16:creationId xmlns:a16="http://schemas.microsoft.com/office/drawing/2014/main" id="{00000000-0008-0000-1000-000077C40700}"/>
            </a:ext>
          </a:extLst>
        </xdr:cNvPr>
        <xdr:cNvSpPr/>
      </xdr:nvSpPr>
      <xdr:spPr>
        <a:xfrm>
          <a:off x="4781933" y="2842765"/>
          <a:ext cx="2261826" cy="1933542"/>
        </a:xfrm>
        <a:custGeom>
          <a:avLst/>
          <a:gdLst>
            <a:gd name="connsiteX0" fmla="*/ 1903507 w 2252290"/>
            <a:gd name="connsiteY0" fmla="*/ 1452241 h 1928337"/>
            <a:gd name="connsiteX1" fmla="*/ 1838347 w 2252290"/>
            <a:gd name="connsiteY1" fmla="*/ 1398653 h 1928337"/>
            <a:gd name="connsiteX2" fmla="*/ 1790123 w 2252290"/>
            <a:gd name="connsiteY2" fmla="*/ 1366959 h 1928337"/>
            <a:gd name="connsiteX3" fmla="*/ 1789263 w 2252290"/>
            <a:gd name="connsiteY3" fmla="*/ 1285133 h 1928337"/>
            <a:gd name="connsiteX4" fmla="*/ 1766012 w 2252290"/>
            <a:gd name="connsiteY4" fmla="*/ 1180836 h 1928337"/>
            <a:gd name="connsiteX5" fmla="*/ 1708028 w 2252290"/>
            <a:gd name="connsiteY5" fmla="*/ 1104773 h 1928337"/>
            <a:gd name="connsiteX6" fmla="*/ 1677026 w 2252290"/>
            <a:gd name="connsiteY6" fmla="*/ 1085759 h 1928337"/>
            <a:gd name="connsiteX7" fmla="*/ 1651766 w 2252290"/>
            <a:gd name="connsiteY7" fmla="*/ 1050896 h 1928337"/>
            <a:gd name="connsiteX8" fmla="*/ 1520010 w 2252290"/>
            <a:gd name="connsiteY8" fmla="*/ 983477 h 1928337"/>
            <a:gd name="connsiteX9" fmla="*/ 1497907 w 2252290"/>
            <a:gd name="connsiteY9" fmla="*/ 964750 h 1928337"/>
            <a:gd name="connsiteX10" fmla="*/ 1516565 w 2252290"/>
            <a:gd name="connsiteY10" fmla="*/ 878893 h 1928337"/>
            <a:gd name="connsiteX11" fmla="*/ 1608710 w 2252290"/>
            <a:gd name="connsiteY11" fmla="*/ 795916 h 1928337"/>
            <a:gd name="connsiteX12" fmla="*/ 1608710 w 2252290"/>
            <a:gd name="connsiteY12" fmla="*/ 710056 h 1928337"/>
            <a:gd name="connsiteX13" fmla="*/ 1435330 w 2252290"/>
            <a:gd name="connsiteY13" fmla="*/ 744341 h 1928337"/>
            <a:gd name="connsiteX14" fmla="*/ 1351225 w 2252290"/>
            <a:gd name="connsiteY14" fmla="*/ 728497 h 1928337"/>
            <a:gd name="connsiteX15" fmla="*/ 1327400 w 2252290"/>
            <a:gd name="connsiteY15" fmla="*/ 777475 h 1928337"/>
            <a:gd name="connsiteX16" fmla="*/ 1199950 w 2252290"/>
            <a:gd name="connsiteY16" fmla="*/ 758748 h 1928337"/>
            <a:gd name="connsiteX17" fmla="*/ 1162922 w 2252290"/>
            <a:gd name="connsiteY17" fmla="*/ 718413 h 1928337"/>
            <a:gd name="connsiteX18" fmla="*/ 1115772 w 2252290"/>
            <a:gd name="connsiteY18" fmla="*/ 646963 h 1928337"/>
            <a:gd name="connsiteX19" fmla="*/ 1096312 w 2252290"/>
            <a:gd name="connsiteY19" fmla="*/ 623477 h 1928337"/>
            <a:gd name="connsiteX20" fmla="*/ 1053957 w 2252290"/>
            <a:gd name="connsiteY20" fmla="*/ 588536 h 1928337"/>
            <a:gd name="connsiteX21" fmla="*/ 1071525 w 2252290"/>
            <a:gd name="connsiteY21" fmla="*/ 481160 h 1928337"/>
            <a:gd name="connsiteX22" fmla="*/ 972320 w 2252290"/>
            <a:gd name="connsiteY22" fmla="*/ 382758 h 1928337"/>
            <a:gd name="connsiteX23" fmla="*/ 885918 w 2252290"/>
            <a:gd name="connsiteY23" fmla="*/ 427991 h 1928337"/>
            <a:gd name="connsiteX24" fmla="*/ 843148 w 2252290"/>
            <a:gd name="connsiteY24" fmla="*/ 390248 h 1928337"/>
            <a:gd name="connsiteX25" fmla="*/ 781143 w 2252290"/>
            <a:gd name="connsiteY25" fmla="*/ 284510 h 1928337"/>
            <a:gd name="connsiteX26" fmla="*/ 790331 w 2252290"/>
            <a:gd name="connsiteY26" fmla="*/ 209025 h 1928337"/>
            <a:gd name="connsiteX27" fmla="*/ 731737 w 2252290"/>
            <a:gd name="connsiteY27" fmla="*/ 12826 h 1928337"/>
            <a:gd name="connsiteX28" fmla="*/ 636134 w 2252290"/>
            <a:gd name="connsiteY28" fmla="*/ 3694 h 1928337"/>
            <a:gd name="connsiteX29" fmla="*/ 616401 w 2252290"/>
            <a:gd name="connsiteY29" fmla="*/ 0 h 1928337"/>
            <a:gd name="connsiteX30" fmla="*/ 582332 w 2252290"/>
            <a:gd name="connsiteY30" fmla="*/ 93052 h 1928337"/>
            <a:gd name="connsiteX31" fmla="*/ 535398 w 2252290"/>
            <a:gd name="connsiteY31" fmla="*/ 138878 h 1928337"/>
            <a:gd name="connsiteX32" fmla="*/ 459847 w 2252290"/>
            <a:gd name="connsiteY32" fmla="*/ 156062 h 1928337"/>
            <a:gd name="connsiteX33" fmla="*/ 265816 w 2252290"/>
            <a:gd name="connsiteY33" fmla="*/ 248858 h 1928337"/>
            <a:gd name="connsiteX34" fmla="*/ 144476 w 2252290"/>
            <a:gd name="connsiteY34" fmla="*/ 337644 h 1928337"/>
            <a:gd name="connsiteX35" fmla="*/ 62056 w 2252290"/>
            <a:gd name="connsiteY35" fmla="*/ 423566 h 1928337"/>
            <a:gd name="connsiteX36" fmla="*/ 24853 w 2252290"/>
            <a:gd name="connsiteY36" fmla="*/ 549012 h 1928337"/>
            <a:gd name="connsiteX37" fmla="*/ 160 w 2252290"/>
            <a:gd name="connsiteY37" fmla="*/ 579395 h 1928337"/>
            <a:gd name="connsiteX38" fmla="*/ 76937 w 2252290"/>
            <a:gd name="connsiteY38" fmla="*/ 638943 h 1928337"/>
            <a:gd name="connsiteX39" fmla="*/ 163364 w 2252290"/>
            <a:gd name="connsiteY39" fmla="*/ 668157 h 1928337"/>
            <a:gd name="connsiteX40" fmla="*/ 207436 w 2252290"/>
            <a:gd name="connsiteY40" fmla="*/ 683050 h 1928337"/>
            <a:gd name="connsiteX41" fmla="*/ 277264 w 2252290"/>
            <a:gd name="connsiteY41" fmla="*/ 759807 h 1928337"/>
            <a:gd name="connsiteX42" fmla="*/ 434091 w 2252290"/>
            <a:gd name="connsiteY42" fmla="*/ 792457 h 1928337"/>
            <a:gd name="connsiteX43" fmla="*/ 494188 w 2252290"/>
            <a:gd name="connsiteY43" fmla="*/ 805632 h 1928337"/>
            <a:gd name="connsiteX44" fmla="*/ 552569 w 2252290"/>
            <a:gd name="connsiteY44" fmla="*/ 806777 h 1928337"/>
            <a:gd name="connsiteX45" fmla="*/ 581760 w 2252290"/>
            <a:gd name="connsiteY45" fmla="*/ 748923 h 1928337"/>
            <a:gd name="connsiteX46" fmla="*/ 701383 w 2252290"/>
            <a:gd name="connsiteY46" fmla="*/ 679613 h 1928337"/>
            <a:gd name="connsiteX47" fmla="*/ 765488 w 2252290"/>
            <a:gd name="connsiteY47" fmla="*/ 731166 h 1928337"/>
            <a:gd name="connsiteX48" fmla="*/ 814711 w 2252290"/>
            <a:gd name="connsiteY48" fmla="*/ 703098 h 1928337"/>
            <a:gd name="connsiteX49" fmla="*/ 889690 w 2252290"/>
            <a:gd name="connsiteY49" fmla="*/ 709399 h 1928337"/>
            <a:gd name="connsiteX50" fmla="*/ 1045373 w 2252290"/>
            <a:gd name="connsiteY50" fmla="*/ 841719 h 1928337"/>
            <a:gd name="connsiteX51" fmla="*/ 1092306 w 2252290"/>
            <a:gd name="connsiteY51" fmla="*/ 865205 h 1928337"/>
            <a:gd name="connsiteX52" fmla="*/ 1142674 w 2252290"/>
            <a:gd name="connsiteY52" fmla="*/ 914467 h 1928337"/>
            <a:gd name="connsiteX53" fmla="*/ 1213074 w 2252290"/>
            <a:gd name="connsiteY53" fmla="*/ 970030 h 1928337"/>
            <a:gd name="connsiteX54" fmla="*/ 1293777 w 2252290"/>
            <a:gd name="connsiteY54" fmla="*/ 977476 h 1928337"/>
            <a:gd name="connsiteX55" fmla="*/ 1311520 w 2252290"/>
            <a:gd name="connsiteY55" fmla="*/ 1032466 h 1928337"/>
            <a:gd name="connsiteX56" fmla="*/ 1383065 w 2252290"/>
            <a:gd name="connsiteY56" fmla="*/ 1151611 h 1928337"/>
            <a:gd name="connsiteX57" fmla="*/ 1386500 w 2252290"/>
            <a:gd name="connsiteY57" fmla="*/ 1190562 h 1928337"/>
            <a:gd name="connsiteX58" fmla="*/ 1415690 w 2252290"/>
            <a:gd name="connsiteY58" fmla="*/ 1243261 h 1928337"/>
            <a:gd name="connsiteX59" fmla="*/ 1409394 w 2252290"/>
            <a:gd name="connsiteY59" fmla="*/ 1306271 h 1928337"/>
            <a:gd name="connsiteX60" fmla="*/ 1379059 w 2252290"/>
            <a:gd name="connsiteY60" fmla="*/ 1358969 h 1928337"/>
            <a:gd name="connsiteX61" fmla="*/ 1314955 w 2252290"/>
            <a:gd name="connsiteY61" fmla="*/ 1437445 h 1928337"/>
            <a:gd name="connsiteX62" fmla="*/ 1241120 w 2252290"/>
            <a:gd name="connsiteY62" fmla="*/ 1537687 h 1928337"/>
            <a:gd name="connsiteX63" fmla="*/ 1243982 w 2252290"/>
            <a:gd name="connsiteY63" fmla="*/ 1618454 h 1928337"/>
            <a:gd name="connsiteX64" fmla="*/ 1065405 w 2252290"/>
            <a:gd name="connsiteY64" fmla="*/ 1597260 h 1928337"/>
            <a:gd name="connsiteX65" fmla="*/ 1136950 w 2252290"/>
            <a:gd name="connsiteY65" fmla="*/ 1701512 h 1928337"/>
            <a:gd name="connsiteX66" fmla="*/ 1194033 w 2252290"/>
            <a:gd name="connsiteY66" fmla="*/ 1733592 h 1928337"/>
            <a:gd name="connsiteX67" fmla="*/ 1211357 w 2252290"/>
            <a:gd name="connsiteY67" fmla="*/ 1724997 h 1928337"/>
            <a:gd name="connsiteX68" fmla="*/ 1236541 w 2252290"/>
            <a:gd name="connsiteY68" fmla="*/ 1791443 h 1928337"/>
            <a:gd name="connsiteX69" fmla="*/ 1296067 w 2252290"/>
            <a:gd name="connsiteY69" fmla="*/ 1726716 h 1928337"/>
            <a:gd name="connsiteX70" fmla="*/ 1302935 w 2252290"/>
            <a:gd name="connsiteY70" fmla="*/ 1652823 h 1928337"/>
            <a:gd name="connsiteX71" fmla="*/ 1317244 w 2252290"/>
            <a:gd name="connsiteY71" fmla="*/ 1638502 h 1928337"/>
            <a:gd name="connsiteX72" fmla="*/ 1388789 w 2252290"/>
            <a:gd name="connsiteY72" fmla="*/ 1617881 h 1928337"/>
            <a:gd name="connsiteX73" fmla="*/ 1414545 w 2252290"/>
            <a:gd name="connsiteY73" fmla="*/ 1660269 h 1928337"/>
            <a:gd name="connsiteX74" fmla="*/ 1464341 w 2252290"/>
            <a:gd name="connsiteY74" fmla="*/ 1716405 h 1928337"/>
            <a:gd name="connsiteX75" fmla="*/ 1533024 w 2252290"/>
            <a:gd name="connsiteY75" fmla="*/ 1726716 h 1928337"/>
            <a:gd name="connsiteX76" fmla="*/ 1577096 w 2252290"/>
            <a:gd name="connsiteY76" fmla="*/ 1867628 h 1928337"/>
            <a:gd name="connsiteX77" fmla="*/ 1711188 w 2252290"/>
            <a:gd name="connsiteY77" fmla="*/ 1925038 h 1928337"/>
            <a:gd name="connsiteX78" fmla="*/ 1746663 w 2252290"/>
            <a:gd name="connsiteY78" fmla="*/ 1903566 h 1928337"/>
            <a:gd name="connsiteX79" fmla="*/ 1790959 w 2252290"/>
            <a:gd name="connsiteY79" fmla="*/ 1880972 h 1928337"/>
            <a:gd name="connsiteX80" fmla="*/ 1786370 w 2252290"/>
            <a:gd name="connsiteY80" fmla="*/ 1798293 h 1928337"/>
            <a:gd name="connsiteX81" fmla="*/ 1864394 w 2252290"/>
            <a:gd name="connsiteY81" fmla="*/ 1763843 h 1928337"/>
            <a:gd name="connsiteX82" fmla="*/ 1902259 w 2252290"/>
            <a:gd name="connsiteY82" fmla="*/ 1708723 h 1928337"/>
            <a:gd name="connsiteX83" fmla="*/ 1947009 w 2252290"/>
            <a:gd name="connsiteY83" fmla="*/ 1627192 h 1928337"/>
            <a:gd name="connsiteX84" fmla="*/ 1906849 w 2252290"/>
            <a:gd name="connsiteY84" fmla="*/ 1558292 h 1928337"/>
            <a:gd name="connsiteX85" fmla="*/ 1920618 w 2252290"/>
            <a:gd name="connsiteY85" fmla="*/ 1496282 h 1928337"/>
            <a:gd name="connsiteX86" fmla="*/ 2036507 w 2252290"/>
            <a:gd name="connsiteY86" fmla="*/ 1529584 h 1928337"/>
            <a:gd name="connsiteX87" fmla="*/ 2091584 w 2252290"/>
            <a:gd name="connsiteY87" fmla="*/ 1475612 h 1928337"/>
            <a:gd name="connsiteX88" fmla="*/ 2230421 w 2252290"/>
            <a:gd name="connsiteY88" fmla="*/ 1427383 h 1928337"/>
            <a:gd name="connsiteX89" fmla="*/ 2245338 w 2252290"/>
            <a:gd name="connsiteY89" fmla="*/ 1330923 h 1928337"/>
            <a:gd name="connsiteX90" fmla="*/ 2148954 w 2252290"/>
            <a:gd name="connsiteY90" fmla="*/ 1216091 h 1928337"/>
            <a:gd name="connsiteX91" fmla="*/ 2046172 w 2252290"/>
            <a:gd name="connsiteY91" fmla="*/ 1128974 h 1928337"/>
            <a:gd name="connsiteX92" fmla="*/ 1952883 w 2252290"/>
            <a:gd name="connsiteY92" fmla="*/ 1180549 h 1928337"/>
            <a:gd name="connsiteX93" fmla="*/ 1923028 w 2252290"/>
            <a:gd name="connsiteY93" fmla="*/ 1230681 h 1928337"/>
            <a:gd name="connsiteX94" fmla="*/ 1939678 w 2252290"/>
            <a:gd name="connsiteY94" fmla="*/ 1274474 h 1928337"/>
            <a:gd name="connsiteX95" fmla="*/ 1961206 w 2252290"/>
            <a:gd name="connsiteY95" fmla="*/ 1375603 h 1928337"/>
            <a:gd name="connsiteX96" fmla="*/ 1915566 w 2252290"/>
            <a:gd name="connsiteY96" fmla="*/ 1409023 h 1928337"/>
            <a:gd name="connsiteX97" fmla="*/ 1903509 w 2252290"/>
            <a:gd name="connsiteY97" fmla="*/ 1452241 h 1928337"/>
            <a:gd name="connsiteX98" fmla="*/ 1903508 w 2252290"/>
            <a:gd name="connsiteY98" fmla="*/ 1452241 h 1928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Lst>
          <a:rect l="l" t="t" r="r" b="b"/>
          <a:pathLst>
            <a:path w="2252290" h="1928337">
              <a:moveTo>
                <a:pt x="1903507" y="1452241"/>
              </a:moveTo>
              <a:cubicBezTo>
                <a:pt x="1895816" y="1452111"/>
                <a:pt x="1838911" y="1398826"/>
                <a:pt x="1838347" y="1398653"/>
              </a:cubicBezTo>
              <a:cubicBezTo>
                <a:pt x="1786873" y="1382768"/>
                <a:pt x="1857065" y="1391452"/>
                <a:pt x="1790123" y="1366959"/>
              </a:cubicBezTo>
              <a:cubicBezTo>
                <a:pt x="1721540" y="1341864"/>
                <a:pt x="1788901" y="1296565"/>
                <a:pt x="1789263" y="1285133"/>
              </a:cubicBezTo>
              <a:cubicBezTo>
                <a:pt x="1791342" y="1219652"/>
                <a:pt x="1717590" y="1233491"/>
                <a:pt x="1766012" y="1180836"/>
              </a:cubicBezTo>
              <a:cubicBezTo>
                <a:pt x="1781393" y="1164108"/>
                <a:pt x="1721205" y="1134095"/>
                <a:pt x="1708028" y="1104773"/>
              </a:cubicBezTo>
              <a:cubicBezTo>
                <a:pt x="1698360" y="1083260"/>
                <a:pt x="1648130" y="1103163"/>
                <a:pt x="1677026" y="1085759"/>
              </a:cubicBezTo>
              <a:cubicBezTo>
                <a:pt x="1704129" y="1069437"/>
                <a:pt x="1670427" y="1052849"/>
                <a:pt x="1651766" y="1050896"/>
              </a:cubicBezTo>
              <a:cubicBezTo>
                <a:pt x="1569822" y="1053768"/>
                <a:pt x="1578310" y="1026338"/>
                <a:pt x="1520010" y="983477"/>
              </a:cubicBezTo>
              <a:cubicBezTo>
                <a:pt x="1513220" y="978484"/>
                <a:pt x="1501848" y="972448"/>
                <a:pt x="1497907" y="964750"/>
              </a:cubicBezTo>
              <a:cubicBezTo>
                <a:pt x="1480396" y="930557"/>
                <a:pt x="1533139" y="912859"/>
                <a:pt x="1516565" y="878893"/>
              </a:cubicBezTo>
              <a:cubicBezTo>
                <a:pt x="1506095" y="857434"/>
                <a:pt x="1563288" y="870173"/>
                <a:pt x="1608710" y="795916"/>
              </a:cubicBezTo>
              <a:cubicBezTo>
                <a:pt x="1645376" y="735970"/>
                <a:pt x="1610497" y="762187"/>
                <a:pt x="1608710" y="710056"/>
              </a:cubicBezTo>
              <a:cubicBezTo>
                <a:pt x="1606447" y="644080"/>
                <a:pt x="1468120" y="763214"/>
                <a:pt x="1435330" y="744341"/>
              </a:cubicBezTo>
              <a:cubicBezTo>
                <a:pt x="1378356" y="711547"/>
                <a:pt x="1371647" y="727927"/>
                <a:pt x="1351225" y="728497"/>
              </a:cubicBezTo>
              <a:cubicBezTo>
                <a:pt x="1255468" y="731172"/>
                <a:pt x="1344538" y="759396"/>
                <a:pt x="1327400" y="777475"/>
              </a:cubicBezTo>
              <a:cubicBezTo>
                <a:pt x="1278139" y="829436"/>
                <a:pt x="1288809" y="838147"/>
                <a:pt x="1199950" y="758748"/>
              </a:cubicBezTo>
              <a:cubicBezTo>
                <a:pt x="1170265" y="732223"/>
                <a:pt x="1151539" y="760312"/>
                <a:pt x="1162922" y="718413"/>
              </a:cubicBezTo>
              <a:cubicBezTo>
                <a:pt x="1178227" y="662077"/>
                <a:pt x="1141229" y="674401"/>
                <a:pt x="1115772" y="646963"/>
              </a:cubicBezTo>
              <a:cubicBezTo>
                <a:pt x="1104686" y="635012"/>
                <a:pt x="1099740" y="641294"/>
                <a:pt x="1096312" y="623477"/>
              </a:cubicBezTo>
              <a:cubicBezTo>
                <a:pt x="1093949" y="611202"/>
                <a:pt x="1067864" y="599233"/>
                <a:pt x="1053957" y="588536"/>
              </a:cubicBezTo>
              <a:cubicBezTo>
                <a:pt x="982558" y="533624"/>
                <a:pt x="938915" y="607509"/>
                <a:pt x="1071525" y="481160"/>
              </a:cubicBezTo>
              <a:cubicBezTo>
                <a:pt x="1151931" y="404549"/>
                <a:pt x="1083086" y="368778"/>
                <a:pt x="972320" y="382758"/>
              </a:cubicBezTo>
              <a:cubicBezTo>
                <a:pt x="833498" y="400278"/>
                <a:pt x="900713" y="389986"/>
                <a:pt x="885918" y="427991"/>
              </a:cubicBezTo>
              <a:cubicBezTo>
                <a:pt x="879419" y="444687"/>
                <a:pt x="821433" y="433865"/>
                <a:pt x="843148" y="390248"/>
              </a:cubicBezTo>
              <a:cubicBezTo>
                <a:pt x="854379" y="367687"/>
                <a:pt x="796430" y="307652"/>
                <a:pt x="781143" y="284510"/>
              </a:cubicBezTo>
              <a:cubicBezTo>
                <a:pt x="737939" y="219104"/>
                <a:pt x="777558" y="257280"/>
                <a:pt x="790331" y="209025"/>
              </a:cubicBezTo>
              <a:cubicBezTo>
                <a:pt x="795504" y="189480"/>
                <a:pt x="742382" y="42494"/>
                <a:pt x="731737" y="12826"/>
              </a:cubicBezTo>
              <a:cubicBezTo>
                <a:pt x="691696" y="7930"/>
                <a:pt x="657230" y="4569"/>
                <a:pt x="636134" y="3694"/>
              </a:cubicBezTo>
              <a:cubicBezTo>
                <a:pt x="624897" y="3226"/>
                <a:pt x="619578" y="2762"/>
                <a:pt x="616401" y="0"/>
              </a:cubicBezTo>
              <a:cubicBezTo>
                <a:pt x="570126" y="39057"/>
                <a:pt x="568085" y="34536"/>
                <a:pt x="582332" y="93052"/>
              </a:cubicBezTo>
              <a:cubicBezTo>
                <a:pt x="586808" y="111439"/>
                <a:pt x="598895" y="137702"/>
                <a:pt x="535398" y="138878"/>
              </a:cubicBezTo>
              <a:cubicBezTo>
                <a:pt x="480395" y="139894"/>
                <a:pt x="484922" y="172795"/>
                <a:pt x="459847" y="156062"/>
              </a:cubicBezTo>
              <a:cubicBezTo>
                <a:pt x="402913" y="118070"/>
                <a:pt x="300884" y="206748"/>
                <a:pt x="265816" y="248858"/>
              </a:cubicBezTo>
              <a:cubicBezTo>
                <a:pt x="247387" y="270987"/>
                <a:pt x="173599" y="350127"/>
                <a:pt x="144476" y="337644"/>
              </a:cubicBezTo>
              <a:cubicBezTo>
                <a:pt x="61983" y="302286"/>
                <a:pt x="93212" y="339232"/>
                <a:pt x="62056" y="423566"/>
              </a:cubicBezTo>
              <a:cubicBezTo>
                <a:pt x="44013" y="472406"/>
                <a:pt x="72515" y="513565"/>
                <a:pt x="24853" y="549012"/>
              </a:cubicBezTo>
              <a:cubicBezTo>
                <a:pt x="-4492" y="570835"/>
                <a:pt x="424" y="578547"/>
                <a:pt x="160" y="579395"/>
              </a:cubicBezTo>
              <a:cubicBezTo>
                <a:pt x="24831" y="602008"/>
                <a:pt x="73932" y="602718"/>
                <a:pt x="76937" y="638943"/>
              </a:cubicBezTo>
              <a:cubicBezTo>
                <a:pt x="78884" y="662421"/>
                <a:pt x="209358" y="648230"/>
                <a:pt x="163364" y="668157"/>
              </a:cubicBezTo>
              <a:cubicBezTo>
                <a:pt x="126376" y="684182"/>
                <a:pt x="181642" y="688948"/>
                <a:pt x="207436" y="683050"/>
              </a:cubicBezTo>
              <a:cubicBezTo>
                <a:pt x="249245" y="673488"/>
                <a:pt x="227152" y="766343"/>
                <a:pt x="277264" y="759807"/>
              </a:cubicBezTo>
              <a:cubicBezTo>
                <a:pt x="406261" y="742982"/>
                <a:pt x="324734" y="770058"/>
                <a:pt x="434091" y="792457"/>
              </a:cubicBezTo>
              <a:cubicBezTo>
                <a:pt x="463462" y="798472"/>
                <a:pt x="469264" y="775527"/>
                <a:pt x="494188" y="805632"/>
              </a:cubicBezTo>
              <a:cubicBezTo>
                <a:pt x="526573" y="844751"/>
                <a:pt x="528962" y="799445"/>
                <a:pt x="552569" y="806777"/>
              </a:cubicBezTo>
              <a:cubicBezTo>
                <a:pt x="587956" y="817771"/>
                <a:pt x="554424" y="762179"/>
                <a:pt x="581760" y="748923"/>
              </a:cubicBezTo>
              <a:cubicBezTo>
                <a:pt x="646237" y="717656"/>
                <a:pt x="569919" y="563145"/>
                <a:pt x="701383" y="679613"/>
              </a:cubicBezTo>
              <a:lnTo>
                <a:pt x="765488" y="731166"/>
              </a:lnTo>
              <a:cubicBezTo>
                <a:pt x="788528" y="736348"/>
                <a:pt x="786949" y="687959"/>
                <a:pt x="814711" y="703098"/>
              </a:cubicBezTo>
              <a:cubicBezTo>
                <a:pt x="851755" y="723300"/>
                <a:pt x="863904" y="668994"/>
                <a:pt x="889690" y="709399"/>
              </a:cubicBezTo>
              <a:cubicBezTo>
                <a:pt x="901412" y="727764"/>
                <a:pt x="1046603" y="896469"/>
                <a:pt x="1045373" y="841719"/>
              </a:cubicBezTo>
              <a:cubicBezTo>
                <a:pt x="1044088" y="784587"/>
                <a:pt x="1071251" y="858001"/>
                <a:pt x="1092306" y="865205"/>
              </a:cubicBezTo>
              <a:cubicBezTo>
                <a:pt x="1114628" y="872840"/>
                <a:pt x="1090551" y="877177"/>
                <a:pt x="1142674" y="914467"/>
              </a:cubicBezTo>
              <a:cubicBezTo>
                <a:pt x="1179116" y="940535"/>
                <a:pt x="1158490" y="917039"/>
                <a:pt x="1213074" y="970030"/>
              </a:cubicBezTo>
              <a:cubicBezTo>
                <a:pt x="1285953" y="1040777"/>
                <a:pt x="1262597" y="978578"/>
                <a:pt x="1293777" y="977476"/>
              </a:cubicBezTo>
              <a:cubicBezTo>
                <a:pt x="1316064" y="976690"/>
                <a:pt x="1298116" y="1023690"/>
                <a:pt x="1311520" y="1032466"/>
              </a:cubicBezTo>
              <a:cubicBezTo>
                <a:pt x="1430790" y="1110547"/>
                <a:pt x="1326475" y="1094949"/>
                <a:pt x="1383065" y="1151611"/>
              </a:cubicBezTo>
              <a:cubicBezTo>
                <a:pt x="1396821" y="1165386"/>
                <a:pt x="1359656" y="1163697"/>
                <a:pt x="1386500" y="1190562"/>
              </a:cubicBezTo>
              <a:cubicBezTo>
                <a:pt x="1405876" y="1209954"/>
                <a:pt x="1391727" y="1225534"/>
                <a:pt x="1415690" y="1243261"/>
              </a:cubicBezTo>
              <a:cubicBezTo>
                <a:pt x="1444746" y="1264755"/>
                <a:pt x="1408463" y="1278940"/>
                <a:pt x="1409394" y="1306271"/>
              </a:cubicBezTo>
              <a:cubicBezTo>
                <a:pt x="1410498" y="1338640"/>
                <a:pt x="1379059" y="1317033"/>
                <a:pt x="1379059" y="1358969"/>
              </a:cubicBezTo>
              <a:cubicBezTo>
                <a:pt x="1379059" y="1403698"/>
                <a:pt x="1295770" y="1372704"/>
                <a:pt x="1314955" y="1437445"/>
              </a:cubicBezTo>
              <a:cubicBezTo>
                <a:pt x="1324142" y="1468450"/>
                <a:pt x="1195245" y="1483659"/>
                <a:pt x="1241120" y="1537687"/>
              </a:cubicBezTo>
              <a:cubicBezTo>
                <a:pt x="1296850" y="1603320"/>
                <a:pt x="1295168" y="1559554"/>
                <a:pt x="1243982" y="1618454"/>
              </a:cubicBezTo>
              <a:cubicBezTo>
                <a:pt x="1201341" y="1667521"/>
                <a:pt x="1095578" y="1513348"/>
                <a:pt x="1065405" y="1597260"/>
              </a:cubicBezTo>
              <a:cubicBezTo>
                <a:pt x="1063092" y="1603693"/>
                <a:pt x="1128851" y="1699428"/>
                <a:pt x="1136950" y="1701512"/>
              </a:cubicBezTo>
              <a:cubicBezTo>
                <a:pt x="1173738" y="1710974"/>
                <a:pt x="1173838" y="1695992"/>
                <a:pt x="1194033" y="1733592"/>
              </a:cubicBezTo>
              <a:cubicBezTo>
                <a:pt x="1196419" y="1726416"/>
                <a:pt x="1201403" y="1722511"/>
                <a:pt x="1211357" y="1724997"/>
              </a:cubicBezTo>
              <a:cubicBezTo>
                <a:pt x="1237003" y="1731403"/>
                <a:pt x="1174969" y="1836023"/>
                <a:pt x="1236541" y="1791443"/>
              </a:cubicBezTo>
              <a:cubicBezTo>
                <a:pt x="1292851" y="1750674"/>
                <a:pt x="1315190" y="1749031"/>
                <a:pt x="1296067" y="1726716"/>
              </a:cubicBezTo>
              <a:cubicBezTo>
                <a:pt x="1242203" y="1663857"/>
                <a:pt x="1295929" y="1658880"/>
                <a:pt x="1302935" y="1652823"/>
              </a:cubicBezTo>
              <a:cubicBezTo>
                <a:pt x="1309463" y="1647178"/>
                <a:pt x="1299549" y="1641336"/>
                <a:pt x="1317244" y="1638502"/>
              </a:cubicBezTo>
              <a:cubicBezTo>
                <a:pt x="1361807" y="1631361"/>
                <a:pt x="1347331" y="1582061"/>
                <a:pt x="1388789" y="1617881"/>
              </a:cubicBezTo>
              <a:cubicBezTo>
                <a:pt x="1406581" y="1633255"/>
                <a:pt x="1421900" y="1638178"/>
                <a:pt x="1414545" y="1660269"/>
              </a:cubicBezTo>
              <a:cubicBezTo>
                <a:pt x="1396246" y="1715246"/>
                <a:pt x="1456598" y="1711004"/>
                <a:pt x="1464341" y="1716405"/>
              </a:cubicBezTo>
              <a:cubicBezTo>
                <a:pt x="1487972" y="1732884"/>
                <a:pt x="1506625" y="1721838"/>
                <a:pt x="1533024" y="1726716"/>
              </a:cubicBezTo>
              <a:cubicBezTo>
                <a:pt x="1564482" y="1732525"/>
                <a:pt x="1598756" y="1833316"/>
                <a:pt x="1577096" y="1867628"/>
              </a:cubicBezTo>
              <a:cubicBezTo>
                <a:pt x="1556947" y="1899546"/>
                <a:pt x="1680480" y="1943290"/>
                <a:pt x="1711188" y="1925038"/>
              </a:cubicBezTo>
              <a:cubicBezTo>
                <a:pt x="1730667" y="1913458"/>
                <a:pt x="1740867" y="1906436"/>
                <a:pt x="1746663" y="1903566"/>
              </a:cubicBezTo>
              <a:cubicBezTo>
                <a:pt x="1746045" y="1866360"/>
                <a:pt x="1768043" y="1885833"/>
                <a:pt x="1790959" y="1880972"/>
              </a:cubicBezTo>
              <a:cubicBezTo>
                <a:pt x="1863352" y="1865614"/>
                <a:pt x="1792080" y="1813132"/>
                <a:pt x="1786370" y="1798293"/>
              </a:cubicBezTo>
              <a:cubicBezTo>
                <a:pt x="1843060" y="1734951"/>
                <a:pt x="1838244" y="1762916"/>
                <a:pt x="1864394" y="1763843"/>
              </a:cubicBezTo>
              <a:cubicBezTo>
                <a:pt x="1984520" y="1768104"/>
                <a:pt x="1902259" y="1777928"/>
                <a:pt x="1902259" y="1708723"/>
              </a:cubicBezTo>
              <a:cubicBezTo>
                <a:pt x="1902259" y="1614176"/>
                <a:pt x="1950303" y="1643674"/>
                <a:pt x="1947009" y="1627192"/>
              </a:cubicBezTo>
              <a:cubicBezTo>
                <a:pt x="1938172" y="1582972"/>
                <a:pt x="1852542" y="1617592"/>
                <a:pt x="1906849" y="1558292"/>
              </a:cubicBezTo>
              <a:cubicBezTo>
                <a:pt x="1944973" y="1516663"/>
                <a:pt x="1883987" y="1518976"/>
                <a:pt x="1920618" y="1496282"/>
              </a:cubicBezTo>
              <a:cubicBezTo>
                <a:pt x="1972838" y="1463929"/>
                <a:pt x="1996877" y="1529584"/>
                <a:pt x="2036507" y="1529584"/>
              </a:cubicBezTo>
              <a:cubicBezTo>
                <a:pt x="2153329" y="1529584"/>
                <a:pt x="2092507" y="1479131"/>
                <a:pt x="2091584" y="1475612"/>
              </a:cubicBezTo>
              <a:cubicBezTo>
                <a:pt x="2082348" y="1440433"/>
                <a:pt x="2256751" y="1494524"/>
                <a:pt x="2230421" y="1427383"/>
              </a:cubicBezTo>
              <a:cubicBezTo>
                <a:pt x="2191671" y="1328565"/>
                <a:pt x="2230304" y="1377548"/>
                <a:pt x="2245338" y="1330923"/>
              </a:cubicBezTo>
              <a:cubicBezTo>
                <a:pt x="2272725" y="1245950"/>
                <a:pt x="2219611" y="1268478"/>
                <a:pt x="2148954" y="1216091"/>
              </a:cubicBezTo>
              <a:cubicBezTo>
                <a:pt x="2065700" y="1154362"/>
                <a:pt x="2040055" y="1197409"/>
                <a:pt x="2046172" y="1128974"/>
              </a:cubicBezTo>
              <a:cubicBezTo>
                <a:pt x="1920434" y="1138696"/>
                <a:pt x="1960542" y="1104789"/>
                <a:pt x="1952883" y="1180549"/>
              </a:cubicBezTo>
              <a:cubicBezTo>
                <a:pt x="1950947" y="1199700"/>
                <a:pt x="1905253" y="1213640"/>
                <a:pt x="1923028" y="1230681"/>
              </a:cubicBezTo>
              <a:cubicBezTo>
                <a:pt x="1954595" y="1260940"/>
                <a:pt x="1899834" y="1270616"/>
                <a:pt x="1939678" y="1274474"/>
              </a:cubicBezTo>
              <a:cubicBezTo>
                <a:pt x="2020060" y="1282258"/>
                <a:pt x="1992554" y="1377629"/>
                <a:pt x="1961206" y="1375603"/>
              </a:cubicBezTo>
              <a:cubicBezTo>
                <a:pt x="1925180" y="1373273"/>
                <a:pt x="1928544" y="1347170"/>
                <a:pt x="1915566" y="1409023"/>
              </a:cubicBezTo>
              <a:cubicBezTo>
                <a:pt x="1914807" y="1412641"/>
                <a:pt x="1937291" y="1452814"/>
                <a:pt x="1903509" y="1452241"/>
              </a:cubicBezTo>
              <a:lnTo>
                <a:pt x="1903508" y="1452241"/>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8</xdr:col>
      <xdr:colOff>608327</xdr:colOff>
      <xdr:row>23</xdr:row>
      <xdr:rowOff>125822</xdr:rowOff>
    </xdr:from>
    <xdr:to>
      <xdr:col>10</xdr:col>
      <xdr:colOff>465696</xdr:colOff>
      <xdr:row>28</xdr:row>
      <xdr:rowOff>26312</xdr:rowOff>
    </xdr:to>
    <xdr:sp macro="" textlink="">
      <xdr:nvSpPr>
        <xdr:cNvPr id="509048" name="湖北省">
          <a:hlinkClick xmlns:r="http://schemas.openxmlformats.org/officeDocument/2006/relationships" r:id="rId14" tooltip="湖北省"/>
          <a:extLst>
            <a:ext uri="{FF2B5EF4-FFF2-40B4-BE49-F238E27FC236}">
              <a16:creationId xmlns:a16="http://schemas.microsoft.com/office/drawing/2014/main" id="{00000000-0008-0000-1000-000078C40700}"/>
            </a:ext>
          </a:extLst>
        </xdr:cNvPr>
        <xdr:cNvSpPr/>
      </xdr:nvSpPr>
      <xdr:spPr>
        <a:xfrm>
          <a:off x="6980552" y="4678772"/>
          <a:ext cx="1228969" cy="757740"/>
        </a:xfrm>
        <a:custGeom>
          <a:avLst/>
          <a:gdLst>
            <a:gd name="connsiteX0" fmla="*/ 188467 w 1223787"/>
            <a:gd name="connsiteY0" fmla="*/ 128786 h 755699"/>
            <a:gd name="connsiteX1" fmla="*/ 189612 w 1223787"/>
            <a:gd name="connsiteY1" fmla="*/ 218718 h 755699"/>
            <a:gd name="connsiteX2" fmla="*/ 191785 w 1223787"/>
            <a:gd name="connsiteY2" fmla="*/ 281435 h 755699"/>
            <a:gd name="connsiteX3" fmla="*/ 206782 w 1223787"/>
            <a:gd name="connsiteY3" fmla="*/ 289746 h 755699"/>
            <a:gd name="connsiteX4" fmla="*/ 218742 w 1223787"/>
            <a:gd name="connsiteY4" fmla="*/ 309592 h 755699"/>
            <a:gd name="connsiteX5" fmla="*/ 273749 w 1223787"/>
            <a:gd name="connsiteY5" fmla="*/ 390561 h 755699"/>
            <a:gd name="connsiteX6" fmla="*/ 234828 w 1223787"/>
            <a:gd name="connsiteY6" fmla="*/ 436959 h 755699"/>
            <a:gd name="connsiteX7" fmla="*/ 103758 w 1223787"/>
            <a:gd name="connsiteY7" fmla="*/ 489085 h 755699"/>
            <a:gd name="connsiteX8" fmla="*/ 79146 w 1223787"/>
            <a:gd name="connsiteY8" fmla="*/ 489659 h 755699"/>
            <a:gd name="connsiteX9" fmla="*/ 16303 w 1223787"/>
            <a:gd name="connsiteY9" fmla="*/ 506121 h 755699"/>
            <a:gd name="connsiteX10" fmla="*/ 16760 w 1223787"/>
            <a:gd name="connsiteY10" fmla="*/ 542357 h 755699"/>
            <a:gd name="connsiteX11" fmla="*/ 12394 w 1223787"/>
            <a:gd name="connsiteY11" fmla="*/ 608260 h 755699"/>
            <a:gd name="connsiteX12" fmla="*/ 23015 w 1223787"/>
            <a:gd name="connsiteY12" fmla="*/ 630443 h 755699"/>
            <a:gd name="connsiteX13" fmla="*/ 45691 w 1223787"/>
            <a:gd name="connsiteY13" fmla="*/ 650614 h 755699"/>
            <a:gd name="connsiteX14" fmla="*/ 93342 w 1223787"/>
            <a:gd name="connsiteY14" fmla="*/ 709100 h 755699"/>
            <a:gd name="connsiteX15" fmla="*/ 118027 w 1223787"/>
            <a:gd name="connsiteY15" fmla="*/ 751453 h 755699"/>
            <a:gd name="connsiteX16" fmla="*/ 123065 w 1223787"/>
            <a:gd name="connsiteY16" fmla="*/ 755046 h 755699"/>
            <a:gd name="connsiteX17" fmla="*/ 175438 w 1223787"/>
            <a:gd name="connsiteY17" fmla="*/ 667898 h 755699"/>
            <a:gd name="connsiteX18" fmla="*/ 291693 w 1223787"/>
            <a:gd name="connsiteY18" fmla="*/ 648306 h 755699"/>
            <a:gd name="connsiteX19" fmla="*/ 349676 w 1223787"/>
            <a:gd name="connsiteY19" fmla="*/ 638801 h 755699"/>
            <a:gd name="connsiteX20" fmla="*/ 334463 w 1223787"/>
            <a:gd name="connsiteY20" fmla="*/ 589820 h 755699"/>
            <a:gd name="connsiteX21" fmla="*/ 367474 w 1223787"/>
            <a:gd name="connsiteY21" fmla="*/ 583770 h 755699"/>
            <a:gd name="connsiteX22" fmla="*/ 412828 w 1223787"/>
            <a:gd name="connsiteY22" fmla="*/ 584346 h 755699"/>
            <a:gd name="connsiteX23" fmla="*/ 511574 w 1223787"/>
            <a:gd name="connsiteY23" fmla="*/ 612870 h 755699"/>
            <a:gd name="connsiteX24" fmla="*/ 606299 w 1223787"/>
            <a:gd name="connsiteY24" fmla="*/ 659255 h 755699"/>
            <a:gd name="connsiteX25" fmla="*/ 655384 w 1223787"/>
            <a:gd name="connsiteY25" fmla="*/ 660408 h 755699"/>
            <a:gd name="connsiteX26" fmla="*/ 707340 w 1223787"/>
            <a:gd name="connsiteY26" fmla="*/ 628138 h 755699"/>
            <a:gd name="connsiteX27" fmla="*/ 725426 w 1223787"/>
            <a:gd name="connsiteY27" fmla="*/ 660983 h 755699"/>
            <a:gd name="connsiteX28" fmla="*/ 808383 w 1223787"/>
            <a:gd name="connsiteY28" fmla="*/ 622953 h 755699"/>
            <a:gd name="connsiteX29" fmla="*/ 823308 w 1223787"/>
            <a:gd name="connsiteY29" fmla="*/ 643985 h 755699"/>
            <a:gd name="connsiteX30" fmla="*/ 839771 w 1223787"/>
            <a:gd name="connsiteY30" fmla="*/ 733590 h 755699"/>
            <a:gd name="connsiteX31" fmla="*/ 886203 w 1223787"/>
            <a:gd name="connsiteY31" fmla="*/ 766419 h 755699"/>
            <a:gd name="connsiteX32" fmla="*/ 934111 w 1223787"/>
            <a:gd name="connsiteY32" fmla="*/ 707081 h 755699"/>
            <a:gd name="connsiteX33" fmla="*/ 988650 w 1223787"/>
            <a:gd name="connsiteY33" fmla="*/ 689797 h 755699"/>
            <a:gd name="connsiteX34" fmla="*/ 1066153 w 1223787"/>
            <a:gd name="connsiteY34" fmla="*/ 654644 h 755699"/>
            <a:gd name="connsiteX35" fmla="*/ 1085673 w 1223787"/>
            <a:gd name="connsiteY35" fmla="*/ 633901 h 755699"/>
            <a:gd name="connsiteX36" fmla="*/ 1131889 w 1223787"/>
            <a:gd name="connsiteY36" fmla="*/ 598173 h 755699"/>
            <a:gd name="connsiteX37" fmla="*/ 1230238 w 1223787"/>
            <a:gd name="connsiteY37" fmla="*/ 593470 h 755699"/>
            <a:gd name="connsiteX38" fmla="*/ 1219290 w 1223787"/>
            <a:gd name="connsiteY38" fmla="*/ 570997 h 755699"/>
            <a:gd name="connsiteX39" fmla="*/ 1184376 w 1223787"/>
            <a:gd name="connsiteY39" fmla="*/ 493095 h 755699"/>
            <a:gd name="connsiteX40" fmla="*/ 1163771 w 1223787"/>
            <a:gd name="connsiteY40" fmla="*/ 423211 h 755699"/>
            <a:gd name="connsiteX41" fmla="*/ 1178652 w 1223787"/>
            <a:gd name="connsiteY41" fmla="*/ 364212 h 755699"/>
            <a:gd name="connsiteX42" fmla="*/ 1116837 w 1223787"/>
            <a:gd name="connsiteY42" fmla="*/ 345309 h 755699"/>
            <a:gd name="connsiteX43" fmla="*/ 1086705 w 1223787"/>
            <a:gd name="connsiteY43" fmla="*/ 319819 h 755699"/>
            <a:gd name="connsiteX44" fmla="*/ 1068759 w 1223787"/>
            <a:gd name="connsiteY44" fmla="*/ 310940 h 755699"/>
            <a:gd name="connsiteX45" fmla="*/ 1007516 w 1223787"/>
            <a:gd name="connsiteY45" fmla="*/ 305785 h 755699"/>
            <a:gd name="connsiteX46" fmla="*/ 964017 w 1223787"/>
            <a:gd name="connsiteY46" fmla="*/ 267980 h 755699"/>
            <a:gd name="connsiteX47" fmla="*/ 899340 w 1223787"/>
            <a:gd name="connsiteY47" fmla="*/ 248504 h 755699"/>
            <a:gd name="connsiteX48" fmla="*/ 858130 w 1223787"/>
            <a:gd name="connsiteY48" fmla="*/ 246212 h 755699"/>
            <a:gd name="connsiteX49" fmla="*/ 828939 w 1223787"/>
            <a:gd name="connsiteY49" fmla="*/ 211271 h 755699"/>
            <a:gd name="connsiteX50" fmla="*/ 809479 w 1223787"/>
            <a:gd name="connsiteY50" fmla="*/ 149407 h 755699"/>
            <a:gd name="connsiteX51" fmla="*/ 694435 w 1223787"/>
            <a:gd name="connsiteY51" fmla="*/ 151698 h 755699"/>
            <a:gd name="connsiteX52" fmla="*/ 620600 w 1223787"/>
            <a:gd name="connsiteY52" fmla="*/ 159718 h 755699"/>
            <a:gd name="connsiteX53" fmla="*/ 506700 w 1223787"/>
            <a:gd name="connsiteY53" fmla="*/ 118475 h 755699"/>
            <a:gd name="connsiteX54" fmla="*/ 439810 w 1223787"/>
            <a:gd name="connsiteY54" fmla="*/ 53350 h 755699"/>
            <a:gd name="connsiteX55" fmla="*/ 401181 w 1223787"/>
            <a:gd name="connsiteY55" fmla="*/ 0 h 755699"/>
            <a:gd name="connsiteX56" fmla="*/ 341288 w 1223787"/>
            <a:gd name="connsiteY56" fmla="*/ 17660 h 755699"/>
            <a:gd name="connsiteX57" fmla="*/ 276039 w 1223787"/>
            <a:gd name="connsiteY57" fmla="*/ 11359 h 755699"/>
            <a:gd name="connsiteX58" fmla="*/ 168435 w 1223787"/>
            <a:gd name="connsiteY58" fmla="*/ 18233 h 755699"/>
            <a:gd name="connsiteX59" fmla="*/ 222237 w 1223787"/>
            <a:gd name="connsiteY59" fmla="*/ 52602 h 755699"/>
            <a:gd name="connsiteX60" fmla="*/ 278328 w 1223787"/>
            <a:gd name="connsiteY60" fmla="*/ 104155 h 755699"/>
            <a:gd name="connsiteX61" fmla="*/ 188468 w 1223787"/>
            <a:gd name="connsiteY61" fmla="*/ 128786 h 755699"/>
            <a:gd name="connsiteX62" fmla="*/ 188467 w 1223787"/>
            <a:gd name="connsiteY62" fmla="*/ 128786 h 75569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1223787" h="755699">
              <a:moveTo>
                <a:pt x="188467" y="128786"/>
              </a:moveTo>
              <a:cubicBezTo>
                <a:pt x="144028" y="179623"/>
                <a:pt x="203632" y="197196"/>
                <a:pt x="189612" y="218718"/>
              </a:cubicBezTo>
              <a:cubicBezTo>
                <a:pt x="164673" y="256999"/>
                <a:pt x="195870" y="228761"/>
                <a:pt x="191785" y="281435"/>
              </a:cubicBezTo>
              <a:cubicBezTo>
                <a:pt x="198270" y="281754"/>
                <a:pt x="203264" y="283478"/>
                <a:pt x="206782" y="289746"/>
              </a:cubicBezTo>
              <a:cubicBezTo>
                <a:pt x="220055" y="313391"/>
                <a:pt x="198977" y="309724"/>
                <a:pt x="218742" y="309592"/>
              </a:cubicBezTo>
              <a:cubicBezTo>
                <a:pt x="231453" y="309514"/>
                <a:pt x="290984" y="347911"/>
                <a:pt x="273749" y="390561"/>
              </a:cubicBezTo>
              <a:cubicBezTo>
                <a:pt x="262917" y="417368"/>
                <a:pt x="274088" y="447421"/>
                <a:pt x="234828" y="436959"/>
              </a:cubicBezTo>
              <a:cubicBezTo>
                <a:pt x="194477" y="426206"/>
                <a:pt x="164603" y="529682"/>
                <a:pt x="103758" y="489085"/>
              </a:cubicBezTo>
              <a:cubicBezTo>
                <a:pt x="93728" y="482392"/>
                <a:pt x="87697" y="478097"/>
                <a:pt x="79146" y="489659"/>
              </a:cubicBezTo>
              <a:cubicBezTo>
                <a:pt x="59259" y="516545"/>
                <a:pt x="54008" y="490310"/>
                <a:pt x="16303" y="506121"/>
              </a:cubicBezTo>
              <a:cubicBezTo>
                <a:pt x="-11700" y="517861"/>
                <a:pt x="1753" y="527340"/>
                <a:pt x="16760" y="542357"/>
              </a:cubicBezTo>
              <a:cubicBezTo>
                <a:pt x="26012" y="551617"/>
                <a:pt x="22254" y="597555"/>
                <a:pt x="12394" y="608260"/>
              </a:cubicBezTo>
              <a:cubicBezTo>
                <a:pt x="-11013" y="633672"/>
                <a:pt x="9211" y="651243"/>
                <a:pt x="23015" y="630443"/>
              </a:cubicBezTo>
              <a:cubicBezTo>
                <a:pt x="36595" y="609979"/>
                <a:pt x="37643" y="644388"/>
                <a:pt x="45691" y="650614"/>
              </a:cubicBezTo>
              <a:cubicBezTo>
                <a:pt x="67249" y="667290"/>
                <a:pt x="67362" y="704247"/>
                <a:pt x="93342" y="709100"/>
              </a:cubicBezTo>
              <a:cubicBezTo>
                <a:pt x="110737" y="712348"/>
                <a:pt x="102805" y="741569"/>
                <a:pt x="118027" y="751453"/>
              </a:cubicBezTo>
              <a:cubicBezTo>
                <a:pt x="119906" y="752674"/>
                <a:pt x="121582" y="753874"/>
                <a:pt x="123065" y="755046"/>
              </a:cubicBezTo>
              <a:cubicBezTo>
                <a:pt x="135100" y="744377"/>
                <a:pt x="164661" y="669446"/>
                <a:pt x="175438" y="667898"/>
              </a:cubicBezTo>
              <a:cubicBezTo>
                <a:pt x="210717" y="662826"/>
                <a:pt x="256395" y="609822"/>
                <a:pt x="291693" y="648306"/>
              </a:cubicBezTo>
              <a:cubicBezTo>
                <a:pt x="316099" y="674915"/>
                <a:pt x="350311" y="639568"/>
                <a:pt x="349676" y="638801"/>
              </a:cubicBezTo>
              <a:cubicBezTo>
                <a:pt x="351761" y="625553"/>
                <a:pt x="330297" y="622394"/>
                <a:pt x="334463" y="589820"/>
              </a:cubicBezTo>
              <a:cubicBezTo>
                <a:pt x="344944" y="586032"/>
                <a:pt x="357206" y="587201"/>
                <a:pt x="367474" y="583770"/>
              </a:cubicBezTo>
              <a:cubicBezTo>
                <a:pt x="375384" y="566753"/>
                <a:pt x="399909" y="582973"/>
                <a:pt x="412828" y="584346"/>
              </a:cubicBezTo>
              <a:cubicBezTo>
                <a:pt x="448905" y="588183"/>
                <a:pt x="474924" y="612870"/>
                <a:pt x="511574" y="612870"/>
              </a:cubicBezTo>
              <a:cubicBezTo>
                <a:pt x="543936" y="612870"/>
                <a:pt x="597358" y="648042"/>
                <a:pt x="606299" y="659255"/>
              </a:cubicBezTo>
              <a:cubicBezTo>
                <a:pt x="624550" y="682143"/>
                <a:pt x="632650" y="660408"/>
                <a:pt x="655384" y="660408"/>
              </a:cubicBezTo>
              <a:cubicBezTo>
                <a:pt x="705031" y="660408"/>
                <a:pt x="686578" y="632764"/>
                <a:pt x="707340" y="628138"/>
              </a:cubicBezTo>
              <a:cubicBezTo>
                <a:pt x="746009" y="619525"/>
                <a:pt x="725426" y="649986"/>
                <a:pt x="725426" y="660983"/>
              </a:cubicBezTo>
              <a:cubicBezTo>
                <a:pt x="725426" y="741712"/>
                <a:pt x="794981" y="640230"/>
                <a:pt x="808383" y="622953"/>
              </a:cubicBezTo>
              <a:cubicBezTo>
                <a:pt x="832776" y="591508"/>
                <a:pt x="809469" y="635777"/>
                <a:pt x="823308" y="643985"/>
              </a:cubicBezTo>
              <a:cubicBezTo>
                <a:pt x="881673" y="678600"/>
                <a:pt x="837225" y="682145"/>
                <a:pt x="839771" y="733590"/>
              </a:cubicBezTo>
              <a:cubicBezTo>
                <a:pt x="840287" y="744028"/>
                <a:pt x="864609" y="750715"/>
                <a:pt x="886203" y="766419"/>
              </a:cubicBezTo>
              <a:cubicBezTo>
                <a:pt x="883916" y="724687"/>
                <a:pt x="912304" y="736062"/>
                <a:pt x="934111" y="707081"/>
              </a:cubicBezTo>
              <a:cubicBezTo>
                <a:pt x="935626" y="705068"/>
                <a:pt x="988504" y="689797"/>
                <a:pt x="988650" y="689797"/>
              </a:cubicBezTo>
              <a:cubicBezTo>
                <a:pt x="1041334" y="689797"/>
                <a:pt x="1040535" y="627992"/>
                <a:pt x="1066153" y="654644"/>
              </a:cubicBezTo>
              <a:cubicBezTo>
                <a:pt x="1083009" y="672177"/>
                <a:pt x="1067978" y="633901"/>
                <a:pt x="1085673" y="633901"/>
              </a:cubicBezTo>
              <a:cubicBezTo>
                <a:pt x="1134861" y="633901"/>
                <a:pt x="1114353" y="607768"/>
                <a:pt x="1131889" y="598173"/>
              </a:cubicBezTo>
              <a:cubicBezTo>
                <a:pt x="1178579" y="572629"/>
                <a:pt x="1162208" y="651332"/>
                <a:pt x="1230238" y="593470"/>
              </a:cubicBezTo>
              <a:cubicBezTo>
                <a:pt x="1225899" y="589660"/>
                <a:pt x="1222170" y="582551"/>
                <a:pt x="1219290" y="570997"/>
              </a:cubicBezTo>
              <a:cubicBezTo>
                <a:pt x="1194433" y="471395"/>
                <a:pt x="1191295" y="534608"/>
                <a:pt x="1184376" y="493095"/>
              </a:cubicBezTo>
              <a:cubicBezTo>
                <a:pt x="1180315" y="468739"/>
                <a:pt x="1154189" y="441609"/>
                <a:pt x="1163771" y="423211"/>
              </a:cubicBezTo>
              <a:cubicBezTo>
                <a:pt x="1190845" y="371226"/>
                <a:pt x="1217616" y="394306"/>
                <a:pt x="1178652" y="364212"/>
              </a:cubicBezTo>
              <a:cubicBezTo>
                <a:pt x="1152955" y="344363"/>
                <a:pt x="1122928" y="356284"/>
                <a:pt x="1116837" y="345309"/>
              </a:cubicBezTo>
              <a:cubicBezTo>
                <a:pt x="1109437" y="331967"/>
                <a:pt x="1097053" y="324547"/>
                <a:pt x="1086705" y="319819"/>
              </a:cubicBezTo>
              <a:cubicBezTo>
                <a:pt x="1076990" y="315377"/>
                <a:pt x="1069067" y="313310"/>
                <a:pt x="1068759" y="310940"/>
              </a:cubicBezTo>
              <a:cubicBezTo>
                <a:pt x="1059396" y="238914"/>
                <a:pt x="1042336" y="322510"/>
                <a:pt x="1007516" y="305785"/>
              </a:cubicBezTo>
              <a:cubicBezTo>
                <a:pt x="980283" y="292705"/>
                <a:pt x="970944" y="297522"/>
                <a:pt x="964017" y="267980"/>
              </a:cubicBezTo>
              <a:cubicBezTo>
                <a:pt x="963150" y="264283"/>
                <a:pt x="903136" y="246942"/>
                <a:pt x="899340" y="248504"/>
              </a:cubicBezTo>
              <a:cubicBezTo>
                <a:pt x="854488" y="266961"/>
                <a:pt x="886400" y="264132"/>
                <a:pt x="858130" y="246212"/>
              </a:cubicBezTo>
              <a:cubicBezTo>
                <a:pt x="847955" y="239763"/>
                <a:pt x="836140" y="220541"/>
                <a:pt x="828939" y="211271"/>
              </a:cubicBezTo>
              <a:cubicBezTo>
                <a:pt x="824582" y="205661"/>
                <a:pt x="845360" y="121666"/>
                <a:pt x="809479" y="149407"/>
              </a:cubicBezTo>
              <a:cubicBezTo>
                <a:pt x="750777" y="194789"/>
                <a:pt x="757456" y="125235"/>
                <a:pt x="694435" y="151698"/>
              </a:cubicBezTo>
              <a:cubicBezTo>
                <a:pt x="660090" y="166121"/>
                <a:pt x="657326" y="141993"/>
                <a:pt x="620600" y="159718"/>
              </a:cubicBezTo>
              <a:cubicBezTo>
                <a:pt x="585972" y="176429"/>
                <a:pt x="543237" y="119345"/>
                <a:pt x="506700" y="118475"/>
              </a:cubicBezTo>
              <a:cubicBezTo>
                <a:pt x="485639" y="117972"/>
                <a:pt x="446106" y="74307"/>
                <a:pt x="439810" y="53350"/>
              </a:cubicBezTo>
              <a:cubicBezTo>
                <a:pt x="427631" y="12802"/>
                <a:pt x="406548" y="12564"/>
                <a:pt x="401181" y="0"/>
              </a:cubicBezTo>
              <a:cubicBezTo>
                <a:pt x="380030" y="9516"/>
                <a:pt x="360964" y="39316"/>
                <a:pt x="341288" y="17660"/>
              </a:cubicBezTo>
              <a:cubicBezTo>
                <a:pt x="304830" y="-22466"/>
                <a:pt x="358883" y="27468"/>
                <a:pt x="276039" y="11359"/>
              </a:cubicBezTo>
              <a:cubicBezTo>
                <a:pt x="264052" y="9027"/>
                <a:pt x="157671" y="-6034"/>
                <a:pt x="168435" y="18233"/>
              </a:cubicBezTo>
              <a:cubicBezTo>
                <a:pt x="170814" y="23593"/>
                <a:pt x="217067" y="15466"/>
                <a:pt x="222237" y="52602"/>
              </a:cubicBezTo>
              <a:cubicBezTo>
                <a:pt x="226899" y="86084"/>
                <a:pt x="274381" y="54774"/>
                <a:pt x="278328" y="104155"/>
              </a:cubicBezTo>
              <a:cubicBezTo>
                <a:pt x="281474" y="143498"/>
                <a:pt x="204208" y="110780"/>
                <a:pt x="188468" y="128786"/>
              </a:cubicBezTo>
              <a:lnTo>
                <a:pt x="188467" y="128786"/>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10</xdr:col>
      <xdr:colOff>77102</xdr:colOff>
      <xdr:row>26</xdr:row>
      <xdr:rowOff>159708</xdr:rowOff>
    </xdr:from>
    <xdr:to>
      <xdr:col>11</xdr:col>
      <xdr:colOff>175750</xdr:colOff>
      <xdr:row>32</xdr:row>
      <xdr:rowOff>163101</xdr:rowOff>
    </xdr:to>
    <xdr:sp macro="" textlink="">
      <xdr:nvSpPr>
        <xdr:cNvPr id="509049" name="江西省">
          <a:hlinkClick xmlns:r="http://schemas.openxmlformats.org/officeDocument/2006/relationships" r:id="rId15" tooltip="江西省"/>
          <a:extLst>
            <a:ext uri="{FF2B5EF4-FFF2-40B4-BE49-F238E27FC236}">
              <a16:creationId xmlns:a16="http://schemas.microsoft.com/office/drawing/2014/main" id="{00000000-0008-0000-1000-000079C40700}"/>
            </a:ext>
          </a:extLst>
        </xdr:cNvPr>
        <xdr:cNvSpPr/>
      </xdr:nvSpPr>
      <xdr:spPr>
        <a:xfrm>
          <a:off x="7820927" y="5227008"/>
          <a:ext cx="784448" cy="1032093"/>
        </a:xfrm>
        <a:custGeom>
          <a:avLst/>
          <a:gdLst>
            <a:gd name="connsiteX0" fmla="*/ 81976 w 781141"/>
            <a:gd name="connsiteY0" fmla="*/ 273413 h 1029315"/>
            <a:gd name="connsiteX1" fmla="*/ 80259 w 781141"/>
            <a:gd name="connsiteY1" fmla="*/ 358189 h 1029315"/>
            <a:gd name="connsiteX2" fmla="*/ 53654 w 781141"/>
            <a:gd name="connsiteY2" fmla="*/ 402917 h 1029315"/>
            <a:gd name="connsiteX3" fmla="*/ 13179 w 781141"/>
            <a:gd name="connsiteY3" fmla="*/ 460252 h 1029315"/>
            <a:gd name="connsiteX4" fmla="*/ 20355 w 781141"/>
            <a:gd name="connsiteY4" fmla="*/ 525078 h 1029315"/>
            <a:gd name="connsiteX5" fmla="*/ 53080 w 781141"/>
            <a:gd name="connsiteY5" fmla="*/ 591343 h 1029315"/>
            <a:gd name="connsiteX6" fmla="*/ 62553 w 781141"/>
            <a:gd name="connsiteY6" fmla="*/ 658186 h 1029315"/>
            <a:gd name="connsiteX7" fmla="*/ 86665 w 781141"/>
            <a:gd name="connsiteY7" fmla="*/ 689880 h 1029315"/>
            <a:gd name="connsiteX8" fmla="*/ 72599 w 781141"/>
            <a:gd name="connsiteY8" fmla="*/ 737707 h 1029315"/>
            <a:gd name="connsiteX9" fmla="*/ 113933 w 781141"/>
            <a:gd name="connsiteY9" fmla="*/ 727045 h 1029315"/>
            <a:gd name="connsiteX10" fmla="*/ 88388 w 781141"/>
            <a:gd name="connsiteY10" fmla="*/ 759026 h 1029315"/>
            <a:gd name="connsiteX11" fmla="*/ 67721 w 781141"/>
            <a:gd name="connsiteY11" fmla="*/ 812905 h 1029315"/>
            <a:gd name="connsiteX12" fmla="*/ 79738 w 781141"/>
            <a:gd name="connsiteY12" fmla="*/ 875944 h 1029315"/>
            <a:gd name="connsiteX13" fmla="*/ 96998 w 781141"/>
            <a:gd name="connsiteY13" fmla="*/ 903950 h 1029315"/>
            <a:gd name="connsiteX14" fmla="*/ 203495 w 781141"/>
            <a:gd name="connsiteY14" fmla="*/ 901646 h 1029315"/>
            <a:gd name="connsiteX15" fmla="*/ 203205 w 781141"/>
            <a:gd name="connsiteY15" fmla="*/ 911440 h 1029315"/>
            <a:gd name="connsiteX16" fmla="*/ 155556 w 781141"/>
            <a:gd name="connsiteY16" fmla="*/ 979148 h 1029315"/>
            <a:gd name="connsiteX17" fmla="*/ 120823 w 781141"/>
            <a:gd name="connsiteY17" fmla="*/ 1020637 h 1029315"/>
            <a:gd name="connsiteX18" fmla="*/ 201772 w 781141"/>
            <a:gd name="connsiteY18" fmla="*/ 1030431 h 1029315"/>
            <a:gd name="connsiteX19" fmla="*/ 262339 w 781141"/>
            <a:gd name="connsiteY19" fmla="*/ 1003350 h 1029315"/>
            <a:gd name="connsiteX20" fmla="*/ 328647 w 781141"/>
            <a:gd name="connsiteY20" fmla="*/ 984333 h 1029315"/>
            <a:gd name="connsiteX21" fmla="*/ 381463 w 781141"/>
            <a:gd name="connsiteY21" fmla="*/ 1029280 h 1029315"/>
            <a:gd name="connsiteX22" fmla="*/ 384428 w 781141"/>
            <a:gd name="connsiteY22" fmla="*/ 996722 h 1029315"/>
            <a:gd name="connsiteX23" fmla="*/ 401858 w 781141"/>
            <a:gd name="connsiteY23" fmla="*/ 955976 h 1029315"/>
            <a:gd name="connsiteX24" fmla="*/ 420791 w 781141"/>
            <a:gd name="connsiteY24" fmla="*/ 834226 h 1029315"/>
            <a:gd name="connsiteX25" fmla="*/ 485952 w 781141"/>
            <a:gd name="connsiteY25" fmla="*/ 718402 h 1029315"/>
            <a:gd name="connsiteX26" fmla="*/ 506043 w 781141"/>
            <a:gd name="connsiteY26" fmla="*/ 656457 h 1029315"/>
            <a:gd name="connsiteX27" fmla="*/ 548814 w 781141"/>
            <a:gd name="connsiteY27" fmla="*/ 552738 h 1029315"/>
            <a:gd name="connsiteX28" fmla="*/ 575923 w 781141"/>
            <a:gd name="connsiteY28" fmla="*/ 486499 h 1029315"/>
            <a:gd name="connsiteX29" fmla="*/ 577178 w 781141"/>
            <a:gd name="connsiteY29" fmla="*/ 432017 h 1029315"/>
            <a:gd name="connsiteX30" fmla="*/ 644058 w 781141"/>
            <a:gd name="connsiteY30" fmla="*/ 378570 h 1029315"/>
            <a:gd name="connsiteX31" fmla="*/ 707927 w 781141"/>
            <a:gd name="connsiteY31" fmla="*/ 363590 h 1029315"/>
            <a:gd name="connsiteX32" fmla="*/ 742085 w 781141"/>
            <a:gd name="connsiteY32" fmla="*/ 343853 h 1029315"/>
            <a:gd name="connsiteX33" fmla="*/ 784440 w 781141"/>
            <a:gd name="connsiteY33" fmla="*/ 300338 h 1029315"/>
            <a:gd name="connsiteX34" fmla="*/ 773862 w 781141"/>
            <a:gd name="connsiteY34" fmla="*/ 267504 h 1029315"/>
            <a:gd name="connsiteX35" fmla="*/ 696691 w 781141"/>
            <a:gd name="connsiteY35" fmla="*/ 131928 h 1029315"/>
            <a:gd name="connsiteX36" fmla="*/ 715009 w 781141"/>
            <a:gd name="connsiteY36" fmla="*/ 97587 h 1029315"/>
            <a:gd name="connsiteX37" fmla="*/ 661777 w 781141"/>
            <a:gd name="connsiteY37" fmla="*/ 77511 h 1029315"/>
            <a:gd name="connsiteX38" fmla="*/ 574778 w 781141"/>
            <a:gd name="connsiteY38" fmla="*/ 30541 h 1029315"/>
            <a:gd name="connsiteX39" fmla="*/ 563330 w 781141"/>
            <a:gd name="connsiteY39" fmla="*/ 22521 h 1029315"/>
            <a:gd name="connsiteX40" fmla="*/ 539292 w 781141"/>
            <a:gd name="connsiteY40" fmla="*/ 38560 h 1029315"/>
            <a:gd name="connsiteX41" fmla="*/ 475187 w 781141"/>
            <a:gd name="connsiteY41" fmla="*/ 74647 h 1029315"/>
            <a:gd name="connsiteX42" fmla="*/ 480338 w 781141"/>
            <a:gd name="connsiteY42" fmla="*/ 755 h 1029315"/>
            <a:gd name="connsiteX43" fmla="*/ 393412 w 781141"/>
            <a:gd name="connsiteY43" fmla="*/ 46712 h 1029315"/>
            <a:gd name="connsiteX44" fmla="*/ 295063 w 781141"/>
            <a:gd name="connsiteY44" fmla="*/ 51416 h 1029315"/>
            <a:gd name="connsiteX45" fmla="*/ 248848 w 781141"/>
            <a:gd name="connsiteY45" fmla="*/ 87144 h 1029315"/>
            <a:gd name="connsiteX46" fmla="*/ 229328 w 781141"/>
            <a:gd name="connsiteY46" fmla="*/ 107887 h 1029315"/>
            <a:gd name="connsiteX47" fmla="*/ 151825 w 781141"/>
            <a:gd name="connsiteY47" fmla="*/ 143039 h 1029315"/>
            <a:gd name="connsiteX48" fmla="*/ 97286 w 781141"/>
            <a:gd name="connsiteY48" fmla="*/ 160324 h 1029315"/>
            <a:gd name="connsiteX49" fmla="*/ 49377 w 781141"/>
            <a:gd name="connsiteY49" fmla="*/ 219661 h 1029315"/>
            <a:gd name="connsiteX50" fmla="*/ 81975 w 781141"/>
            <a:gd name="connsiteY50" fmla="*/ 273414 h 1029315"/>
            <a:gd name="connsiteX51" fmla="*/ 81975 w 781141"/>
            <a:gd name="connsiteY51" fmla="*/ 273413 h 102931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Lst>
          <a:rect l="l" t="t" r="r" b="b"/>
          <a:pathLst>
            <a:path w="781141" h="1029315">
              <a:moveTo>
                <a:pt x="81976" y="273413"/>
              </a:moveTo>
              <a:cubicBezTo>
                <a:pt x="85062" y="305053"/>
                <a:pt x="114603" y="336301"/>
                <a:pt x="80259" y="358189"/>
              </a:cubicBezTo>
              <a:cubicBezTo>
                <a:pt x="63115" y="369116"/>
                <a:pt x="72542" y="390537"/>
                <a:pt x="53654" y="402917"/>
              </a:cubicBezTo>
              <a:cubicBezTo>
                <a:pt x="15560" y="427886"/>
                <a:pt x="33627" y="429486"/>
                <a:pt x="13179" y="460252"/>
              </a:cubicBezTo>
              <a:cubicBezTo>
                <a:pt x="1783" y="477399"/>
                <a:pt x="-12672" y="525570"/>
                <a:pt x="20355" y="525078"/>
              </a:cubicBezTo>
              <a:cubicBezTo>
                <a:pt x="86973" y="524084"/>
                <a:pt x="16500" y="545880"/>
                <a:pt x="53080" y="591343"/>
              </a:cubicBezTo>
              <a:cubicBezTo>
                <a:pt x="64875" y="606001"/>
                <a:pt x="34278" y="656203"/>
                <a:pt x="62553" y="658186"/>
              </a:cubicBezTo>
              <a:cubicBezTo>
                <a:pt x="92780" y="660307"/>
                <a:pt x="81233" y="667019"/>
                <a:pt x="86665" y="689880"/>
              </a:cubicBezTo>
              <a:cubicBezTo>
                <a:pt x="89508" y="701839"/>
                <a:pt x="70304" y="733619"/>
                <a:pt x="72599" y="737707"/>
              </a:cubicBezTo>
              <a:cubicBezTo>
                <a:pt x="86166" y="761874"/>
                <a:pt x="106568" y="721925"/>
                <a:pt x="113933" y="727045"/>
              </a:cubicBezTo>
              <a:cubicBezTo>
                <a:pt x="121825" y="732531"/>
                <a:pt x="88388" y="755246"/>
                <a:pt x="88388" y="759026"/>
              </a:cubicBezTo>
              <a:cubicBezTo>
                <a:pt x="88388" y="785983"/>
                <a:pt x="79916" y="792938"/>
                <a:pt x="67721" y="812905"/>
              </a:cubicBezTo>
              <a:cubicBezTo>
                <a:pt x="67553" y="813178"/>
                <a:pt x="71919" y="849287"/>
                <a:pt x="79738" y="875944"/>
              </a:cubicBezTo>
              <a:cubicBezTo>
                <a:pt x="84357" y="891699"/>
                <a:pt x="90186" y="904156"/>
                <a:pt x="96998" y="903950"/>
              </a:cubicBezTo>
              <a:cubicBezTo>
                <a:pt x="173953" y="901610"/>
                <a:pt x="153046" y="855197"/>
                <a:pt x="203495" y="901646"/>
              </a:cubicBezTo>
              <a:lnTo>
                <a:pt x="203205" y="911440"/>
              </a:lnTo>
              <a:cubicBezTo>
                <a:pt x="207020" y="948416"/>
                <a:pt x="172765" y="927341"/>
                <a:pt x="155556" y="979148"/>
              </a:cubicBezTo>
              <a:cubicBezTo>
                <a:pt x="151620" y="990999"/>
                <a:pt x="120540" y="1019353"/>
                <a:pt x="120823" y="1020637"/>
              </a:cubicBezTo>
              <a:cubicBezTo>
                <a:pt x="127089" y="1049088"/>
                <a:pt x="186523" y="1031644"/>
                <a:pt x="201772" y="1030431"/>
              </a:cubicBezTo>
              <a:cubicBezTo>
                <a:pt x="250139" y="1026586"/>
                <a:pt x="245215" y="1004120"/>
                <a:pt x="262339" y="1003350"/>
              </a:cubicBezTo>
              <a:cubicBezTo>
                <a:pt x="297907" y="1001753"/>
                <a:pt x="311649" y="984333"/>
                <a:pt x="328647" y="984333"/>
              </a:cubicBezTo>
              <a:cubicBezTo>
                <a:pt x="335229" y="991307"/>
                <a:pt x="373728" y="1028894"/>
                <a:pt x="381463" y="1029280"/>
              </a:cubicBezTo>
              <a:cubicBezTo>
                <a:pt x="405683" y="1030488"/>
                <a:pt x="385586" y="1001882"/>
                <a:pt x="384428" y="996722"/>
              </a:cubicBezTo>
              <a:cubicBezTo>
                <a:pt x="378477" y="970243"/>
                <a:pt x="387346" y="959405"/>
                <a:pt x="401858" y="955976"/>
              </a:cubicBezTo>
              <a:cubicBezTo>
                <a:pt x="404533" y="861978"/>
                <a:pt x="406769" y="907654"/>
                <a:pt x="420791" y="834226"/>
              </a:cubicBezTo>
              <a:cubicBezTo>
                <a:pt x="443656" y="714490"/>
                <a:pt x="509151" y="752314"/>
                <a:pt x="485952" y="718402"/>
              </a:cubicBezTo>
              <a:cubicBezTo>
                <a:pt x="451874" y="668589"/>
                <a:pt x="520237" y="688105"/>
                <a:pt x="506043" y="656457"/>
              </a:cubicBezTo>
              <a:cubicBezTo>
                <a:pt x="465916" y="566982"/>
                <a:pt x="512966" y="573345"/>
                <a:pt x="548814" y="552738"/>
              </a:cubicBezTo>
              <a:cubicBezTo>
                <a:pt x="593634" y="526972"/>
                <a:pt x="575926" y="486510"/>
                <a:pt x="575923" y="486499"/>
              </a:cubicBezTo>
              <a:cubicBezTo>
                <a:pt x="569503" y="437186"/>
                <a:pt x="551328" y="440590"/>
                <a:pt x="577178" y="432017"/>
              </a:cubicBezTo>
              <a:cubicBezTo>
                <a:pt x="591879" y="427143"/>
                <a:pt x="623931" y="354617"/>
                <a:pt x="644058" y="378570"/>
              </a:cubicBezTo>
              <a:cubicBezTo>
                <a:pt x="678996" y="420150"/>
                <a:pt x="667360" y="371283"/>
                <a:pt x="707927" y="363590"/>
              </a:cubicBezTo>
              <a:cubicBezTo>
                <a:pt x="741956" y="357138"/>
                <a:pt x="727963" y="344909"/>
                <a:pt x="742085" y="343853"/>
              </a:cubicBezTo>
              <a:cubicBezTo>
                <a:pt x="791311" y="340170"/>
                <a:pt x="730938" y="331248"/>
                <a:pt x="784440" y="300338"/>
              </a:cubicBezTo>
              <a:cubicBezTo>
                <a:pt x="779675" y="295874"/>
                <a:pt x="775852" y="286323"/>
                <a:pt x="773862" y="267504"/>
              </a:cubicBezTo>
              <a:cubicBezTo>
                <a:pt x="766400" y="196951"/>
                <a:pt x="682155" y="170409"/>
                <a:pt x="696691" y="131928"/>
              </a:cubicBezTo>
              <a:cubicBezTo>
                <a:pt x="696795" y="131652"/>
                <a:pt x="716537" y="112988"/>
                <a:pt x="715009" y="97587"/>
              </a:cubicBezTo>
              <a:cubicBezTo>
                <a:pt x="713894" y="86352"/>
                <a:pt x="701448" y="76855"/>
                <a:pt x="661777" y="77511"/>
              </a:cubicBezTo>
              <a:cubicBezTo>
                <a:pt x="563095" y="79146"/>
                <a:pt x="621358" y="28290"/>
                <a:pt x="574778" y="30541"/>
              </a:cubicBezTo>
              <a:cubicBezTo>
                <a:pt x="559354" y="31286"/>
                <a:pt x="569753" y="31225"/>
                <a:pt x="563330" y="22521"/>
              </a:cubicBezTo>
              <a:cubicBezTo>
                <a:pt x="554559" y="10638"/>
                <a:pt x="531529" y="27885"/>
                <a:pt x="539292" y="38560"/>
              </a:cubicBezTo>
              <a:cubicBezTo>
                <a:pt x="553357" y="57903"/>
                <a:pt x="480851" y="107430"/>
                <a:pt x="475187" y="74647"/>
              </a:cubicBezTo>
              <a:cubicBezTo>
                <a:pt x="468205" y="34235"/>
                <a:pt x="543795" y="26529"/>
                <a:pt x="480338" y="755"/>
              </a:cubicBezTo>
              <a:cubicBezTo>
                <a:pt x="458081" y="-8286"/>
                <a:pt x="416841" y="67290"/>
                <a:pt x="393412" y="46712"/>
              </a:cubicBezTo>
              <a:cubicBezTo>
                <a:pt x="325382" y="104574"/>
                <a:pt x="341754" y="25872"/>
                <a:pt x="295063" y="51416"/>
              </a:cubicBezTo>
              <a:cubicBezTo>
                <a:pt x="277528" y="61011"/>
                <a:pt x="298036" y="87144"/>
                <a:pt x="248848" y="87144"/>
              </a:cubicBezTo>
              <a:cubicBezTo>
                <a:pt x="231153" y="87144"/>
                <a:pt x="246183" y="125420"/>
                <a:pt x="229328" y="107887"/>
              </a:cubicBezTo>
              <a:cubicBezTo>
                <a:pt x="203710" y="81235"/>
                <a:pt x="204509" y="143039"/>
                <a:pt x="151825" y="143039"/>
              </a:cubicBezTo>
              <a:cubicBezTo>
                <a:pt x="151679" y="143039"/>
                <a:pt x="98800" y="158311"/>
                <a:pt x="97286" y="160324"/>
              </a:cubicBezTo>
              <a:cubicBezTo>
                <a:pt x="75479" y="189305"/>
                <a:pt x="47090" y="177929"/>
                <a:pt x="49377" y="219661"/>
              </a:cubicBezTo>
              <a:cubicBezTo>
                <a:pt x="65131" y="231120"/>
                <a:pt x="79437" y="247383"/>
                <a:pt x="81975" y="273414"/>
              </a:cubicBezTo>
              <a:lnTo>
                <a:pt x="81975" y="273413"/>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9</xdr:col>
      <xdr:colOff>3474</xdr:colOff>
      <xdr:row>36</xdr:row>
      <xdr:rowOff>141791</xdr:rowOff>
    </xdr:from>
    <xdr:to>
      <xdr:col>9</xdr:col>
      <xdr:colOff>16548</xdr:colOff>
      <xdr:row>36</xdr:row>
      <xdr:rowOff>154855</xdr:rowOff>
    </xdr:to>
    <xdr:sp macro="" textlink="">
      <xdr:nvSpPr>
        <xdr:cNvPr id="509050" name="任意多边形: 形状 509049">
          <a:extLst>
            <a:ext uri="{FF2B5EF4-FFF2-40B4-BE49-F238E27FC236}">
              <a16:creationId xmlns:a16="http://schemas.microsoft.com/office/drawing/2014/main" id="{00000000-0008-0000-1000-00007AC40700}"/>
            </a:ext>
          </a:extLst>
        </xdr:cNvPr>
        <xdr:cNvSpPr/>
      </xdr:nvSpPr>
      <xdr:spPr>
        <a:xfrm>
          <a:off x="7061499" y="6923591"/>
          <a:ext cx="13074" cy="13064"/>
        </a:xfrm>
        <a:custGeom>
          <a:avLst/>
          <a:gdLst>
            <a:gd name="connsiteX0" fmla="*/ 18004 w 13019"/>
            <a:gd name="connsiteY0" fmla="*/ 8275 h 13029"/>
            <a:gd name="connsiteX1" fmla="*/ 4720 w 13019"/>
            <a:gd name="connsiteY1" fmla="*/ 936 h 13029"/>
            <a:gd name="connsiteX2" fmla="*/ 18004 w 13019"/>
            <a:gd name="connsiteY2" fmla="*/ 8275 h 13029"/>
          </a:gdLst>
          <a:ahLst/>
          <a:cxnLst>
            <a:cxn ang="0">
              <a:pos x="connsiteX0" y="connsiteY0"/>
            </a:cxn>
            <a:cxn ang="0">
              <a:pos x="connsiteX1" y="connsiteY1"/>
            </a:cxn>
            <a:cxn ang="0">
              <a:pos x="connsiteX2" y="connsiteY2"/>
            </a:cxn>
          </a:cxnLst>
          <a:rect l="l" t="t" r="r" b="b"/>
          <a:pathLst>
            <a:path w="13019" h="13029">
              <a:moveTo>
                <a:pt x="18004" y="8275"/>
              </a:moveTo>
              <a:cubicBezTo>
                <a:pt x="19883" y="5243"/>
                <a:pt x="13822" y="-2706"/>
                <a:pt x="4720" y="936"/>
              </a:cubicBezTo>
              <a:cubicBezTo>
                <a:pt x="-6724" y="12390"/>
                <a:pt x="4580" y="29950"/>
                <a:pt x="18004" y="8275"/>
              </a:cubicBezTo>
              <a:close/>
            </a:path>
          </a:pathLst>
        </a:custGeom>
        <a:solidFill>
          <a:srgbClr val="FFCCCC"/>
        </a:solidFill>
        <a:ln w="9524" cap="flat">
          <a:solidFill>
            <a:srgbClr val="FFFFFF"/>
          </a:solidFill>
          <a:prstDash val="solid"/>
          <a:miter/>
        </a:ln>
      </xdr:spPr>
      <xdr:txBody>
        <a:bodyPr rtlCol="0" anchor="ctr"/>
        <a:lstStyle/>
        <a:p>
          <a:endParaRPr lang="zh-CN" altLang="en-US"/>
        </a:p>
      </xdr:txBody>
    </xdr:sp>
    <xdr:clientData/>
  </xdr:twoCellAnchor>
  <xdr:twoCellAnchor>
    <xdr:from>
      <xdr:col>9</xdr:col>
      <xdr:colOff>26157</xdr:colOff>
      <xdr:row>37</xdr:row>
      <xdr:rowOff>2071</xdr:rowOff>
    </xdr:from>
    <xdr:to>
      <xdr:col>9</xdr:col>
      <xdr:colOff>39231</xdr:colOff>
      <xdr:row>37</xdr:row>
      <xdr:rowOff>15135</xdr:rowOff>
    </xdr:to>
    <xdr:sp macro="" textlink="">
      <xdr:nvSpPr>
        <xdr:cNvPr id="509051" name="任意多边形: 形状 509050">
          <a:extLst>
            <a:ext uri="{FF2B5EF4-FFF2-40B4-BE49-F238E27FC236}">
              <a16:creationId xmlns:a16="http://schemas.microsoft.com/office/drawing/2014/main" id="{00000000-0008-0000-1000-00007BC40700}"/>
            </a:ext>
          </a:extLst>
        </xdr:cNvPr>
        <xdr:cNvSpPr/>
      </xdr:nvSpPr>
      <xdr:spPr>
        <a:xfrm>
          <a:off x="7084182" y="6955321"/>
          <a:ext cx="13074" cy="13064"/>
        </a:xfrm>
        <a:custGeom>
          <a:avLst/>
          <a:gdLst>
            <a:gd name="connsiteX0" fmla="*/ 0 w 0"/>
            <a:gd name="connsiteY0" fmla="*/ 6415 h 0"/>
            <a:gd name="connsiteX1" fmla="*/ 0 w 0"/>
            <a:gd name="connsiteY1" fmla="*/ 686 h 0"/>
            <a:gd name="connsiteX2" fmla="*/ 0 w 0"/>
            <a:gd name="connsiteY2" fmla="*/ 6415 h 0"/>
          </a:gdLst>
          <a:ahLst/>
          <a:cxnLst>
            <a:cxn ang="0">
              <a:pos x="connsiteX0" y="connsiteY0"/>
            </a:cxn>
            <a:cxn ang="0">
              <a:pos x="connsiteX1" y="connsiteY1"/>
            </a:cxn>
            <a:cxn ang="0">
              <a:pos x="connsiteX2" y="connsiteY2"/>
            </a:cxn>
          </a:cxnLst>
          <a:rect l="l" t="t" r="r" b="b"/>
          <a:pathLst>
            <a:path>
              <a:moveTo>
                <a:pt x="0" y="6415"/>
              </a:moveTo>
              <a:cubicBezTo>
                <a:pt x="16377" y="13540"/>
                <a:pt x="17665" y="-3555"/>
                <a:pt x="0" y="686"/>
              </a:cubicBezTo>
              <a:lnTo>
                <a:pt x="0" y="6415"/>
              </a:lnTo>
              <a:close/>
            </a:path>
          </a:pathLst>
        </a:custGeom>
        <a:solidFill>
          <a:srgbClr val="FFCCCC"/>
        </a:solidFill>
        <a:ln w="9524" cap="flat">
          <a:solidFill>
            <a:srgbClr val="FFFFFF"/>
          </a:solidFill>
          <a:prstDash val="solid"/>
          <a:miter/>
        </a:ln>
      </xdr:spPr>
      <xdr:txBody>
        <a:bodyPr rtlCol="0" anchor="ctr"/>
        <a:lstStyle/>
        <a:p>
          <a:endParaRPr lang="zh-CN" altLang="en-US"/>
        </a:p>
      </xdr:txBody>
    </xdr:sp>
    <xdr:clientData/>
  </xdr:twoCellAnchor>
  <xdr:twoCellAnchor>
    <xdr:from>
      <xdr:col>8</xdr:col>
      <xdr:colOff>659615</xdr:colOff>
      <xdr:row>27</xdr:row>
      <xdr:rowOff>17636</xdr:rowOff>
    </xdr:from>
    <xdr:to>
      <xdr:col>10</xdr:col>
      <xdr:colOff>190130</xdr:colOff>
      <xdr:row>32</xdr:row>
      <xdr:rowOff>153286</xdr:rowOff>
    </xdr:to>
    <xdr:sp macro="" textlink="">
      <xdr:nvSpPr>
        <xdr:cNvPr id="509052" name="湖南省">
          <a:hlinkClick xmlns:r="http://schemas.openxmlformats.org/officeDocument/2006/relationships" r:id="rId16" tooltip="湖南省"/>
          <a:extLst>
            <a:ext uri="{FF2B5EF4-FFF2-40B4-BE49-F238E27FC236}">
              <a16:creationId xmlns:a16="http://schemas.microsoft.com/office/drawing/2014/main" id="{00000000-0008-0000-1000-00007CC40700}"/>
            </a:ext>
          </a:extLst>
        </xdr:cNvPr>
        <xdr:cNvSpPr/>
      </xdr:nvSpPr>
      <xdr:spPr>
        <a:xfrm>
          <a:off x="7031840" y="5256386"/>
          <a:ext cx="902115" cy="992900"/>
        </a:xfrm>
        <a:custGeom>
          <a:avLst/>
          <a:gdLst>
            <a:gd name="connsiteX0" fmla="*/ 865497 w 898312"/>
            <a:gd name="connsiteY0" fmla="*/ 846653 h 990227"/>
            <a:gd name="connsiteX1" fmla="*/ 853480 w 898312"/>
            <a:gd name="connsiteY1" fmla="*/ 783614 h 990227"/>
            <a:gd name="connsiteX2" fmla="*/ 874147 w 898312"/>
            <a:gd name="connsiteY2" fmla="*/ 729734 h 990227"/>
            <a:gd name="connsiteX3" fmla="*/ 899693 w 898312"/>
            <a:gd name="connsiteY3" fmla="*/ 697754 h 990227"/>
            <a:gd name="connsiteX4" fmla="*/ 858359 w 898312"/>
            <a:gd name="connsiteY4" fmla="*/ 708416 h 990227"/>
            <a:gd name="connsiteX5" fmla="*/ 872425 w 898312"/>
            <a:gd name="connsiteY5" fmla="*/ 660589 h 990227"/>
            <a:gd name="connsiteX6" fmla="*/ 848312 w 898312"/>
            <a:gd name="connsiteY6" fmla="*/ 628895 h 990227"/>
            <a:gd name="connsiteX7" fmla="*/ 838839 w 898312"/>
            <a:gd name="connsiteY7" fmla="*/ 562052 h 990227"/>
            <a:gd name="connsiteX8" fmla="*/ 806115 w 898312"/>
            <a:gd name="connsiteY8" fmla="*/ 495786 h 990227"/>
            <a:gd name="connsiteX9" fmla="*/ 798938 w 898312"/>
            <a:gd name="connsiteY9" fmla="*/ 430961 h 990227"/>
            <a:gd name="connsiteX10" fmla="*/ 839414 w 898312"/>
            <a:gd name="connsiteY10" fmla="*/ 373626 h 990227"/>
            <a:gd name="connsiteX11" fmla="*/ 866018 w 898312"/>
            <a:gd name="connsiteY11" fmla="*/ 328898 h 990227"/>
            <a:gd name="connsiteX12" fmla="*/ 867735 w 898312"/>
            <a:gd name="connsiteY12" fmla="*/ 244122 h 990227"/>
            <a:gd name="connsiteX13" fmla="*/ 835138 w 898312"/>
            <a:gd name="connsiteY13" fmla="*/ 190369 h 990227"/>
            <a:gd name="connsiteX14" fmla="*/ 788706 w 898312"/>
            <a:gd name="connsiteY14" fmla="*/ 157540 h 990227"/>
            <a:gd name="connsiteX15" fmla="*/ 772242 w 898312"/>
            <a:gd name="connsiteY15" fmla="*/ 67936 h 990227"/>
            <a:gd name="connsiteX16" fmla="*/ 757318 w 898312"/>
            <a:gd name="connsiteY16" fmla="*/ 46904 h 990227"/>
            <a:gd name="connsiteX17" fmla="*/ 674361 w 898312"/>
            <a:gd name="connsiteY17" fmla="*/ 84934 h 990227"/>
            <a:gd name="connsiteX18" fmla="*/ 656275 w 898312"/>
            <a:gd name="connsiteY18" fmla="*/ 52089 h 990227"/>
            <a:gd name="connsiteX19" fmla="*/ 604319 w 898312"/>
            <a:gd name="connsiteY19" fmla="*/ 84358 h 990227"/>
            <a:gd name="connsiteX20" fmla="*/ 555234 w 898312"/>
            <a:gd name="connsiteY20" fmla="*/ 83205 h 990227"/>
            <a:gd name="connsiteX21" fmla="*/ 460508 w 898312"/>
            <a:gd name="connsiteY21" fmla="*/ 36821 h 990227"/>
            <a:gd name="connsiteX22" fmla="*/ 361763 w 898312"/>
            <a:gd name="connsiteY22" fmla="*/ 8296 h 990227"/>
            <a:gd name="connsiteX23" fmla="*/ 316408 w 898312"/>
            <a:gd name="connsiteY23" fmla="*/ 7720 h 990227"/>
            <a:gd name="connsiteX24" fmla="*/ 283398 w 898312"/>
            <a:gd name="connsiteY24" fmla="*/ 13770 h 990227"/>
            <a:gd name="connsiteX25" fmla="*/ 298611 w 898312"/>
            <a:gd name="connsiteY25" fmla="*/ 62751 h 990227"/>
            <a:gd name="connsiteX26" fmla="*/ 240627 w 898312"/>
            <a:gd name="connsiteY26" fmla="*/ 72257 h 990227"/>
            <a:gd name="connsiteX27" fmla="*/ 124373 w 898312"/>
            <a:gd name="connsiteY27" fmla="*/ 91848 h 990227"/>
            <a:gd name="connsiteX28" fmla="*/ 72000 w 898312"/>
            <a:gd name="connsiteY28" fmla="*/ 178997 h 990227"/>
            <a:gd name="connsiteX29" fmla="*/ 72415 w 898312"/>
            <a:gd name="connsiteY29" fmla="*/ 235330 h 990227"/>
            <a:gd name="connsiteX30" fmla="*/ 79594 w 898312"/>
            <a:gd name="connsiteY30" fmla="*/ 253195 h 990227"/>
            <a:gd name="connsiteX31" fmla="*/ 73565 w 898312"/>
            <a:gd name="connsiteY31" fmla="*/ 277108 h 990227"/>
            <a:gd name="connsiteX32" fmla="*/ 72129 w 898312"/>
            <a:gd name="connsiteY32" fmla="*/ 302749 h 990227"/>
            <a:gd name="connsiteX33" fmla="*/ 92510 w 898312"/>
            <a:gd name="connsiteY33" fmla="*/ 358069 h 990227"/>
            <a:gd name="connsiteX34" fmla="*/ 110021 w 898312"/>
            <a:gd name="connsiteY34" fmla="*/ 462942 h 990227"/>
            <a:gd name="connsiteX35" fmla="*/ 6394 w 898312"/>
            <a:gd name="connsiteY35" fmla="*/ 551969 h 990227"/>
            <a:gd name="connsiteX36" fmla="*/ 118058 w 898312"/>
            <a:gd name="connsiteY36" fmla="*/ 558596 h 990227"/>
            <a:gd name="connsiteX37" fmla="*/ 114899 w 898312"/>
            <a:gd name="connsiteY37" fmla="*/ 591731 h 990227"/>
            <a:gd name="connsiteX38" fmla="*/ 89640 w 898312"/>
            <a:gd name="connsiteY38" fmla="*/ 636099 h 990227"/>
            <a:gd name="connsiteX39" fmla="*/ 84443 w 898312"/>
            <a:gd name="connsiteY39" fmla="*/ 703229 h 990227"/>
            <a:gd name="connsiteX40" fmla="*/ 108125 w 898312"/>
            <a:gd name="connsiteY40" fmla="*/ 705102 h 990227"/>
            <a:gd name="connsiteX41" fmla="*/ 111767 w 898312"/>
            <a:gd name="connsiteY41" fmla="*/ 757492 h 990227"/>
            <a:gd name="connsiteX42" fmla="*/ 148339 w 898312"/>
            <a:gd name="connsiteY42" fmla="*/ 764579 h 990227"/>
            <a:gd name="connsiteX43" fmla="*/ 170013 w 898312"/>
            <a:gd name="connsiteY43" fmla="*/ 757109 h 990227"/>
            <a:gd name="connsiteX44" fmla="*/ 216228 w 898312"/>
            <a:gd name="connsiteY44" fmla="*/ 741548 h 990227"/>
            <a:gd name="connsiteX45" fmla="*/ 319278 w 898312"/>
            <a:gd name="connsiteY45" fmla="*/ 699773 h 990227"/>
            <a:gd name="connsiteX46" fmla="*/ 404819 w 898312"/>
            <a:gd name="connsiteY46" fmla="*/ 705823 h 990227"/>
            <a:gd name="connsiteX47" fmla="*/ 422905 w 898312"/>
            <a:gd name="connsiteY47" fmla="*/ 768632 h 990227"/>
            <a:gd name="connsiteX48" fmla="*/ 415440 w 898312"/>
            <a:gd name="connsiteY48" fmla="*/ 839796 h 990227"/>
            <a:gd name="connsiteX49" fmla="*/ 368077 w 898312"/>
            <a:gd name="connsiteY49" fmla="*/ 944094 h 990227"/>
            <a:gd name="connsiteX50" fmla="*/ 444433 w 898312"/>
            <a:gd name="connsiteY50" fmla="*/ 936891 h 990227"/>
            <a:gd name="connsiteX51" fmla="*/ 468545 w 898312"/>
            <a:gd name="connsiteY51" fmla="*/ 998260 h 990227"/>
            <a:gd name="connsiteX52" fmla="*/ 528824 w 898312"/>
            <a:gd name="connsiteY52" fmla="*/ 983278 h 990227"/>
            <a:gd name="connsiteX53" fmla="*/ 570447 w 898312"/>
            <a:gd name="connsiteY53" fmla="*/ 906061 h 990227"/>
            <a:gd name="connsiteX54" fmla="*/ 694166 w 898312"/>
            <a:gd name="connsiteY54" fmla="*/ 942365 h 990227"/>
            <a:gd name="connsiteX55" fmla="*/ 691296 w 898312"/>
            <a:gd name="connsiteY55" fmla="*/ 885030 h 990227"/>
            <a:gd name="connsiteX56" fmla="*/ 721723 w 898312"/>
            <a:gd name="connsiteY56" fmla="*/ 850169 h 990227"/>
            <a:gd name="connsiteX57" fmla="*/ 846876 w 898312"/>
            <a:gd name="connsiteY57" fmla="*/ 853914 h 990227"/>
            <a:gd name="connsiteX58" fmla="*/ 865496 w 898312"/>
            <a:gd name="connsiteY58" fmla="*/ 846654 h 990227"/>
            <a:gd name="connsiteX59" fmla="*/ 865496 w 898312"/>
            <a:gd name="connsiteY59" fmla="*/ 846653 h 9902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Lst>
          <a:rect l="l" t="t" r="r" b="b"/>
          <a:pathLst>
            <a:path w="898312" h="990227">
              <a:moveTo>
                <a:pt x="865497" y="846653"/>
              </a:moveTo>
              <a:cubicBezTo>
                <a:pt x="857678" y="819996"/>
                <a:pt x="853313" y="783887"/>
                <a:pt x="853480" y="783614"/>
              </a:cubicBezTo>
              <a:cubicBezTo>
                <a:pt x="865675" y="763647"/>
                <a:pt x="874147" y="756692"/>
                <a:pt x="874147" y="729734"/>
              </a:cubicBezTo>
              <a:cubicBezTo>
                <a:pt x="874147" y="725955"/>
                <a:pt x="907584" y="703239"/>
                <a:pt x="899693" y="697754"/>
              </a:cubicBezTo>
              <a:cubicBezTo>
                <a:pt x="892328" y="692634"/>
                <a:pt x="871925" y="732582"/>
                <a:pt x="858359" y="708416"/>
              </a:cubicBezTo>
              <a:cubicBezTo>
                <a:pt x="856064" y="704328"/>
                <a:pt x="875267" y="672548"/>
                <a:pt x="872425" y="660589"/>
              </a:cubicBezTo>
              <a:cubicBezTo>
                <a:pt x="866993" y="637728"/>
                <a:pt x="878540" y="631016"/>
                <a:pt x="848312" y="628895"/>
              </a:cubicBezTo>
              <a:cubicBezTo>
                <a:pt x="820037" y="626912"/>
                <a:pt x="850635" y="576710"/>
                <a:pt x="838839" y="562052"/>
              </a:cubicBezTo>
              <a:cubicBezTo>
                <a:pt x="802259" y="516589"/>
                <a:pt x="872733" y="494792"/>
                <a:pt x="806115" y="495786"/>
              </a:cubicBezTo>
              <a:cubicBezTo>
                <a:pt x="773088" y="496278"/>
                <a:pt x="787542" y="448108"/>
                <a:pt x="798938" y="430961"/>
              </a:cubicBezTo>
              <a:cubicBezTo>
                <a:pt x="819387" y="400194"/>
                <a:pt x="801319" y="398595"/>
                <a:pt x="839414" y="373626"/>
              </a:cubicBezTo>
              <a:cubicBezTo>
                <a:pt x="858302" y="361246"/>
                <a:pt x="848874" y="339825"/>
                <a:pt x="866018" y="328898"/>
              </a:cubicBezTo>
              <a:cubicBezTo>
                <a:pt x="900362" y="307009"/>
                <a:pt x="870821" y="275761"/>
                <a:pt x="867735" y="244122"/>
              </a:cubicBezTo>
              <a:cubicBezTo>
                <a:pt x="865197" y="218091"/>
                <a:pt x="850891" y="201828"/>
                <a:pt x="835138" y="190369"/>
              </a:cubicBezTo>
              <a:cubicBezTo>
                <a:pt x="813544" y="174665"/>
                <a:pt x="789222" y="167978"/>
                <a:pt x="788706" y="157540"/>
              </a:cubicBezTo>
              <a:cubicBezTo>
                <a:pt x="786160" y="106095"/>
                <a:pt x="830607" y="102550"/>
                <a:pt x="772242" y="67936"/>
              </a:cubicBezTo>
              <a:cubicBezTo>
                <a:pt x="758403" y="59727"/>
                <a:pt x="781711" y="15458"/>
                <a:pt x="757318" y="46904"/>
              </a:cubicBezTo>
              <a:cubicBezTo>
                <a:pt x="743916" y="64180"/>
                <a:pt x="674361" y="165662"/>
                <a:pt x="674361" y="84934"/>
              </a:cubicBezTo>
              <a:cubicBezTo>
                <a:pt x="674361" y="73937"/>
                <a:pt x="694944" y="43475"/>
                <a:pt x="656275" y="52089"/>
              </a:cubicBezTo>
              <a:cubicBezTo>
                <a:pt x="635513" y="56714"/>
                <a:pt x="653966" y="84358"/>
                <a:pt x="604319" y="84358"/>
              </a:cubicBezTo>
              <a:cubicBezTo>
                <a:pt x="581584" y="84358"/>
                <a:pt x="573485" y="106092"/>
                <a:pt x="555234" y="83205"/>
              </a:cubicBezTo>
              <a:cubicBezTo>
                <a:pt x="546292" y="71992"/>
                <a:pt x="492871" y="36821"/>
                <a:pt x="460508" y="36821"/>
              </a:cubicBezTo>
              <a:cubicBezTo>
                <a:pt x="423858" y="36821"/>
                <a:pt x="397840" y="12133"/>
                <a:pt x="361763" y="8296"/>
              </a:cubicBezTo>
              <a:cubicBezTo>
                <a:pt x="348844" y="6924"/>
                <a:pt x="324319" y="-9296"/>
                <a:pt x="316408" y="7720"/>
              </a:cubicBezTo>
              <a:cubicBezTo>
                <a:pt x="306141" y="11152"/>
                <a:pt x="293878" y="9982"/>
                <a:pt x="283398" y="13770"/>
              </a:cubicBezTo>
              <a:cubicBezTo>
                <a:pt x="279232" y="46345"/>
                <a:pt x="300695" y="49504"/>
                <a:pt x="298611" y="62751"/>
              </a:cubicBezTo>
              <a:cubicBezTo>
                <a:pt x="299245" y="63519"/>
                <a:pt x="265034" y="98865"/>
                <a:pt x="240627" y="72257"/>
              </a:cubicBezTo>
              <a:cubicBezTo>
                <a:pt x="205330" y="33773"/>
                <a:pt x="159652" y="86777"/>
                <a:pt x="124373" y="91848"/>
              </a:cubicBezTo>
              <a:cubicBezTo>
                <a:pt x="113596" y="93396"/>
                <a:pt x="84035" y="168327"/>
                <a:pt x="72000" y="178997"/>
              </a:cubicBezTo>
              <a:cubicBezTo>
                <a:pt x="94211" y="196584"/>
                <a:pt x="73204" y="209064"/>
                <a:pt x="72415" y="235330"/>
              </a:cubicBezTo>
              <a:cubicBezTo>
                <a:pt x="72176" y="243214"/>
                <a:pt x="85811" y="249977"/>
                <a:pt x="79594" y="253195"/>
              </a:cubicBezTo>
              <a:cubicBezTo>
                <a:pt x="73746" y="256221"/>
                <a:pt x="67793" y="269936"/>
                <a:pt x="73565" y="277108"/>
              </a:cubicBezTo>
              <a:cubicBezTo>
                <a:pt x="85833" y="292352"/>
                <a:pt x="76448" y="286626"/>
                <a:pt x="72129" y="302749"/>
              </a:cubicBezTo>
              <a:cubicBezTo>
                <a:pt x="78149" y="348377"/>
                <a:pt x="102248" y="336342"/>
                <a:pt x="92510" y="358069"/>
              </a:cubicBezTo>
              <a:cubicBezTo>
                <a:pt x="54367" y="443175"/>
                <a:pt x="125653" y="431538"/>
                <a:pt x="110021" y="462942"/>
              </a:cubicBezTo>
              <a:cubicBezTo>
                <a:pt x="89532" y="504106"/>
                <a:pt x="59512" y="476292"/>
                <a:pt x="6394" y="551969"/>
              </a:cubicBezTo>
              <a:cubicBezTo>
                <a:pt x="-27152" y="599758"/>
                <a:pt x="80404" y="517611"/>
                <a:pt x="118058" y="558596"/>
              </a:cubicBezTo>
              <a:cubicBezTo>
                <a:pt x="139046" y="581439"/>
                <a:pt x="103004" y="576594"/>
                <a:pt x="114899" y="591731"/>
              </a:cubicBezTo>
              <a:cubicBezTo>
                <a:pt x="132027" y="613527"/>
                <a:pt x="79885" y="623557"/>
                <a:pt x="89640" y="636099"/>
              </a:cubicBezTo>
              <a:cubicBezTo>
                <a:pt x="116500" y="670635"/>
                <a:pt x="78676" y="673613"/>
                <a:pt x="84443" y="703229"/>
              </a:cubicBezTo>
              <a:cubicBezTo>
                <a:pt x="99205" y="703748"/>
                <a:pt x="92515" y="701729"/>
                <a:pt x="108125" y="705102"/>
              </a:cubicBezTo>
              <a:cubicBezTo>
                <a:pt x="115807" y="722237"/>
                <a:pt x="111038" y="739387"/>
                <a:pt x="111767" y="757492"/>
              </a:cubicBezTo>
              <a:cubicBezTo>
                <a:pt x="122127" y="751078"/>
                <a:pt x="134173" y="750402"/>
                <a:pt x="148339" y="764579"/>
              </a:cubicBezTo>
              <a:cubicBezTo>
                <a:pt x="149125" y="765367"/>
                <a:pt x="161099" y="808689"/>
                <a:pt x="170013" y="757109"/>
              </a:cubicBezTo>
              <a:cubicBezTo>
                <a:pt x="175375" y="726085"/>
                <a:pt x="199174" y="710802"/>
                <a:pt x="216228" y="741548"/>
              </a:cubicBezTo>
              <a:cubicBezTo>
                <a:pt x="250187" y="802769"/>
                <a:pt x="276162" y="683083"/>
                <a:pt x="319278" y="699773"/>
              </a:cubicBezTo>
              <a:cubicBezTo>
                <a:pt x="341022" y="708190"/>
                <a:pt x="387818" y="677355"/>
                <a:pt x="404819" y="705823"/>
              </a:cubicBezTo>
              <a:cubicBezTo>
                <a:pt x="414157" y="721462"/>
                <a:pt x="377094" y="789943"/>
                <a:pt x="422905" y="768632"/>
              </a:cubicBezTo>
              <a:cubicBezTo>
                <a:pt x="448577" y="756690"/>
                <a:pt x="414986" y="808967"/>
                <a:pt x="415440" y="839796"/>
              </a:cubicBezTo>
              <a:cubicBezTo>
                <a:pt x="415766" y="861950"/>
                <a:pt x="328776" y="932043"/>
                <a:pt x="368077" y="944094"/>
              </a:cubicBezTo>
              <a:cubicBezTo>
                <a:pt x="379438" y="947577"/>
                <a:pt x="425982" y="872582"/>
                <a:pt x="444433" y="936891"/>
              </a:cubicBezTo>
              <a:cubicBezTo>
                <a:pt x="449163" y="953381"/>
                <a:pt x="428858" y="1017368"/>
                <a:pt x="468545" y="998260"/>
              </a:cubicBezTo>
              <a:cubicBezTo>
                <a:pt x="499004" y="983594"/>
                <a:pt x="462649" y="966715"/>
                <a:pt x="528824" y="983278"/>
              </a:cubicBezTo>
              <a:cubicBezTo>
                <a:pt x="567860" y="993048"/>
                <a:pt x="549564" y="910441"/>
                <a:pt x="570447" y="906061"/>
              </a:cubicBezTo>
              <a:cubicBezTo>
                <a:pt x="664862" y="886259"/>
                <a:pt x="656215" y="972192"/>
                <a:pt x="694166" y="942365"/>
              </a:cubicBezTo>
              <a:cubicBezTo>
                <a:pt x="706248" y="932870"/>
                <a:pt x="710656" y="887540"/>
                <a:pt x="691296" y="885030"/>
              </a:cubicBezTo>
              <a:cubicBezTo>
                <a:pt x="668259" y="882041"/>
                <a:pt x="712741" y="860534"/>
                <a:pt x="721723" y="850169"/>
              </a:cubicBezTo>
              <a:cubicBezTo>
                <a:pt x="752544" y="814606"/>
                <a:pt x="789380" y="901155"/>
                <a:pt x="846876" y="853914"/>
              </a:cubicBezTo>
              <a:cubicBezTo>
                <a:pt x="852372" y="849396"/>
                <a:pt x="858839" y="848410"/>
                <a:pt x="865496" y="846654"/>
              </a:cubicBezTo>
              <a:lnTo>
                <a:pt x="865496" y="846653"/>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7</xdr:col>
      <xdr:colOff>502807</xdr:colOff>
      <xdr:row>28</xdr:row>
      <xdr:rowOff>14112</xdr:rowOff>
    </xdr:from>
    <xdr:to>
      <xdr:col>9</xdr:col>
      <xdr:colOff>98693</xdr:colOff>
      <xdr:row>32</xdr:row>
      <xdr:rowOff>138310</xdr:rowOff>
    </xdr:to>
    <xdr:sp macro="" textlink="">
      <xdr:nvSpPr>
        <xdr:cNvPr id="509053" name="贵州省">
          <a:hlinkClick xmlns:r="http://schemas.openxmlformats.org/officeDocument/2006/relationships" r:id="rId17" tooltip="贵州省"/>
          <a:extLst>
            <a:ext uri="{FF2B5EF4-FFF2-40B4-BE49-F238E27FC236}">
              <a16:creationId xmlns:a16="http://schemas.microsoft.com/office/drawing/2014/main" id="{00000000-0008-0000-1000-00007DC40700}"/>
            </a:ext>
          </a:extLst>
        </xdr:cNvPr>
        <xdr:cNvSpPr/>
      </xdr:nvSpPr>
      <xdr:spPr>
        <a:xfrm>
          <a:off x="6189232" y="5424312"/>
          <a:ext cx="967486" cy="809998"/>
        </a:xfrm>
        <a:custGeom>
          <a:avLst/>
          <a:gdLst>
            <a:gd name="connsiteX0" fmla="*/ 950816 w 963407"/>
            <a:gd name="connsiteY0" fmla="*/ 590007 h 807816"/>
            <a:gd name="connsiteX1" fmla="*/ 947174 w 963407"/>
            <a:gd name="connsiteY1" fmla="*/ 537616 h 807816"/>
            <a:gd name="connsiteX2" fmla="*/ 923491 w 963407"/>
            <a:gd name="connsiteY2" fmla="*/ 535744 h 807816"/>
            <a:gd name="connsiteX3" fmla="*/ 928688 w 963407"/>
            <a:gd name="connsiteY3" fmla="*/ 468614 h 807816"/>
            <a:gd name="connsiteX4" fmla="*/ 953948 w 963407"/>
            <a:gd name="connsiteY4" fmla="*/ 424245 h 807816"/>
            <a:gd name="connsiteX5" fmla="*/ 957106 w 963407"/>
            <a:gd name="connsiteY5" fmla="*/ 391112 h 807816"/>
            <a:gd name="connsiteX6" fmla="*/ 845442 w 963407"/>
            <a:gd name="connsiteY6" fmla="*/ 384484 h 807816"/>
            <a:gd name="connsiteX7" fmla="*/ 949069 w 963407"/>
            <a:gd name="connsiteY7" fmla="*/ 295457 h 807816"/>
            <a:gd name="connsiteX8" fmla="*/ 931558 w 963407"/>
            <a:gd name="connsiteY8" fmla="*/ 190584 h 807816"/>
            <a:gd name="connsiteX9" fmla="*/ 911177 w 963407"/>
            <a:gd name="connsiteY9" fmla="*/ 135264 h 807816"/>
            <a:gd name="connsiteX10" fmla="*/ 894527 w 963407"/>
            <a:gd name="connsiteY10" fmla="*/ 153705 h 807816"/>
            <a:gd name="connsiteX11" fmla="*/ 857786 w 963407"/>
            <a:gd name="connsiteY11" fmla="*/ 173583 h 807816"/>
            <a:gd name="connsiteX12" fmla="*/ 821330 w 963407"/>
            <a:gd name="connsiteY12" fmla="*/ 133824 h 807816"/>
            <a:gd name="connsiteX13" fmla="*/ 808989 w 963407"/>
            <a:gd name="connsiteY13" fmla="*/ 113368 h 807816"/>
            <a:gd name="connsiteX14" fmla="*/ 768800 w 963407"/>
            <a:gd name="connsiteY14" fmla="*/ 74762 h 807816"/>
            <a:gd name="connsiteX15" fmla="*/ 737512 w 963407"/>
            <a:gd name="connsiteY15" fmla="*/ 28086 h 807816"/>
            <a:gd name="connsiteX16" fmla="*/ 677106 w 963407"/>
            <a:gd name="connsiteY16" fmla="*/ 17638 h 807816"/>
            <a:gd name="connsiteX17" fmla="*/ 617580 w 963407"/>
            <a:gd name="connsiteY17" fmla="*/ 10191 h 807816"/>
            <a:gd name="connsiteX18" fmla="*/ 615291 w 963407"/>
            <a:gd name="connsiteY18" fmla="*/ 51433 h 807816"/>
            <a:gd name="connsiteX19" fmla="*/ 552904 w 963407"/>
            <a:gd name="connsiteY19" fmla="*/ 57162 h 807816"/>
            <a:gd name="connsiteX20" fmla="*/ 531726 w 963407"/>
            <a:gd name="connsiteY20" fmla="*/ 75492 h 807816"/>
            <a:gd name="connsiteX21" fmla="*/ 495095 w 963407"/>
            <a:gd name="connsiteY21" fmla="*/ 103559 h 807816"/>
            <a:gd name="connsiteX22" fmla="*/ 475063 w 963407"/>
            <a:gd name="connsiteY22" fmla="*/ 90385 h 807816"/>
            <a:gd name="connsiteX23" fmla="*/ 446234 w 963407"/>
            <a:gd name="connsiteY23" fmla="*/ 109914 h 807816"/>
            <a:gd name="connsiteX24" fmla="*/ 430418 w 963407"/>
            <a:gd name="connsiteY24" fmla="*/ 100695 h 807816"/>
            <a:gd name="connsiteX25" fmla="*/ 331972 w 963407"/>
            <a:gd name="connsiteY25" fmla="*/ 115589 h 807816"/>
            <a:gd name="connsiteX26" fmla="*/ 376617 w 963407"/>
            <a:gd name="connsiteY26" fmla="*/ 172297 h 807816"/>
            <a:gd name="connsiteX27" fmla="*/ 437286 w 963407"/>
            <a:gd name="connsiteY27" fmla="*/ 240462 h 807816"/>
            <a:gd name="connsiteX28" fmla="*/ 318808 w 963407"/>
            <a:gd name="connsiteY28" fmla="*/ 254782 h 807816"/>
            <a:gd name="connsiteX29" fmla="*/ 284569 w 963407"/>
            <a:gd name="connsiteY29" fmla="*/ 250467 h 807816"/>
            <a:gd name="connsiteX30" fmla="*/ 221396 w 963407"/>
            <a:gd name="connsiteY30" fmla="*/ 319948 h 807816"/>
            <a:gd name="connsiteX31" fmla="*/ 118060 w 963407"/>
            <a:gd name="connsiteY31" fmla="*/ 299202 h 807816"/>
            <a:gd name="connsiteX32" fmla="*/ 68400 w 963407"/>
            <a:gd name="connsiteY32" fmla="*/ 306406 h 807816"/>
            <a:gd name="connsiteX33" fmla="*/ 47158 w 963407"/>
            <a:gd name="connsiteY33" fmla="*/ 303236 h 807816"/>
            <a:gd name="connsiteX34" fmla="*/ 6971 w 963407"/>
            <a:gd name="connsiteY34" fmla="*/ 367197 h 807816"/>
            <a:gd name="connsiteX35" fmla="*/ 15870 w 963407"/>
            <a:gd name="connsiteY35" fmla="*/ 427415 h 807816"/>
            <a:gd name="connsiteX36" fmla="*/ 60649 w 963407"/>
            <a:gd name="connsiteY36" fmla="*/ 459395 h 807816"/>
            <a:gd name="connsiteX37" fmla="*/ 74429 w 963407"/>
            <a:gd name="connsiteY37" fmla="*/ 444413 h 807816"/>
            <a:gd name="connsiteX38" fmla="*/ 109162 w 963407"/>
            <a:gd name="connsiteY38" fmla="*/ 442684 h 807816"/>
            <a:gd name="connsiteX39" fmla="*/ 149635 w 963407"/>
            <a:gd name="connsiteY39" fmla="*/ 509238 h 807816"/>
            <a:gd name="connsiteX40" fmla="*/ 98827 w 963407"/>
            <a:gd name="connsiteY40" fmla="*/ 636297 h 807816"/>
            <a:gd name="connsiteX41" fmla="*/ 134421 w 963407"/>
            <a:gd name="connsiteY41" fmla="*/ 675192 h 807816"/>
            <a:gd name="connsiteX42" fmla="*/ 154803 w 963407"/>
            <a:gd name="connsiteY42" fmla="*/ 718410 h 807816"/>
            <a:gd name="connsiteX43" fmla="*/ 137292 w 963407"/>
            <a:gd name="connsiteY43" fmla="*/ 756442 h 807816"/>
            <a:gd name="connsiteX44" fmla="*/ 120215 w 963407"/>
            <a:gd name="connsiteY44" fmla="*/ 779487 h 807816"/>
            <a:gd name="connsiteX45" fmla="*/ 236388 w 963407"/>
            <a:gd name="connsiteY45" fmla="*/ 754275 h 807816"/>
            <a:gd name="connsiteX46" fmla="*/ 349143 w 963407"/>
            <a:gd name="connsiteY46" fmla="*/ 806974 h 807816"/>
            <a:gd name="connsiteX47" fmla="*/ 398939 w 963407"/>
            <a:gd name="connsiteY47" fmla="*/ 770887 h 807816"/>
            <a:gd name="connsiteX48" fmla="*/ 465905 w 963407"/>
            <a:gd name="connsiteY48" fmla="*/ 739382 h 807816"/>
            <a:gd name="connsiteX49" fmla="*/ 535161 w 963407"/>
            <a:gd name="connsiteY49" fmla="*/ 690120 h 807816"/>
            <a:gd name="connsiteX50" fmla="*/ 588963 w 963407"/>
            <a:gd name="connsiteY50" fmla="*/ 674654 h 807816"/>
            <a:gd name="connsiteX51" fmla="*/ 622732 w 963407"/>
            <a:gd name="connsiteY51" fmla="*/ 719907 h 807816"/>
            <a:gd name="connsiteX52" fmla="*/ 659363 w 963407"/>
            <a:gd name="connsiteY52" fmla="*/ 730790 h 807816"/>
            <a:gd name="connsiteX53" fmla="*/ 754375 w 963407"/>
            <a:gd name="connsiteY53" fmla="*/ 670072 h 807816"/>
            <a:gd name="connsiteX54" fmla="*/ 803598 w 963407"/>
            <a:gd name="connsiteY54" fmla="*/ 688402 h 807816"/>
            <a:gd name="connsiteX55" fmla="*/ 831071 w 963407"/>
            <a:gd name="connsiteY55" fmla="*/ 656324 h 807816"/>
            <a:gd name="connsiteX56" fmla="*/ 867702 w 963407"/>
            <a:gd name="connsiteY56" fmla="*/ 642004 h 807816"/>
            <a:gd name="connsiteX57" fmla="*/ 910057 w 963407"/>
            <a:gd name="connsiteY57" fmla="*/ 627684 h 807816"/>
            <a:gd name="connsiteX58" fmla="*/ 950816 w 963407"/>
            <a:gd name="connsiteY58" fmla="*/ 590008 h 807816"/>
            <a:gd name="connsiteX59" fmla="*/ 950816 w 963407"/>
            <a:gd name="connsiteY59" fmla="*/ 590007 h 80781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Lst>
          <a:rect l="l" t="t" r="r" b="b"/>
          <a:pathLst>
            <a:path w="963407" h="807816">
              <a:moveTo>
                <a:pt x="950816" y="590007"/>
              </a:moveTo>
              <a:cubicBezTo>
                <a:pt x="950087" y="571902"/>
                <a:pt x="954855" y="554752"/>
                <a:pt x="947174" y="537616"/>
              </a:cubicBezTo>
              <a:cubicBezTo>
                <a:pt x="931563" y="534245"/>
                <a:pt x="938254" y="536263"/>
                <a:pt x="923491" y="535744"/>
              </a:cubicBezTo>
              <a:cubicBezTo>
                <a:pt x="917724" y="506128"/>
                <a:pt x="955548" y="503151"/>
                <a:pt x="928688" y="468614"/>
              </a:cubicBezTo>
              <a:cubicBezTo>
                <a:pt x="918934" y="456072"/>
                <a:pt x="971075" y="446042"/>
                <a:pt x="953948" y="424245"/>
              </a:cubicBezTo>
              <a:cubicBezTo>
                <a:pt x="942052" y="409110"/>
                <a:pt x="978095" y="413954"/>
                <a:pt x="957106" y="391112"/>
              </a:cubicBezTo>
              <a:cubicBezTo>
                <a:pt x="919452" y="350126"/>
                <a:pt x="811897" y="432273"/>
                <a:pt x="845442" y="384484"/>
              </a:cubicBezTo>
              <a:cubicBezTo>
                <a:pt x="898561" y="308808"/>
                <a:pt x="928580" y="336621"/>
                <a:pt x="949069" y="295457"/>
              </a:cubicBezTo>
              <a:cubicBezTo>
                <a:pt x="964701" y="264052"/>
                <a:pt x="893415" y="275690"/>
                <a:pt x="931558" y="190584"/>
              </a:cubicBezTo>
              <a:cubicBezTo>
                <a:pt x="941296" y="168857"/>
                <a:pt x="917198" y="180892"/>
                <a:pt x="911177" y="135264"/>
              </a:cubicBezTo>
              <a:cubicBezTo>
                <a:pt x="908156" y="146542"/>
                <a:pt x="898442" y="142459"/>
                <a:pt x="894527" y="153705"/>
              </a:cubicBezTo>
              <a:cubicBezTo>
                <a:pt x="873423" y="214307"/>
                <a:pt x="875534" y="177066"/>
                <a:pt x="857786" y="173583"/>
              </a:cubicBezTo>
              <a:cubicBezTo>
                <a:pt x="821381" y="166439"/>
                <a:pt x="837275" y="117080"/>
                <a:pt x="821330" y="133824"/>
              </a:cubicBezTo>
              <a:cubicBezTo>
                <a:pt x="810944" y="144732"/>
                <a:pt x="808077" y="172673"/>
                <a:pt x="808989" y="113368"/>
              </a:cubicBezTo>
              <a:cubicBezTo>
                <a:pt x="809278" y="94519"/>
                <a:pt x="771130" y="105324"/>
                <a:pt x="768800" y="74762"/>
              </a:cubicBezTo>
              <a:cubicBezTo>
                <a:pt x="763249" y="1977"/>
                <a:pt x="771057" y="42355"/>
                <a:pt x="737512" y="28086"/>
              </a:cubicBezTo>
              <a:cubicBezTo>
                <a:pt x="703135" y="13463"/>
                <a:pt x="696679" y="61731"/>
                <a:pt x="677106" y="17638"/>
              </a:cubicBezTo>
              <a:cubicBezTo>
                <a:pt x="664039" y="-11800"/>
                <a:pt x="618552" y="2863"/>
                <a:pt x="617580" y="10191"/>
              </a:cubicBezTo>
              <a:cubicBezTo>
                <a:pt x="614678" y="32082"/>
                <a:pt x="629624" y="36657"/>
                <a:pt x="615291" y="51433"/>
              </a:cubicBezTo>
              <a:cubicBezTo>
                <a:pt x="577823" y="90063"/>
                <a:pt x="578144" y="25578"/>
                <a:pt x="552904" y="57162"/>
              </a:cubicBezTo>
              <a:cubicBezTo>
                <a:pt x="532091" y="83203"/>
                <a:pt x="519245" y="44787"/>
                <a:pt x="531726" y="75492"/>
              </a:cubicBezTo>
              <a:cubicBezTo>
                <a:pt x="537488" y="89666"/>
                <a:pt x="495095" y="141735"/>
                <a:pt x="495095" y="103559"/>
              </a:cubicBezTo>
              <a:cubicBezTo>
                <a:pt x="495095" y="79042"/>
                <a:pt x="473132" y="35727"/>
                <a:pt x="475063" y="90385"/>
              </a:cubicBezTo>
              <a:cubicBezTo>
                <a:pt x="475807" y="111495"/>
                <a:pt x="460019" y="114238"/>
                <a:pt x="446234" y="109914"/>
              </a:cubicBezTo>
              <a:cubicBezTo>
                <a:pt x="439967" y="107947"/>
                <a:pt x="434111" y="104521"/>
                <a:pt x="430418" y="100695"/>
              </a:cubicBezTo>
              <a:cubicBezTo>
                <a:pt x="405135" y="74508"/>
                <a:pt x="339869" y="85037"/>
                <a:pt x="331972" y="115589"/>
              </a:cubicBezTo>
              <a:cubicBezTo>
                <a:pt x="320882" y="158493"/>
                <a:pt x="357596" y="148725"/>
                <a:pt x="376617" y="172297"/>
              </a:cubicBezTo>
              <a:cubicBezTo>
                <a:pt x="385361" y="183132"/>
                <a:pt x="477317" y="193145"/>
                <a:pt x="437286" y="240462"/>
              </a:cubicBezTo>
              <a:cubicBezTo>
                <a:pt x="425591" y="254288"/>
                <a:pt x="332223" y="263728"/>
                <a:pt x="318808" y="254782"/>
              </a:cubicBezTo>
              <a:cubicBezTo>
                <a:pt x="308630" y="247992"/>
                <a:pt x="295306" y="249659"/>
                <a:pt x="284569" y="250467"/>
              </a:cubicBezTo>
              <a:cubicBezTo>
                <a:pt x="261772" y="265806"/>
                <a:pt x="279936" y="311118"/>
                <a:pt x="221396" y="319948"/>
              </a:cubicBezTo>
              <a:cubicBezTo>
                <a:pt x="115123" y="335981"/>
                <a:pt x="152858" y="296281"/>
                <a:pt x="118060" y="299202"/>
              </a:cubicBezTo>
              <a:cubicBezTo>
                <a:pt x="88770" y="301661"/>
                <a:pt x="107358" y="339945"/>
                <a:pt x="68400" y="306406"/>
              </a:cubicBezTo>
              <a:cubicBezTo>
                <a:pt x="56745" y="296373"/>
                <a:pt x="58224" y="303817"/>
                <a:pt x="47158" y="303236"/>
              </a:cubicBezTo>
              <a:cubicBezTo>
                <a:pt x="43470" y="332947"/>
                <a:pt x="-20880" y="347078"/>
                <a:pt x="6971" y="367197"/>
              </a:cubicBezTo>
              <a:cubicBezTo>
                <a:pt x="32962" y="385970"/>
                <a:pt x="-7624" y="415621"/>
                <a:pt x="15870" y="427415"/>
              </a:cubicBezTo>
              <a:cubicBezTo>
                <a:pt x="16639" y="429984"/>
                <a:pt x="17090" y="482470"/>
                <a:pt x="60649" y="459395"/>
              </a:cubicBezTo>
              <a:cubicBezTo>
                <a:pt x="66238" y="456434"/>
                <a:pt x="70484" y="449195"/>
                <a:pt x="74429" y="444413"/>
              </a:cubicBezTo>
              <a:cubicBezTo>
                <a:pt x="90344" y="444413"/>
                <a:pt x="94961" y="450744"/>
                <a:pt x="109162" y="442684"/>
              </a:cubicBezTo>
              <a:cubicBezTo>
                <a:pt x="135048" y="427993"/>
                <a:pt x="177308" y="487966"/>
                <a:pt x="149635" y="509238"/>
              </a:cubicBezTo>
              <a:cubicBezTo>
                <a:pt x="135266" y="520284"/>
                <a:pt x="79831" y="614130"/>
                <a:pt x="98827" y="636297"/>
              </a:cubicBezTo>
              <a:cubicBezTo>
                <a:pt x="112731" y="652520"/>
                <a:pt x="125085" y="654457"/>
                <a:pt x="134421" y="675192"/>
              </a:cubicBezTo>
              <a:cubicBezTo>
                <a:pt x="145315" y="699388"/>
                <a:pt x="185659" y="695332"/>
                <a:pt x="154803" y="718410"/>
              </a:cubicBezTo>
              <a:cubicBezTo>
                <a:pt x="145180" y="725608"/>
                <a:pt x="148204" y="745494"/>
                <a:pt x="137292" y="756442"/>
              </a:cubicBezTo>
              <a:cubicBezTo>
                <a:pt x="129319" y="764440"/>
                <a:pt x="123811" y="772019"/>
                <a:pt x="120215" y="779487"/>
              </a:cubicBezTo>
              <a:cubicBezTo>
                <a:pt x="137726" y="859038"/>
                <a:pt x="209636" y="744875"/>
                <a:pt x="236388" y="754275"/>
              </a:cubicBezTo>
              <a:cubicBezTo>
                <a:pt x="278119" y="768939"/>
                <a:pt x="305236" y="799828"/>
                <a:pt x="349143" y="806974"/>
              </a:cubicBezTo>
              <a:cubicBezTo>
                <a:pt x="349616" y="807052"/>
                <a:pt x="388566" y="849027"/>
                <a:pt x="398939" y="770887"/>
              </a:cubicBezTo>
              <a:cubicBezTo>
                <a:pt x="401533" y="751346"/>
                <a:pt x="436647" y="764221"/>
                <a:pt x="465905" y="739382"/>
              </a:cubicBezTo>
              <a:cubicBezTo>
                <a:pt x="482169" y="725578"/>
                <a:pt x="549370" y="729255"/>
                <a:pt x="535161" y="690120"/>
              </a:cubicBezTo>
              <a:cubicBezTo>
                <a:pt x="521799" y="653322"/>
                <a:pt x="581668" y="637100"/>
                <a:pt x="588963" y="674654"/>
              </a:cubicBezTo>
              <a:cubicBezTo>
                <a:pt x="590933" y="684803"/>
                <a:pt x="613407" y="723011"/>
                <a:pt x="622732" y="719907"/>
              </a:cubicBezTo>
              <a:cubicBezTo>
                <a:pt x="656671" y="708610"/>
                <a:pt x="629314" y="703381"/>
                <a:pt x="659363" y="730790"/>
              </a:cubicBezTo>
              <a:cubicBezTo>
                <a:pt x="702938" y="770536"/>
                <a:pt x="737606" y="676683"/>
                <a:pt x="754375" y="670072"/>
              </a:cubicBezTo>
              <a:cubicBezTo>
                <a:pt x="774442" y="662158"/>
                <a:pt x="803598" y="722911"/>
                <a:pt x="803598" y="688402"/>
              </a:cubicBezTo>
              <a:cubicBezTo>
                <a:pt x="803598" y="673722"/>
                <a:pt x="818582" y="643825"/>
                <a:pt x="831071" y="656324"/>
              </a:cubicBezTo>
              <a:cubicBezTo>
                <a:pt x="858339" y="683614"/>
                <a:pt x="891425" y="649453"/>
                <a:pt x="867702" y="642004"/>
              </a:cubicBezTo>
              <a:cubicBezTo>
                <a:pt x="827037" y="629232"/>
                <a:pt x="896199" y="625638"/>
                <a:pt x="910057" y="627684"/>
              </a:cubicBezTo>
              <a:cubicBezTo>
                <a:pt x="920116" y="629167"/>
                <a:pt x="932962" y="601062"/>
                <a:pt x="950816" y="590008"/>
              </a:cubicBezTo>
              <a:lnTo>
                <a:pt x="950816" y="590007"/>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6</xdr:col>
      <xdr:colOff>312240</xdr:colOff>
      <xdr:row>22</xdr:row>
      <xdr:rowOff>57339</xdr:rowOff>
    </xdr:from>
    <xdr:to>
      <xdr:col>8</xdr:col>
      <xdr:colOff>614130</xdr:colOff>
      <xdr:row>31</xdr:row>
      <xdr:rowOff>3639</xdr:rowOff>
    </xdr:to>
    <xdr:sp macro="" textlink="">
      <xdr:nvSpPr>
        <xdr:cNvPr id="509054" name="四川省">
          <a:hlinkClick xmlns:r="http://schemas.openxmlformats.org/officeDocument/2006/relationships" r:id="rId18" tooltip="四川省"/>
          <a:extLst>
            <a:ext uri="{FF2B5EF4-FFF2-40B4-BE49-F238E27FC236}">
              <a16:creationId xmlns:a16="http://schemas.microsoft.com/office/drawing/2014/main" id="{00000000-0008-0000-1000-00007EC40700}"/>
            </a:ext>
          </a:extLst>
        </xdr:cNvPr>
        <xdr:cNvSpPr/>
      </xdr:nvSpPr>
      <xdr:spPr>
        <a:xfrm>
          <a:off x="5312865" y="4438839"/>
          <a:ext cx="1673490" cy="1489350"/>
        </a:xfrm>
        <a:custGeom>
          <a:avLst/>
          <a:gdLst>
            <a:gd name="connsiteX0" fmla="*/ 1204655 w 1666434"/>
            <a:gd name="connsiteY0" fmla="*/ 1098417 h 1485340"/>
            <a:gd name="connsiteX1" fmla="*/ 1303101 w 1666434"/>
            <a:gd name="connsiteY1" fmla="*/ 1083524 h 1485340"/>
            <a:gd name="connsiteX2" fmla="*/ 1318917 w 1666434"/>
            <a:gd name="connsiteY2" fmla="*/ 1092743 h 1485340"/>
            <a:gd name="connsiteX3" fmla="*/ 1319978 w 1666434"/>
            <a:gd name="connsiteY3" fmla="*/ 1087480 h 1485340"/>
            <a:gd name="connsiteX4" fmla="*/ 1235563 w 1666434"/>
            <a:gd name="connsiteY4" fmla="*/ 1002185 h 1485340"/>
            <a:gd name="connsiteX5" fmla="*/ 1187485 w 1666434"/>
            <a:gd name="connsiteY5" fmla="*/ 942612 h 1485340"/>
            <a:gd name="connsiteX6" fmla="*/ 1156005 w 1666434"/>
            <a:gd name="connsiteY6" fmla="*/ 899651 h 1485340"/>
            <a:gd name="connsiteX7" fmla="*/ 1214958 w 1666434"/>
            <a:gd name="connsiteY7" fmla="*/ 852680 h 1485340"/>
            <a:gd name="connsiteX8" fmla="*/ 1220109 w 1666434"/>
            <a:gd name="connsiteY8" fmla="*/ 783370 h 1485340"/>
            <a:gd name="connsiteX9" fmla="*/ 1343166 w 1666434"/>
            <a:gd name="connsiteY9" fmla="*/ 775351 h 1485340"/>
            <a:gd name="connsiteX10" fmla="*/ 1440468 w 1666434"/>
            <a:gd name="connsiteY10" fmla="*/ 817166 h 1485340"/>
            <a:gd name="connsiteX11" fmla="*/ 1506862 w 1666434"/>
            <a:gd name="connsiteY11" fmla="*/ 722652 h 1485340"/>
            <a:gd name="connsiteX12" fmla="*/ 1570394 w 1666434"/>
            <a:gd name="connsiteY12" fmla="*/ 681409 h 1485340"/>
            <a:gd name="connsiteX13" fmla="*/ 1653386 w 1666434"/>
            <a:gd name="connsiteY13" fmla="*/ 545080 h 1485340"/>
            <a:gd name="connsiteX14" fmla="*/ 1646518 w 1666434"/>
            <a:gd name="connsiteY14" fmla="*/ 474051 h 1485340"/>
            <a:gd name="connsiteX15" fmla="*/ 1665956 w 1666434"/>
            <a:gd name="connsiteY15" fmla="*/ 458088 h 1485340"/>
            <a:gd name="connsiteX16" fmla="*/ 1660260 w 1666434"/>
            <a:gd name="connsiteY16" fmla="*/ 426418 h 1485340"/>
            <a:gd name="connsiteX17" fmla="*/ 1613894 w 1666434"/>
            <a:gd name="connsiteY17" fmla="*/ 422498 h 1485340"/>
            <a:gd name="connsiteX18" fmla="*/ 1564670 w 1666434"/>
            <a:gd name="connsiteY18" fmla="*/ 412760 h 1485340"/>
            <a:gd name="connsiteX19" fmla="*/ 1518309 w 1666434"/>
            <a:gd name="connsiteY19" fmla="*/ 379537 h 1485340"/>
            <a:gd name="connsiteX20" fmla="*/ 1459356 w 1666434"/>
            <a:gd name="connsiteY20" fmla="*/ 349178 h 1485340"/>
            <a:gd name="connsiteX21" fmla="*/ 1319128 w 1666434"/>
            <a:gd name="connsiteY21" fmla="*/ 327983 h 1485340"/>
            <a:gd name="connsiteX22" fmla="*/ 1240142 w 1666434"/>
            <a:gd name="connsiteY22" fmla="*/ 330848 h 1485340"/>
            <a:gd name="connsiteX23" fmla="*/ 1217969 w 1666434"/>
            <a:gd name="connsiteY23" fmla="*/ 311796 h 1485340"/>
            <a:gd name="connsiteX24" fmla="*/ 1182493 w 1666434"/>
            <a:gd name="connsiteY24" fmla="*/ 333268 h 1485340"/>
            <a:gd name="connsiteX25" fmla="*/ 1048401 w 1666434"/>
            <a:gd name="connsiteY25" fmla="*/ 275858 h 1485340"/>
            <a:gd name="connsiteX26" fmla="*/ 1004329 w 1666434"/>
            <a:gd name="connsiteY26" fmla="*/ 134946 h 1485340"/>
            <a:gd name="connsiteX27" fmla="*/ 935646 w 1666434"/>
            <a:gd name="connsiteY27" fmla="*/ 124635 h 1485340"/>
            <a:gd name="connsiteX28" fmla="*/ 885851 w 1666434"/>
            <a:gd name="connsiteY28" fmla="*/ 68499 h 1485340"/>
            <a:gd name="connsiteX29" fmla="*/ 860095 w 1666434"/>
            <a:gd name="connsiteY29" fmla="*/ 26111 h 1485340"/>
            <a:gd name="connsiteX30" fmla="*/ 788549 w 1666434"/>
            <a:gd name="connsiteY30" fmla="*/ 46732 h 1485340"/>
            <a:gd name="connsiteX31" fmla="*/ 774240 w 1666434"/>
            <a:gd name="connsiteY31" fmla="*/ 61053 h 1485340"/>
            <a:gd name="connsiteX32" fmla="*/ 767372 w 1666434"/>
            <a:gd name="connsiteY32" fmla="*/ 134945 h 1485340"/>
            <a:gd name="connsiteX33" fmla="*/ 707846 w 1666434"/>
            <a:gd name="connsiteY33" fmla="*/ 199673 h 1485340"/>
            <a:gd name="connsiteX34" fmla="*/ 682663 w 1666434"/>
            <a:gd name="connsiteY34" fmla="*/ 133227 h 1485340"/>
            <a:gd name="connsiteX35" fmla="*/ 665338 w 1666434"/>
            <a:gd name="connsiteY35" fmla="*/ 141822 h 1485340"/>
            <a:gd name="connsiteX36" fmla="*/ 630578 w 1666434"/>
            <a:gd name="connsiteY36" fmla="*/ 201965 h 1485340"/>
            <a:gd name="connsiteX37" fmla="*/ 579638 w 1666434"/>
            <a:gd name="connsiteY37" fmla="*/ 255809 h 1485340"/>
            <a:gd name="connsiteX38" fmla="*/ 512672 w 1666434"/>
            <a:gd name="connsiteY38" fmla="*/ 294760 h 1485340"/>
            <a:gd name="connsiteX39" fmla="*/ 486915 w 1666434"/>
            <a:gd name="connsiteY39" fmla="*/ 311372 h 1485340"/>
            <a:gd name="connsiteX40" fmla="*/ 458297 w 1666434"/>
            <a:gd name="connsiteY40" fmla="*/ 307935 h 1485340"/>
            <a:gd name="connsiteX41" fmla="*/ 452001 w 1666434"/>
            <a:gd name="connsiteY41" fmla="*/ 264974 h 1485340"/>
            <a:gd name="connsiteX42" fmla="*/ 405640 w 1666434"/>
            <a:gd name="connsiteY42" fmla="*/ 273566 h 1485340"/>
            <a:gd name="connsiteX43" fmla="*/ 389614 w 1666434"/>
            <a:gd name="connsiteY43" fmla="*/ 216285 h 1485340"/>
            <a:gd name="connsiteX44" fmla="*/ 295174 w 1666434"/>
            <a:gd name="connsiteY44" fmla="*/ 222013 h 1485340"/>
            <a:gd name="connsiteX45" fmla="*/ 245379 w 1666434"/>
            <a:gd name="connsiteY45" fmla="*/ 178479 h 1485340"/>
            <a:gd name="connsiteX46" fmla="*/ 129759 w 1666434"/>
            <a:gd name="connsiteY46" fmla="*/ 13604 h 1485340"/>
            <a:gd name="connsiteX47" fmla="*/ 37966 w 1666434"/>
            <a:gd name="connsiteY47" fmla="*/ 21642 h 1485340"/>
            <a:gd name="connsiteX48" fmla="*/ 66651 w 1666434"/>
            <a:gd name="connsiteY48" fmla="*/ 107766 h 1485340"/>
            <a:gd name="connsiteX49" fmla="*/ 31081 w 1666434"/>
            <a:gd name="connsiteY49" fmla="*/ 141068 h 1485340"/>
            <a:gd name="connsiteX50" fmla="*/ 12191 w 1666434"/>
            <a:gd name="connsiteY50" fmla="*/ 175094 h 1485340"/>
            <a:gd name="connsiteX51" fmla="*/ 52383 w 1666434"/>
            <a:gd name="connsiteY51" fmla="*/ 258646 h 1485340"/>
            <a:gd name="connsiteX52" fmla="*/ 61435 w 1666434"/>
            <a:gd name="connsiteY52" fmla="*/ 264493 h 1485340"/>
            <a:gd name="connsiteX53" fmla="*/ 119260 w 1666434"/>
            <a:gd name="connsiteY53" fmla="*/ 330675 h 1485340"/>
            <a:gd name="connsiteX54" fmla="*/ 136482 w 1666434"/>
            <a:gd name="connsiteY54" fmla="*/ 399248 h 1485340"/>
            <a:gd name="connsiteX55" fmla="*/ 166337 w 1666434"/>
            <a:gd name="connsiteY55" fmla="*/ 448801 h 1485340"/>
            <a:gd name="connsiteX56" fmla="*/ 175810 w 1666434"/>
            <a:gd name="connsiteY56" fmla="*/ 500087 h 1485340"/>
            <a:gd name="connsiteX57" fmla="*/ 174948 w 1666434"/>
            <a:gd name="connsiteY57" fmla="*/ 565776 h 1485340"/>
            <a:gd name="connsiteX58" fmla="*/ 186428 w 1666434"/>
            <a:gd name="connsiteY58" fmla="*/ 637230 h 1485340"/>
            <a:gd name="connsiteX59" fmla="*/ 187003 w 1666434"/>
            <a:gd name="connsiteY59" fmla="*/ 772067 h 1485340"/>
            <a:gd name="connsiteX60" fmla="*/ 184738 w 1666434"/>
            <a:gd name="connsiteY60" fmla="*/ 890931 h 1485340"/>
            <a:gd name="connsiteX61" fmla="*/ 201355 w 1666434"/>
            <a:gd name="connsiteY61" fmla="*/ 1064791 h 1485340"/>
            <a:gd name="connsiteX62" fmla="*/ 230349 w 1666434"/>
            <a:gd name="connsiteY62" fmla="*/ 1008898 h 1485340"/>
            <a:gd name="connsiteX63" fmla="*/ 290627 w 1666434"/>
            <a:gd name="connsiteY63" fmla="*/ 1005439 h 1485340"/>
            <a:gd name="connsiteX64" fmla="*/ 322061 w 1666434"/>
            <a:gd name="connsiteY64" fmla="*/ 1094466 h 1485340"/>
            <a:gd name="connsiteX65" fmla="*/ 367270 w 1666434"/>
            <a:gd name="connsiteY65" fmla="*/ 1162463 h 1485340"/>
            <a:gd name="connsiteX66" fmla="*/ 413485 w 1666434"/>
            <a:gd name="connsiteY66" fmla="*/ 1154684 h 1485340"/>
            <a:gd name="connsiteX67" fmla="*/ 471469 w 1666434"/>
            <a:gd name="connsiteY67" fmla="*/ 1303640 h 1485340"/>
            <a:gd name="connsiteX68" fmla="*/ 519407 w 1666434"/>
            <a:gd name="connsiteY68" fmla="*/ 1383159 h 1485340"/>
            <a:gd name="connsiteX69" fmla="*/ 540717 w 1666434"/>
            <a:gd name="connsiteY69" fmla="*/ 1451269 h 1485340"/>
            <a:gd name="connsiteX70" fmla="*/ 643988 w 1666434"/>
            <a:gd name="connsiteY70" fmla="*/ 1477373 h 1485340"/>
            <a:gd name="connsiteX71" fmla="*/ 714887 w 1666434"/>
            <a:gd name="connsiteY71" fmla="*/ 1485441 h 1485340"/>
            <a:gd name="connsiteX72" fmla="*/ 744742 w 1666434"/>
            <a:gd name="connsiteY72" fmla="*/ 1462391 h 1485340"/>
            <a:gd name="connsiteX73" fmla="*/ 756224 w 1666434"/>
            <a:gd name="connsiteY73" fmla="*/ 1366161 h 1485340"/>
            <a:gd name="connsiteX74" fmla="*/ 757371 w 1666434"/>
            <a:gd name="connsiteY74" fmla="*/ 1274827 h 1485340"/>
            <a:gd name="connsiteX75" fmla="*/ 805595 w 1666434"/>
            <a:gd name="connsiteY75" fmla="*/ 1246592 h 1485340"/>
            <a:gd name="connsiteX76" fmla="*/ 858698 w 1666434"/>
            <a:gd name="connsiteY76" fmla="*/ 1156989 h 1485340"/>
            <a:gd name="connsiteX77" fmla="*/ 894868 w 1666434"/>
            <a:gd name="connsiteY77" fmla="*/ 1125871 h 1485340"/>
            <a:gd name="connsiteX78" fmla="*/ 919830 w 1666434"/>
            <a:gd name="connsiteY78" fmla="*/ 1089425 h 1485340"/>
            <a:gd name="connsiteX79" fmla="*/ 1001937 w 1666434"/>
            <a:gd name="connsiteY79" fmla="*/ 1073724 h 1485340"/>
            <a:gd name="connsiteX80" fmla="*/ 1003946 w 1666434"/>
            <a:gd name="connsiteY80" fmla="*/ 1167360 h 1485340"/>
            <a:gd name="connsiteX81" fmla="*/ 1097051 w 1666434"/>
            <a:gd name="connsiteY81" fmla="*/ 1176319 h 1485340"/>
            <a:gd name="connsiteX82" fmla="*/ 1142268 w 1666434"/>
            <a:gd name="connsiteY82" fmla="*/ 1207824 h 1485340"/>
            <a:gd name="connsiteX83" fmla="*/ 1157252 w 1666434"/>
            <a:gd name="connsiteY83" fmla="*/ 1233295 h 1485340"/>
            <a:gd name="connsiteX84" fmla="*/ 1191491 w 1666434"/>
            <a:gd name="connsiteY84" fmla="*/ 1237610 h 1485340"/>
            <a:gd name="connsiteX85" fmla="*/ 1309970 w 1666434"/>
            <a:gd name="connsiteY85" fmla="*/ 1223290 h 1485340"/>
            <a:gd name="connsiteX86" fmla="*/ 1249299 w 1666434"/>
            <a:gd name="connsiteY86" fmla="*/ 1155125 h 1485340"/>
            <a:gd name="connsiteX87" fmla="*/ 1204655 w 1666434"/>
            <a:gd name="connsiteY87" fmla="*/ 1098417 h 1485340"/>
            <a:gd name="connsiteX88" fmla="*/ 1204655 w 1666434"/>
            <a:gd name="connsiteY88" fmla="*/ 1098417 h 14853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Lst>
          <a:rect l="l" t="t" r="r" b="b"/>
          <a:pathLst>
            <a:path w="1666434" h="1485340">
              <a:moveTo>
                <a:pt x="1204655" y="1098417"/>
              </a:moveTo>
              <a:cubicBezTo>
                <a:pt x="1212552" y="1067866"/>
                <a:pt x="1277818" y="1057337"/>
                <a:pt x="1303101" y="1083524"/>
              </a:cubicBezTo>
              <a:cubicBezTo>
                <a:pt x="1306795" y="1087350"/>
                <a:pt x="1312651" y="1090776"/>
                <a:pt x="1318917" y="1092743"/>
              </a:cubicBezTo>
              <a:cubicBezTo>
                <a:pt x="1319271" y="1090987"/>
                <a:pt x="1319786" y="1089258"/>
                <a:pt x="1319978" y="1087480"/>
              </a:cubicBezTo>
              <a:cubicBezTo>
                <a:pt x="1330715" y="988094"/>
                <a:pt x="1238139" y="1023311"/>
                <a:pt x="1235563" y="1002185"/>
              </a:cubicBezTo>
              <a:cubicBezTo>
                <a:pt x="1225158" y="916816"/>
                <a:pt x="1206696" y="972828"/>
                <a:pt x="1187485" y="942612"/>
              </a:cubicBezTo>
              <a:lnTo>
                <a:pt x="1156005" y="899651"/>
              </a:lnTo>
              <a:cubicBezTo>
                <a:pt x="1155952" y="899483"/>
                <a:pt x="1207495" y="856633"/>
                <a:pt x="1214958" y="852680"/>
              </a:cubicBezTo>
              <a:cubicBezTo>
                <a:pt x="1277048" y="819781"/>
                <a:pt x="1204582" y="814448"/>
                <a:pt x="1220109" y="783370"/>
              </a:cubicBezTo>
              <a:cubicBezTo>
                <a:pt x="1267126" y="689261"/>
                <a:pt x="1306606" y="813353"/>
                <a:pt x="1343166" y="775351"/>
              </a:cubicBezTo>
              <a:cubicBezTo>
                <a:pt x="1380958" y="736067"/>
                <a:pt x="1362241" y="829692"/>
                <a:pt x="1440468" y="817166"/>
              </a:cubicBezTo>
              <a:cubicBezTo>
                <a:pt x="1459585" y="814105"/>
                <a:pt x="1506862" y="737967"/>
                <a:pt x="1506862" y="722652"/>
              </a:cubicBezTo>
              <a:cubicBezTo>
                <a:pt x="1506862" y="655835"/>
                <a:pt x="1534967" y="681409"/>
                <a:pt x="1570394" y="681409"/>
              </a:cubicBezTo>
              <a:cubicBezTo>
                <a:pt x="1588178" y="681409"/>
                <a:pt x="1623264" y="562880"/>
                <a:pt x="1653386" y="545080"/>
              </a:cubicBezTo>
              <a:cubicBezTo>
                <a:pt x="1721316" y="504934"/>
                <a:pt x="1628143" y="500495"/>
                <a:pt x="1646518" y="474051"/>
              </a:cubicBezTo>
              <a:cubicBezTo>
                <a:pt x="1658975" y="456123"/>
                <a:pt x="1664361" y="456866"/>
                <a:pt x="1665956" y="458088"/>
              </a:cubicBezTo>
              <a:cubicBezTo>
                <a:pt x="1664893" y="455956"/>
                <a:pt x="1662442" y="448468"/>
                <a:pt x="1660260" y="426418"/>
              </a:cubicBezTo>
              <a:cubicBezTo>
                <a:pt x="1641607" y="420066"/>
                <a:pt x="1624879" y="417672"/>
                <a:pt x="1613894" y="422498"/>
              </a:cubicBezTo>
              <a:cubicBezTo>
                <a:pt x="1589298" y="433300"/>
                <a:pt x="1592794" y="444432"/>
                <a:pt x="1564670" y="412760"/>
              </a:cubicBezTo>
              <a:cubicBezTo>
                <a:pt x="1543347" y="388745"/>
                <a:pt x="1524476" y="403465"/>
                <a:pt x="1518309" y="379537"/>
              </a:cubicBezTo>
              <a:cubicBezTo>
                <a:pt x="1513279" y="360020"/>
                <a:pt x="1476656" y="412714"/>
                <a:pt x="1459356" y="349178"/>
              </a:cubicBezTo>
              <a:cubicBezTo>
                <a:pt x="1448897" y="310764"/>
                <a:pt x="1328075" y="369407"/>
                <a:pt x="1319128" y="327983"/>
              </a:cubicBezTo>
              <a:cubicBezTo>
                <a:pt x="1307900" y="275992"/>
                <a:pt x="1243817" y="334214"/>
                <a:pt x="1240142" y="330848"/>
              </a:cubicBezTo>
              <a:cubicBezTo>
                <a:pt x="1223870" y="315944"/>
                <a:pt x="1222437" y="309583"/>
                <a:pt x="1217969" y="311796"/>
              </a:cubicBezTo>
              <a:cubicBezTo>
                <a:pt x="1212172" y="314666"/>
                <a:pt x="1201972" y="321688"/>
                <a:pt x="1182493" y="333268"/>
              </a:cubicBezTo>
              <a:cubicBezTo>
                <a:pt x="1151786" y="351520"/>
                <a:pt x="1028253" y="307776"/>
                <a:pt x="1048401" y="275858"/>
              </a:cubicBezTo>
              <a:cubicBezTo>
                <a:pt x="1070062" y="241546"/>
                <a:pt x="1035788" y="140755"/>
                <a:pt x="1004329" y="134946"/>
              </a:cubicBezTo>
              <a:cubicBezTo>
                <a:pt x="977931" y="130068"/>
                <a:pt x="959278" y="141114"/>
                <a:pt x="935646" y="124635"/>
              </a:cubicBezTo>
              <a:cubicBezTo>
                <a:pt x="927903" y="119234"/>
                <a:pt x="867551" y="123475"/>
                <a:pt x="885851" y="68499"/>
              </a:cubicBezTo>
              <a:cubicBezTo>
                <a:pt x="893205" y="46408"/>
                <a:pt x="877886" y="41485"/>
                <a:pt x="860095" y="26111"/>
              </a:cubicBezTo>
              <a:cubicBezTo>
                <a:pt x="818636" y="-9709"/>
                <a:pt x="833113" y="39591"/>
                <a:pt x="788549" y="46732"/>
              </a:cubicBezTo>
              <a:cubicBezTo>
                <a:pt x="770855" y="49566"/>
                <a:pt x="780768" y="55408"/>
                <a:pt x="774240" y="61053"/>
              </a:cubicBezTo>
              <a:cubicBezTo>
                <a:pt x="767235" y="67110"/>
                <a:pt x="713508" y="72087"/>
                <a:pt x="767372" y="134945"/>
              </a:cubicBezTo>
              <a:cubicBezTo>
                <a:pt x="786495" y="157261"/>
                <a:pt x="764157" y="158904"/>
                <a:pt x="707846" y="199673"/>
              </a:cubicBezTo>
              <a:cubicBezTo>
                <a:pt x="646275" y="244253"/>
                <a:pt x="708309" y="139633"/>
                <a:pt x="682663" y="133227"/>
              </a:cubicBezTo>
              <a:cubicBezTo>
                <a:pt x="672708" y="130741"/>
                <a:pt x="667725" y="134645"/>
                <a:pt x="665338" y="141822"/>
              </a:cubicBezTo>
              <a:cubicBezTo>
                <a:pt x="656812" y="167452"/>
                <a:pt x="681369" y="234826"/>
                <a:pt x="630578" y="201965"/>
              </a:cubicBezTo>
              <a:cubicBezTo>
                <a:pt x="592632" y="177417"/>
                <a:pt x="562472" y="219543"/>
                <a:pt x="579638" y="255809"/>
              </a:cubicBezTo>
              <a:cubicBezTo>
                <a:pt x="594986" y="288238"/>
                <a:pt x="538730" y="298308"/>
                <a:pt x="512672" y="294760"/>
              </a:cubicBezTo>
              <a:cubicBezTo>
                <a:pt x="487909" y="291388"/>
                <a:pt x="512040" y="290996"/>
                <a:pt x="486915" y="311372"/>
              </a:cubicBezTo>
              <a:cubicBezTo>
                <a:pt x="481019" y="316154"/>
                <a:pt x="448419" y="323476"/>
                <a:pt x="458297" y="307935"/>
              </a:cubicBezTo>
              <a:cubicBezTo>
                <a:pt x="462241" y="301729"/>
                <a:pt x="496856" y="288081"/>
                <a:pt x="452001" y="264974"/>
              </a:cubicBezTo>
              <a:cubicBezTo>
                <a:pt x="437784" y="257652"/>
                <a:pt x="401469" y="318459"/>
                <a:pt x="405640" y="273566"/>
              </a:cubicBezTo>
              <a:cubicBezTo>
                <a:pt x="408151" y="246544"/>
                <a:pt x="443284" y="261445"/>
                <a:pt x="389614" y="216285"/>
              </a:cubicBezTo>
              <a:cubicBezTo>
                <a:pt x="356028" y="188025"/>
                <a:pt x="384460" y="303212"/>
                <a:pt x="295174" y="222013"/>
              </a:cubicBezTo>
              <a:cubicBezTo>
                <a:pt x="276827" y="205328"/>
                <a:pt x="269820" y="190216"/>
                <a:pt x="245379" y="178479"/>
              </a:cubicBezTo>
              <a:cubicBezTo>
                <a:pt x="189077" y="151443"/>
                <a:pt x="247509" y="17051"/>
                <a:pt x="129759" y="13604"/>
              </a:cubicBezTo>
              <a:cubicBezTo>
                <a:pt x="71117" y="11885"/>
                <a:pt x="82226" y="-20736"/>
                <a:pt x="37966" y="21642"/>
              </a:cubicBezTo>
              <a:cubicBezTo>
                <a:pt x="-6506" y="64225"/>
                <a:pt x="81638" y="92768"/>
                <a:pt x="66651" y="107766"/>
              </a:cubicBezTo>
              <a:cubicBezTo>
                <a:pt x="66640" y="107777"/>
                <a:pt x="56362" y="107780"/>
                <a:pt x="31081" y="141068"/>
              </a:cubicBezTo>
              <a:cubicBezTo>
                <a:pt x="19885" y="155810"/>
                <a:pt x="28174" y="163116"/>
                <a:pt x="12191" y="175094"/>
              </a:cubicBezTo>
              <a:cubicBezTo>
                <a:pt x="-23679" y="201970"/>
                <a:pt x="28727" y="248722"/>
                <a:pt x="52383" y="258646"/>
              </a:cubicBezTo>
              <a:cubicBezTo>
                <a:pt x="56003" y="260165"/>
                <a:pt x="58849" y="262037"/>
                <a:pt x="61435" y="264493"/>
              </a:cubicBezTo>
              <a:cubicBezTo>
                <a:pt x="80067" y="269681"/>
                <a:pt x="116333" y="301188"/>
                <a:pt x="119260" y="330675"/>
              </a:cubicBezTo>
              <a:cubicBezTo>
                <a:pt x="120645" y="344619"/>
                <a:pt x="137430" y="353076"/>
                <a:pt x="136482" y="399248"/>
              </a:cubicBezTo>
              <a:cubicBezTo>
                <a:pt x="136306" y="407745"/>
                <a:pt x="160502" y="435848"/>
                <a:pt x="166337" y="448801"/>
              </a:cubicBezTo>
              <a:cubicBezTo>
                <a:pt x="169247" y="455261"/>
                <a:pt x="215816" y="514961"/>
                <a:pt x="175810" y="500087"/>
              </a:cubicBezTo>
              <a:cubicBezTo>
                <a:pt x="131004" y="483429"/>
                <a:pt x="178864" y="548989"/>
                <a:pt x="174948" y="565776"/>
              </a:cubicBezTo>
              <a:cubicBezTo>
                <a:pt x="171312" y="581367"/>
                <a:pt x="203078" y="574863"/>
                <a:pt x="186428" y="637230"/>
              </a:cubicBezTo>
              <a:cubicBezTo>
                <a:pt x="174665" y="681290"/>
                <a:pt x="213277" y="732473"/>
                <a:pt x="187003" y="772067"/>
              </a:cubicBezTo>
              <a:cubicBezTo>
                <a:pt x="186488" y="772845"/>
                <a:pt x="184506" y="828324"/>
                <a:pt x="184738" y="890931"/>
              </a:cubicBezTo>
              <a:cubicBezTo>
                <a:pt x="185017" y="965775"/>
                <a:pt x="188464" y="1050809"/>
                <a:pt x="201355" y="1064791"/>
              </a:cubicBezTo>
              <a:cubicBezTo>
                <a:pt x="230217" y="1096101"/>
                <a:pt x="192076" y="1036326"/>
                <a:pt x="230349" y="1008898"/>
              </a:cubicBezTo>
              <a:cubicBezTo>
                <a:pt x="257671" y="989317"/>
                <a:pt x="274202" y="940650"/>
                <a:pt x="290627" y="1005439"/>
              </a:cubicBezTo>
              <a:cubicBezTo>
                <a:pt x="299586" y="1040770"/>
                <a:pt x="358620" y="1055788"/>
                <a:pt x="322061" y="1094466"/>
              </a:cubicBezTo>
              <a:cubicBezTo>
                <a:pt x="301751" y="1115952"/>
                <a:pt x="352405" y="1179259"/>
                <a:pt x="367270" y="1162463"/>
              </a:cubicBezTo>
              <a:cubicBezTo>
                <a:pt x="373425" y="1155508"/>
                <a:pt x="410559" y="1148934"/>
                <a:pt x="413485" y="1154684"/>
              </a:cubicBezTo>
              <a:cubicBezTo>
                <a:pt x="422314" y="1172028"/>
                <a:pt x="469733" y="1289292"/>
                <a:pt x="471469" y="1303640"/>
              </a:cubicBezTo>
              <a:cubicBezTo>
                <a:pt x="474447" y="1328258"/>
                <a:pt x="531910" y="1363094"/>
                <a:pt x="519407" y="1383159"/>
              </a:cubicBezTo>
              <a:cubicBezTo>
                <a:pt x="489672" y="1430880"/>
                <a:pt x="539108" y="1411435"/>
                <a:pt x="540717" y="1451269"/>
              </a:cubicBezTo>
              <a:cubicBezTo>
                <a:pt x="542494" y="1495254"/>
                <a:pt x="610904" y="1505400"/>
                <a:pt x="643988" y="1477373"/>
              </a:cubicBezTo>
              <a:cubicBezTo>
                <a:pt x="727679" y="1406468"/>
                <a:pt x="683723" y="1524349"/>
                <a:pt x="714887" y="1485441"/>
              </a:cubicBezTo>
              <a:cubicBezTo>
                <a:pt x="728108" y="1468935"/>
                <a:pt x="721991" y="1466965"/>
                <a:pt x="744742" y="1462391"/>
              </a:cubicBezTo>
              <a:cubicBezTo>
                <a:pt x="759456" y="1459432"/>
                <a:pt x="771038" y="1416436"/>
                <a:pt x="756224" y="1366161"/>
              </a:cubicBezTo>
              <a:cubicBezTo>
                <a:pt x="753762" y="1357806"/>
                <a:pt x="753484" y="1276775"/>
                <a:pt x="757371" y="1274827"/>
              </a:cubicBezTo>
              <a:cubicBezTo>
                <a:pt x="777093" y="1264948"/>
                <a:pt x="791789" y="1268396"/>
                <a:pt x="805595" y="1246592"/>
              </a:cubicBezTo>
              <a:cubicBezTo>
                <a:pt x="828719" y="1210075"/>
                <a:pt x="880127" y="1211342"/>
                <a:pt x="858698" y="1156989"/>
              </a:cubicBezTo>
              <a:cubicBezTo>
                <a:pt x="852880" y="1142229"/>
                <a:pt x="878420" y="1106069"/>
                <a:pt x="894868" y="1125871"/>
              </a:cubicBezTo>
              <a:cubicBezTo>
                <a:pt x="908286" y="1142026"/>
                <a:pt x="938173" y="1104526"/>
                <a:pt x="919830" y="1089425"/>
              </a:cubicBezTo>
              <a:cubicBezTo>
                <a:pt x="861458" y="1041371"/>
                <a:pt x="1047863" y="1047107"/>
                <a:pt x="1001937" y="1073724"/>
              </a:cubicBezTo>
              <a:cubicBezTo>
                <a:pt x="948281" y="1104821"/>
                <a:pt x="1036805" y="1113497"/>
                <a:pt x="1003946" y="1167360"/>
              </a:cubicBezTo>
              <a:cubicBezTo>
                <a:pt x="979593" y="1207278"/>
                <a:pt x="1057564" y="1223166"/>
                <a:pt x="1097051" y="1176319"/>
              </a:cubicBezTo>
              <a:cubicBezTo>
                <a:pt x="1122989" y="1145549"/>
                <a:pt x="1153902" y="1176306"/>
                <a:pt x="1142268" y="1207824"/>
              </a:cubicBezTo>
              <a:cubicBezTo>
                <a:pt x="1132643" y="1233909"/>
                <a:pt x="1142527" y="1234403"/>
                <a:pt x="1157252" y="1233295"/>
              </a:cubicBezTo>
              <a:cubicBezTo>
                <a:pt x="1167989" y="1232488"/>
                <a:pt x="1181313" y="1230820"/>
                <a:pt x="1191491" y="1237610"/>
              </a:cubicBezTo>
              <a:cubicBezTo>
                <a:pt x="1204906" y="1246556"/>
                <a:pt x="1298274" y="1237115"/>
                <a:pt x="1309970" y="1223290"/>
              </a:cubicBezTo>
              <a:cubicBezTo>
                <a:pt x="1350000" y="1175974"/>
                <a:pt x="1258044" y="1165960"/>
                <a:pt x="1249299" y="1155125"/>
              </a:cubicBezTo>
              <a:cubicBezTo>
                <a:pt x="1230279" y="1131554"/>
                <a:pt x="1193565" y="1141321"/>
                <a:pt x="1204655" y="1098417"/>
              </a:cubicBezTo>
              <a:lnTo>
                <a:pt x="1204655" y="1098417"/>
              </a:lnTo>
              <a:close/>
            </a:path>
          </a:pathLst>
        </a:custGeom>
        <a:solidFill>
          <a:schemeClr val="accent1">
            <a:lumMod val="5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6</xdr:col>
      <xdr:colOff>133365</xdr:colOff>
      <xdr:row>27</xdr:row>
      <xdr:rowOff>93430</xdr:rowOff>
    </xdr:from>
    <xdr:to>
      <xdr:col>8</xdr:col>
      <xdr:colOff>186846</xdr:colOff>
      <xdr:row>36</xdr:row>
      <xdr:rowOff>52795</xdr:rowOff>
    </xdr:to>
    <xdr:sp macro="" textlink="">
      <xdr:nvSpPr>
        <xdr:cNvPr id="509055" name="云南省">
          <a:hlinkClick xmlns:r="http://schemas.openxmlformats.org/officeDocument/2006/relationships" r:id="rId19" tooltip="云南省"/>
          <a:extLst>
            <a:ext uri="{FF2B5EF4-FFF2-40B4-BE49-F238E27FC236}">
              <a16:creationId xmlns:a16="http://schemas.microsoft.com/office/drawing/2014/main" id="{00000000-0008-0000-1000-00007FC40700}"/>
            </a:ext>
          </a:extLst>
        </xdr:cNvPr>
        <xdr:cNvSpPr/>
      </xdr:nvSpPr>
      <xdr:spPr>
        <a:xfrm>
          <a:off x="5133990" y="5332180"/>
          <a:ext cx="1425081" cy="1502415"/>
        </a:xfrm>
        <a:custGeom>
          <a:avLst/>
          <a:gdLst>
            <a:gd name="connsiteX0" fmla="*/ 1066675 w 1419073"/>
            <a:gd name="connsiteY0" fmla="*/ 519312 h 1498370"/>
            <a:gd name="connsiteX1" fmla="*/ 1057777 w 1419073"/>
            <a:gd name="connsiteY1" fmla="*/ 459094 h 1498370"/>
            <a:gd name="connsiteX2" fmla="*/ 1097963 w 1419073"/>
            <a:gd name="connsiteY2" fmla="*/ 395133 h 1498370"/>
            <a:gd name="connsiteX3" fmla="*/ 1119205 w 1419073"/>
            <a:gd name="connsiteY3" fmla="*/ 398302 h 1498370"/>
            <a:gd name="connsiteX4" fmla="*/ 1168866 w 1419073"/>
            <a:gd name="connsiteY4" fmla="*/ 391099 h 1498370"/>
            <a:gd name="connsiteX5" fmla="*/ 1272201 w 1419073"/>
            <a:gd name="connsiteY5" fmla="*/ 411845 h 1498370"/>
            <a:gd name="connsiteX6" fmla="*/ 1335374 w 1419073"/>
            <a:gd name="connsiteY6" fmla="*/ 342364 h 1498370"/>
            <a:gd name="connsiteX7" fmla="*/ 1320390 w 1419073"/>
            <a:gd name="connsiteY7" fmla="*/ 316893 h 1498370"/>
            <a:gd name="connsiteX8" fmla="*/ 1275174 w 1419073"/>
            <a:gd name="connsiteY8" fmla="*/ 285388 h 1498370"/>
            <a:gd name="connsiteX9" fmla="*/ 1182068 w 1419073"/>
            <a:gd name="connsiteY9" fmla="*/ 276428 h 1498370"/>
            <a:gd name="connsiteX10" fmla="*/ 1180059 w 1419073"/>
            <a:gd name="connsiteY10" fmla="*/ 182792 h 1498370"/>
            <a:gd name="connsiteX11" fmla="*/ 1097953 w 1419073"/>
            <a:gd name="connsiteY11" fmla="*/ 198493 h 1498370"/>
            <a:gd name="connsiteX12" fmla="*/ 1072990 w 1419073"/>
            <a:gd name="connsiteY12" fmla="*/ 234940 h 1498370"/>
            <a:gd name="connsiteX13" fmla="*/ 1036821 w 1419073"/>
            <a:gd name="connsiteY13" fmla="*/ 266058 h 1498370"/>
            <a:gd name="connsiteX14" fmla="*/ 983718 w 1419073"/>
            <a:gd name="connsiteY14" fmla="*/ 355660 h 1498370"/>
            <a:gd name="connsiteX15" fmla="*/ 935494 w 1419073"/>
            <a:gd name="connsiteY15" fmla="*/ 383896 h 1498370"/>
            <a:gd name="connsiteX16" fmla="*/ 934347 w 1419073"/>
            <a:gd name="connsiteY16" fmla="*/ 475230 h 1498370"/>
            <a:gd name="connsiteX17" fmla="*/ 922864 w 1419073"/>
            <a:gd name="connsiteY17" fmla="*/ 571460 h 1498370"/>
            <a:gd name="connsiteX18" fmla="*/ 893010 w 1419073"/>
            <a:gd name="connsiteY18" fmla="*/ 594510 h 1498370"/>
            <a:gd name="connsiteX19" fmla="*/ 822110 w 1419073"/>
            <a:gd name="connsiteY19" fmla="*/ 586442 h 1498370"/>
            <a:gd name="connsiteX20" fmla="*/ 718840 w 1419073"/>
            <a:gd name="connsiteY20" fmla="*/ 560338 h 1498370"/>
            <a:gd name="connsiteX21" fmla="*/ 697530 w 1419073"/>
            <a:gd name="connsiteY21" fmla="*/ 492228 h 1498370"/>
            <a:gd name="connsiteX22" fmla="*/ 649592 w 1419073"/>
            <a:gd name="connsiteY22" fmla="*/ 412709 h 1498370"/>
            <a:gd name="connsiteX23" fmla="*/ 591608 w 1419073"/>
            <a:gd name="connsiteY23" fmla="*/ 263753 h 1498370"/>
            <a:gd name="connsiteX24" fmla="*/ 545392 w 1419073"/>
            <a:gd name="connsiteY24" fmla="*/ 271532 h 1498370"/>
            <a:gd name="connsiteX25" fmla="*/ 500184 w 1419073"/>
            <a:gd name="connsiteY25" fmla="*/ 203535 h 1498370"/>
            <a:gd name="connsiteX26" fmla="*/ 468750 w 1419073"/>
            <a:gd name="connsiteY26" fmla="*/ 114508 h 1498370"/>
            <a:gd name="connsiteX27" fmla="*/ 408471 w 1419073"/>
            <a:gd name="connsiteY27" fmla="*/ 117967 h 1498370"/>
            <a:gd name="connsiteX28" fmla="*/ 379478 w 1419073"/>
            <a:gd name="connsiteY28" fmla="*/ 173859 h 1498370"/>
            <a:gd name="connsiteX29" fmla="*/ 362861 w 1419073"/>
            <a:gd name="connsiteY29" fmla="*/ 0 h 1498370"/>
            <a:gd name="connsiteX30" fmla="*/ 331540 w 1419073"/>
            <a:gd name="connsiteY30" fmla="*/ 68122 h 1498370"/>
            <a:gd name="connsiteX31" fmla="*/ 312023 w 1419073"/>
            <a:gd name="connsiteY31" fmla="*/ 40751 h 1498370"/>
            <a:gd name="connsiteX32" fmla="*/ 284752 w 1419073"/>
            <a:gd name="connsiteY32" fmla="*/ 86273 h 1498370"/>
            <a:gd name="connsiteX33" fmla="*/ 270114 w 1419073"/>
            <a:gd name="connsiteY33" fmla="*/ 171555 h 1498370"/>
            <a:gd name="connsiteX34" fmla="*/ 228777 w 1419073"/>
            <a:gd name="connsiteY34" fmla="*/ 153403 h 1498370"/>
            <a:gd name="connsiteX35" fmla="*/ 187643 w 1419073"/>
            <a:gd name="connsiteY35" fmla="*/ 174122 h 1498370"/>
            <a:gd name="connsiteX36" fmla="*/ 188834 w 1419073"/>
            <a:gd name="connsiteY36" fmla="*/ 212068 h 1498370"/>
            <a:gd name="connsiteX37" fmla="*/ 222603 w 1419073"/>
            <a:gd name="connsiteY37" fmla="*/ 285388 h 1498370"/>
            <a:gd name="connsiteX38" fmla="*/ 258089 w 1419073"/>
            <a:gd name="connsiteY38" fmla="*/ 371883 h 1498370"/>
            <a:gd name="connsiteX39" fmla="*/ 258089 w 1419073"/>
            <a:gd name="connsiteY39" fmla="*/ 436611 h 1498370"/>
            <a:gd name="connsiteX40" fmla="*/ 238057 w 1419073"/>
            <a:gd name="connsiteY40" fmla="*/ 528834 h 1498370"/>
            <a:gd name="connsiteX41" fmla="*/ 222603 w 1419073"/>
            <a:gd name="connsiteY41" fmla="*/ 570076 h 1498370"/>
            <a:gd name="connsiteX42" fmla="*/ 190551 w 1419073"/>
            <a:gd name="connsiteY42" fmla="*/ 606736 h 1498370"/>
            <a:gd name="connsiteX43" fmla="*/ 127162 w 1419073"/>
            <a:gd name="connsiteY43" fmla="*/ 664233 h 1498370"/>
            <a:gd name="connsiteX44" fmla="*/ 53965 w 1419073"/>
            <a:gd name="connsiteY44" fmla="*/ 720704 h 1498370"/>
            <a:gd name="connsiteX45" fmla="*/ 26121 w 1419073"/>
            <a:gd name="connsiteY45" fmla="*/ 771412 h 1498370"/>
            <a:gd name="connsiteX46" fmla="*/ 17223 w 1419073"/>
            <a:gd name="connsiteY46" fmla="*/ 829322 h 1498370"/>
            <a:gd name="connsiteX47" fmla="*/ 1 w 1419073"/>
            <a:gd name="connsiteY47" fmla="*/ 918638 h 1498370"/>
            <a:gd name="connsiteX48" fmla="*/ 180267 w 1419073"/>
            <a:gd name="connsiteY48" fmla="*/ 909994 h 1498370"/>
            <a:gd name="connsiteX49" fmla="*/ 186582 w 1419073"/>
            <a:gd name="connsiteY49" fmla="*/ 963585 h 1498370"/>
            <a:gd name="connsiteX50" fmla="*/ 202657 w 1419073"/>
            <a:gd name="connsiteY50" fmla="*/ 1015732 h 1498370"/>
            <a:gd name="connsiteX51" fmla="*/ 212989 w 1419073"/>
            <a:gd name="connsiteY51" fmla="*/ 1058086 h 1498370"/>
            <a:gd name="connsiteX52" fmla="*/ 294227 w 1419073"/>
            <a:gd name="connsiteY52" fmla="*/ 1149706 h 1498370"/>
            <a:gd name="connsiteX53" fmla="*/ 260066 w 1419073"/>
            <a:gd name="connsiteY53" fmla="*/ 1231532 h 1498370"/>
            <a:gd name="connsiteX54" fmla="*/ 367710 w 1419073"/>
            <a:gd name="connsiteY54" fmla="*/ 1330066 h 1498370"/>
            <a:gd name="connsiteX55" fmla="*/ 388952 w 1419073"/>
            <a:gd name="connsiteY55" fmla="*/ 1391436 h 1498370"/>
            <a:gd name="connsiteX56" fmla="*/ 448083 w 1419073"/>
            <a:gd name="connsiteY56" fmla="*/ 1423416 h 1498370"/>
            <a:gd name="connsiteX57" fmla="*/ 564626 w 1419073"/>
            <a:gd name="connsiteY57" fmla="*/ 1399215 h 1498370"/>
            <a:gd name="connsiteX58" fmla="*/ 608544 w 1419073"/>
            <a:gd name="connsiteY58" fmla="*/ 1481903 h 1498370"/>
            <a:gd name="connsiteX59" fmla="*/ 660213 w 1419073"/>
            <a:gd name="connsiteY59" fmla="*/ 1478733 h 1498370"/>
            <a:gd name="connsiteX60" fmla="*/ 654474 w 1419073"/>
            <a:gd name="connsiteY60" fmla="*/ 1360318 h 1498370"/>
            <a:gd name="connsiteX61" fmla="*/ 688918 w 1419073"/>
            <a:gd name="connsiteY61" fmla="*/ 1268411 h 1498370"/>
            <a:gd name="connsiteX62" fmla="*/ 767569 w 1419073"/>
            <a:gd name="connsiteY62" fmla="*/ 1266681 h 1498370"/>
            <a:gd name="connsiteX63" fmla="*/ 929466 w 1419073"/>
            <a:gd name="connsiteY63" fmla="*/ 1249395 h 1498370"/>
            <a:gd name="connsiteX64" fmla="*/ 991181 w 1419073"/>
            <a:gd name="connsiteY64" fmla="*/ 1237582 h 1498370"/>
            <a:gd name="connsiteX65" fmla="*/ 1060647 w 1419073"/>
            <a:gd name="connsiteY65" fmla="*/ 1256884 h 1498370"/>
            <a:gd name="connsiteX66" fmla="*/ 1132697 w 1419073"/>
            <a:gd name="connsiteY66" fmla="*/ 1253139 h 1498370"/>
            <a:gd name="connsiteX67" fmla="*/ 1199005 w 1419073"/>
            <a:gd name="connsiteY67" fmla="*/ 1202718 h 1498370"/>
            <a:gd name="connsiteX68" fmla="*/ 1270482 w 1419073"/>
            <a:gd name="connsiteY68" fmla="*/ 1145386 h 1498370"/>
            <a:gd name="connsiteX69" fmla="*/ 1317502 w 1419073"/>
            <a:gd name="connsiteY69" fmla="*/ 1173148 h 1498370"/>
            <a:gd name="connsiteX70" fmla="*/ 1370087 w 1419073"/>
            <a:gd name="connsiteY70" fmla="*/ 1119455 h 1498370"/>
            <a:gd name="connsiteX71" fmla="*/ 1407117 w 1419073"/>
            <a:gd name="connsiteY71" fmla="*/ 1126080 h 1498370"/>
            <a:gd name="connsiteX72" fmla="*/ 1395060 w 1419073"/>
            <a:gd name="connsiteY72" fmla="*/ 1003055 h 1498370"/>
            <a:gd name="connsiteX73" fmla="*/ 1327030 w 1419073"/>
            <a:gd name="connsiteY73" fmla="*/ 1013139 h 1498370"/>
            <a:gd name="connsiteX74" fmla="*/ 1291149 w 1419073"/>
            <a:gd name="connsiteY74" fmla="*/ 1009683 h 1498370"/>
            <a:gd name="connsiteX75" fmla="*/ 1265887 w 1419073"/>
            <a:gd name="connsiteY75" fmla="*/ 954077 h 1498370"/>
            <a:gd name="connsiteX76" fmla="*/ 1175181 w 1419073"/>
            <a:gd name="connsiteY76" fmla="*/ 944280 h 1498370"/>
            <a:gd name="connsiteX77" fmla="*/ 1171021 w 1419073"/>
            <a:gd name="connsiteY77" fmla="*/ 871384 h 1498370"/>
            <a:gd name="connsiteX78" fmla="*/ 1188097 w 1419073"/>
            <a:gd name="connsiteY78" fmla="*/ 848339 h 1498370"/>
            <a:gd name="connsiteX79" fmla="*/ 1205608 w 1419073"/>
            <a:gd name="connsiteY79" fmla="*/ 810306 h 1498370"/>
            <a:gd name="connsiteX80" fmla="*/ 1185227 w 1419073"/>
            <a:gd name="connsiteY80" fmla="*/ 767088 h 1498370"/>
            <a:gd name="connsiteX81" fmla="*/ 1149633 w 1419073"/>
            <a:gd name="connsiteY81" fmla="*/ 728194 h 1498370"/>
            <a:gd name="connsiteX82" fmla="*/ 1200441 w 1419073"/>
            <a:gd name="connsiteY82" fmla="*/ 601135 h 1498370"/>
            <a:gd name="connsiteX83" fmla="*/ 1159968 w 1419073"/>
            <a:gd name="connsiteY83" fmla="*/ 534580 h 1498370"/>
            <a:gd name="connsiteX84" fmla="*/ 1125235 w 1419073"/>
            <a:gd name="connsiteY84" fmla="*/ 536310 h 1498370"/>
            <a:gd name="connsiteX85" fmla="*/ 1111455 w 1419073"/>
            <a:gd name="connsiteY85" fmla="*/ 551292 h 1498370"/>
            <a:gd name="connsiteX86" fmla="*/ 1066676 w 1419073"/>
            <a:gd name="connsiteY86" fmla="*/ 519312 h 1498370"/>
            <a:gd name="connsiteX87" fmla="*/ 1066676 w 1419073"/>
            <a:gd name="connsiteY87" fmla="*/ 519312 h 149837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Lst>
          <a:rect l="l" t="t" r="r" b="b"/>
          <a:pathLst>
            <a:path w="1419073" h="1498370">
              <a:moveTo>
                <a:pt x="1066675" y="519312"/>
              </a:moveTo>
              <a:cubicBezTo>
                <a:pt x="1043182" y="507518"/>
                <a:pt x="1083768" y="477867"/>
                <a:pt x="1057777" y="459094"/>
              </a:cubicBezTo>
              <a:cubicBezTo>
                <a:pt x="1029925" y="438975"/>
                <a:pt x="1094275" y="424844"/>
                <a:pt x="1097963" y="395133"/>
              </a:cubicBezTo>
              <a:cubicBezTo>
                <a:pt x="1109030" y="395714"/>
                <a:pt x="1107550" y="388270"/>
                <a:pt x="1119205" y="398302"/>
              </a:cubicBezTo>
              <a:cubicBezTo>
                <a:pt x="1158164" y="431842"/>
                <a:pt x="1139575" y="393558"/>
                <a:pt x="1168866" y="391099"/>
              </a:cubicBezTo>
              <a:cubicBezTo>
                <a:pt x="1203664" y="388179"/>
                <a:pt x="1165929" y="427878"/>
                <a:pt x="1272201" y="411845"/>
              </a:cubicBezTo>
              <a:cubicBezTo>
                <a:pt x="1330741" y="403015"/>
                <a:pt x="1312577" y="357703"/>
                <a:pt x="1335374" y="342364"/>
              </a:cubicBezTo>
              <a:cubicBezTo>
                <a:pt x="1320649" y="343471"/>
                <a:pt x="1310766" y="342978"/>
                <a:pt x="1320390" y="316893"/>
              </a:cubicBezTo>
              <a:cubicBezTo>
                <a:pt x="1332024" y="285372"/>
                <a:pt x="1301111" y="254618"/>
                <a:pt x="1275174" y="285388"/>
              </a:cubicBezTo>
              <a:cubicBezTo>
                <a:pt x="1235686" y="332235"/>
                <a:pt x="1157715" y="316347"/>
                <a:pt x="1182068" y="276428"/>
              </a:cubicBezTo>
              <a:cubicBezTo>
                <a:pt x="1214927" y="222565"/>
                <a:pt x="1126403" y="213889"/>
                <a:pt x="1180059" y="182792"/>
              </a:cubicBezTo>
              <a:cubicBezTo>
                <a:pt x="1225986" y="156176"/>
                <a:pt x="1039580" y="150439"/>
                <a:pt x="1097953" y="198493"/>
              </a:cubicBezTo>
              <a:cubicBezTo>
                <a:pt x="1116295" y="213595"/>
                <a:pt x="1086408" y="251095"/>
                <a:pt x="1072990" y="234940"/>
              </a:cubicBezTo>
              <a:cubicBezTo>
                <a:pt x="1056543" y="215137"/>
                <a:pt x="1031002" y="251298"/>
                <a:pt x="1036821" y="266058"/>
              </a:cubicBezTo>
              <a:cubicBezTo>
                <a:pt x="1058249" y="320410"/>
                <a:pt x="1006842" y="319143"/>
                <a:pt x="983718" y="355660"/>
              </a:cubicBezTo>
              <a:cubicBezTo>
                <a:pt x="969911" y="377465"/>
                <a:pt x="955216" y="374017"/>
                <a:pt x="935494" y="383896"/>
              </a:cubicBezTo>
              <a:cubicBezTo>
                <a:pt x="931606" y="385844"/>
                <a:pt x="931884" y="466875"/>
                <a:pt x="934347" y="475230"/>
              </a:cubicBezTo>
              <a:cubicBezTo>
                <a:pt x="949161" y="525505"/>
                <a:pt x="937578" y="568501"/>
                <a:pt x="922864" y="571460"/>
              </a:cubicBezTo>
              <a:cubicBezTo>
                <a:pt x="900113" y="576034"/>
                <a:pt x="906231" y="578004"/>
                <a:pt x="893010" y="594510"/>
              </a:cubicBezTo>
              <a:cubicBezTo>
                <a:pt x="861846" y="633418"/>
                <a:pt x="905802" y="515537"/>
                <a:pt x="822110" y="586442"/>
              </a:cubicBezTo>
              <a:cubicBezTo>
                <a:pt x="789027" y="614469"/>
                <a:pt x="720616" y="604323"/>
                <a:pt x="718840" y="560338"/>
              </a:cubicBezTo>
              <a:cubicBezTo>
                <a:pt x="717230" y="520503"/>
                <a:pt x="667794" y="539949"/>
                <a:pt x="697530" y="492228"/>
              </a:cubicBezTo>
              <a:cubicBezTo>
                <a:pt x="710033" y="472163"/>
                <a:pt x="652570" y="437327"/>
                <a:pt x="649592" y="412709"/>
              </a:cubicBezTo>
              <a:cubicBezTo>
                <a:pt x="647856" y="398362"/>
                <a:pt x="600436" y="281097"/>
                <a:pt x="591608" y="263753"/>
              </a:cubicBezTo>
              <a:cubicBezTo>
                <a:pt x="588681" y="258003"/>
                <a:pt x="551548" y="264576"/>
                <a:pt x="545392" y="271532"/>
              </a:cubicBezTo>
              <a:cubicBezTo>
                <a:pt x="530527" y="288327"/>
                <a:pt x="479873" y="225020"/>
                <a:pt x="500184" y="203535"/>
              </a:cubicBezTo>
              <a:cubicBezTo>
                <a:pt x="536742" y="164856"/>
                <a:pt x="477708" y="149839"/>
                <a:pt x="468750" y="114508"/>
              </a:cubicBezTo>
              <a:cubicBezTo>
                <a:pt x="452324" y="49718"/>
                <a:pt x="435793" y="98386"/>
                <a:pt x="408471" y="117967"/>
              </a:cubicBezTo>
              <a:cubicBezTo>
                <a:pt x="370199" y="145394"/>
                <a:pt x="408339" y="205169"/>
                <a:pt x="379478" y="173859"/>
              </a:cubicBezTo>
              <a:cubicBezTo>
                <a:pt x="366586" y="159877"/>
                <a:pt x="363139" y="74844"/>
                <a:pt x="362861" y="0"/>
              </a:cubicBezTo>
              <a:cubicBezTo>
                <a:pt x="325695" y="1359"/>
                <a:pt x="348967" y="51915"/>
                <a:pt x="331540" y="68122"/>
              </a:cubicBezTo>
              <a:cubicBezTo>
                <a:pt x="312909" y="85449"/>
                <a:pt x="315060" y="46374"/>
                <a:pt x="312023" y="40751"/>
              </a:cubicBezTo>
              <a:cubicBezTo>
                <a:pt x="290611" y="1119"/>
                <a:pt x="284752" y="86273"/>
                <a:pt x="284752" y="86273"/>
              </a:cubicBezTo>
              <a:cubicBezTo>
                <a:pt x="263386" y="124719"/>
                <a:pt x="309836" y="164349"/>
                <a:pt x="270114" y="171555"/>
              </a:cubicBezTo>
              <a:cubicBezTo>
                <a:pt x="229592" y="178907"/>
                <a:pt x="231345" y="192257"/>
                <a:pt x="228777" y="153403"/>
              </a:cubicBezTo>
              <a:cubicBezTo>
                <a:pt x="225802" y="108383"/>
                <a:pt x="197338" y="155541"/>
                <a:pt x="187643" y="174122"/>
              </a:cubicBezTo>
              <a:cubicBezTo>
                <a:pt x="187786" y="177702"/>
                <a:pt x="186830" y="185848"/>
                <a:pt x="188834" y="212068"/>
              </a:cubicBezTo>
              <a:cubicBezTo>
                <a:pt x="190251" y="230633"/>
                <a:pt x="205238" y="294823"/>
                <a:pt x="222603" y="285388"/>
              </a:cubicBezTo>
              <a:cubicBezTo>
                <a:pt x="295072" y="246018"/>
                <a:pt x="253557" y="353728"/>
                <a:pt x="258089" y="371883"/>
              </a:cubicBezTo>
              <a:cubicBezTo>
                <a:pt x="264291" y="396719"/>
                <a:pt x="252873" y="416581"/>
                <a:pt x="258089" y="436611"/>
              </a:cubicBezTo>
              <a:cubicBezTo>
                <a:pt x="264647" y="461790"/>
                <a:pt x="227409" y="519066"/>
                <a:pt x="238057" y="528834"/>
              </a:cubicBezTo>
              <a:cubicBezTo>
                <a:pt x="265255" y="553786"/>
                <a:pt x="196642" y="549992"/>
                <a:pt x="222603" y="570076"/>
              </a:cubicBezTo>
              <a:cubicBezTo>
                <a:pt x="264388" y="602399"/>
                <a:pt x="195125" y="590970"/>
                <a:pt x="190551" y="606736"/>
              </a:cubicBezTo>
              <a:cubicBezTo>
                <a:pt x="169943" y="677795"/>
                <a:pt x="160289" y="601265"/>
                <a:pt x="127162" y="664233"/>
              </a:cubicBezTo>
              <a:cubicBezTo>
                <a:pt x="93477" y="728262"/>
                <a:pt x="86195" y="659994"/>
                <a:pt x="53965" y="720704"/>
              </a:cubicBezTo>
              <a:cubicBezTo>
                <a:pt x="38905" y="749075"/>
                <a:pt x="73603" y="751968"/>
                <a:pt x="26121" y="771412"/>
              </a:cubicBezTo>
              <a:cubicBezTo>
                <a:pt x="15414" y="775797"/>
                <a:pt x="4391" y="825199"/>
                <a:pt x="17223" y="829322"/>
              </a:cubicBezTo>
              <a:cubicBezTo>
                <a:pt x="82904" y="850430"/>
                <a:pt x="-294" y="916747"/>
                <a:pt x="1" y="918638"/>
              </a:cubicBezTo>
              <a:cubicBezTo>
                <a:pt x="8170" y="970945"/>
                <a:pt x="35209" y="896790"/>
                <a:pt x="180267" y="909994"/>
              </a:cubicBezTo>
              <a:cubicBezTo>
                <a:pt x="269882" y="918152"/>
                <a:pt x="179800" y="922199"/>
                <a:pt x="186582" y="963585"/>
              </a:cubicBezTo>
              <a:cubicBezTo>
                <a:pt x="190456" y="987224"/>
                <a:pt x="224393" y="987592"/>
                <a:pt x="202657" y="1015732"/>
              </a:cubicBezTo>
              <a:cubicBezTo>
                <a:pt x="195249" y="1025324"/>
                <a:pt x="228546" y="1035697"/>
                <a:pt x="212989" y="1058086"/>
              </a:cubicBezTo>
              <a:cubicBezTo>
                <a:pt x="170162" y="1119720"/>
                <a:pt x="375526" y="1094146"/>
                <a:pt x="294227" y="1149706"/>
              </a:cubicBezTo>
              <a:cubicBezTo>
                <a:pt x="261224" y="1172259"/>
                <a:pt x="287920" y="1209098"/>
                <a:pt x="260066" y="1231532"/>
              </a:cubicBezTo>
              <a:cubicBezTo>
                <a:pt x="159903" y="1312212"/>
                <a:pt x="387843" y="1280667"/>
                <a:pt x="367710" y="1330066"/>
              </a:cubicBezTo>
              <a:cubicBezTo>
                <a:pt x="347364" y="1379993"/>
                <a:pt x="402797" y="1378467"/>
                <a:pt x="388952" y="1391436"/>
              </a:cubicBezTo>
              <a:cubicBezTo>
                <a:pt x="352610" y="1425480"/>
                <a:pt x="436952" y="1415970"/>
                <a:pt x="448083" y="1423416"/>
              </a:cubicBezTo>
              <a:cubicBezTo>
                <a:pt x="482962" y="1446750"/>
                <a:pt x="553039" y="1351944"/>
                <a:pt x="564626" y="1399215"/>
              </a:cubicBezTo>
              <a:cubicBezTo>
                <a:pt x="572200" y="1430109"/>
                <a:pt x="531392" y="1511634"/>
                <a:pt x="608544" y="1481903"/>
              </a:cubicBezTo>
              <a:cubicBezTo>
                <a:pt x="615545" y="1479206"/>
                <a:pt x="690062" y="1535577"/>
                <a:pt x="660213" y="1478733"/>
              </a:cubicBezTo>
              <a:cubicBezTo>
                <a:pt x="638790" y="1437939"/>
                <a:pt x="698000" y="1413519"/>
                <a:pt x="654474" y="1360318"/>
              </a:cubicBezTo>
              <a:cubicBezTo>
                <a:pt x="626020" y="1325541"/>
                <a:pt x="651728" y="1238181"/>
                <a:pt x="688918" y="1268411"/>
              </a:cubicBezTo>
              <a:cubicBezTo>
                <a:pt x="700951" y="1278192"/>
                <a:pt x="756014" y="1284590"/>
                <a:pt x="767569" y="1266681"/>
              </a:cubicBezTo>
              <a:cubicBezTo>
                <a:pt x="855345" y="1130631"/>
                <a:pt x="843844" y="1357354"/>
                <a:pt x="929466" y="1249395"/>
              </a:cubicBezTo>
              <a:cubicBezTo>
                <a:pt x="973208" y="1194242"/>
                <a:pt x="964768" y="1292963"/>
                <a:pt x="991181" y="1237582"/>
              </a:cubicBezTo>
              <a:cubicBezTo>
                <a:pt x="1010541" y="1196985"/>
                <a:pt x="1038015" y="1329280"/>
                <a:pt x="1060647" y="1256884"/>
              </a:cubicBezTo>
              <a:cubicBezTo>
                <a:pt x="1083280" y="1184491"/>
                <a:pt x="1116441" y="1268400"/>
                <a:pt x="1132697" y="1253139"/>
              </a:cubicBezTo>
              <a:cubicBezTo>
                <a:pt x="1164498" y="1223286"/>
                <a:pt x="1194911" y="1237676"/>
                <a:pt x="1199005" y="1202718"/>
              </a:cubicBezTo>
              <a:cubicBezTo>
                <a:pt x="1203222" y="1166696"/>
                <a:pt x="1246769" y="1166034"/>
                <a:pt x="1270482" y="1145386"/>
              </a:cubicBezTo>
              <a:cubicBezTo>
                <a:pt x="1282475" y="1134943"/>
                <a:pt x="1300512" y="1153300"/>
                <a:pt x="1317502" y="1173148"/>
              </a:cubicBezTo>
              <a:cubicBezTo>
                <a:pt x="1333318" y="1159593"/>
                <a:pt x="1362057" y="1137731"/>
                <a:pt x="1370087" y="1119455"/>
              </a:cubicBezTo>
              <a:cubicBezTo>
                <a:pt x="1387236" y="1115870"/>
                <a:pt x="1397252" y="1136712"/>
                <a:pt x="1407117" y="1126080"/>
              </a:cubicBezTo>
              <a:cubicBezTo>
                <a:pt x="1459299" y="1069837"/>
                <a:pt x="1416094" y="988478"/>
                <a:pt x="1395060" y="1003055"/>
              </a:cubicBezTo>
              <a:cubicBezTo>
                <a:pt x="1348769" y="1035141"/>
                <a:pt x="1338590" y="1003664"/>
                <a:pt x="1327030" y="1013139"/>
              </a:cubicBezTo>
              <a:cubicBezTo>
                <a:pt x="1315199" y="1022836"/>
                <a:pt x="1306630" y="1012374"/>
                <a:pt x="1291149" y="1009683"/>
              </a:cubicBezTo>
              <a:cubicBezTo>
                <a:pt x="1256311" y="1003626"/>
                <a:pt x="1284014" y="968392"/>
                <a:pt x="1265887" y="954077"/>
              </a:cubicBezTo>
              <a:cubicBezTo>
                <a:pt x="1224987" y="921778"/>
                <a:pt x="1182036" y="967522"/>
                <a:pt x="1175181" y="944280"/>
              </a:cubicBezTo>
              <a:cubicBezTo>
                <a:pt x="1166625" y="915261"/>
                <a:pt x="1160232" y="893802"/>
                <a:pt x="1171021" y="871384"/>
              </a:cubicBezTo>
              <a:cubicBezTo>
                <a:pt x="1174617" y="863916"/>
                <a:pt x="1180124" y="856337"/>
                <a:pt x="1188097" y="848339"/>
              </a:cubicBezTo>
              <a:cubicBezTo>
                <a:pt x="1199010" y="837391"/>
                <a:pt x="1195986" y="817504"/>
                <a:pt x="1205608" y="810306"/>
              </a:cubicBezTo>
              <a:cubicBezTo>
                <a:pt x="1236464" y="787229"/>
                <a:pt x="1196121" y="791285"/>
                <a:pt x="1185227" y="767088"/>
              </a:cubicBezTo>
              <a:cubicBezTo>
                <a:pt x="1175891" y="746354"/>
                <a:pt x="1163537" y="744417"/>
                <a:pt x="1149633" y="728194"/>
              </a:cubicBezTo>
              <a:cubicBezTo>
                <a:pt x="1130637" y="706027"/>
                <a:pt x="1186072" y="612181"/>
                <a:pt x="1200441" y="601135"/>
              </a:cubicBezTo>
              <a:cubicBezTo>
                <a:pt x="1228114" y="579863"/>
                <a:pt x="1185854" y="519890"/>
                <a:pt x="1159968" y="534580"/>
              </a:cubicBezTo>
              <a:cubicBezTo>
                <a:pt x="1145767" y="542640"/>
                <a:pt x="1141150" y="536310"/>
                <a:pt x="1125235" y="536310"/>
              </a:cubicBezTo>
              <a:cubicBezTo>
                <a:pt x="1121290" y="541092"/>
                <a:pt x="1117043" y="548331"/>
                <a:pt x="1111455" y="551292"/>
              </a:cubicBezTo>
              <a:cubicBezTo>
                <a:pt x="1067896" y="574367"/>
                <a:pt x="1067445" y="521882"/>
                <a:pt x="1066676" y="519312"/>
              </a:cubicBezTo>
              <a:lnTo>
                <a:pt x="1066676" y="519312"/>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4</xdr:col>
      <xdr:colOff>559186</xdr:colOff>
      <xdr:row>16</xdr:row>
      <xdr:rowOff>59734</xdr:rowOff>
    </xdr:from>
    <xdr:to>
      <xdr:col>7</xdr:col>
      <xdr:colOff>528278</xdr:colOff>
      <xdr:row>24</xdr:row>
      <xdr:rowOff>112162</xdr:rowOff>
    </xdr:to>
    <xdr:sp macro="" textlink="">
      <xdr:nvSpPr>
        <xdr:cNvPr id="509057" name="青海省">
          <a:hlinkClick xmlns:r="http://schemas.openxmlformats.org/officeDocument/2006/relationships" r:id="rId20" tooltip="青海省"/>
          <a:extLst>
            <a:ext uri="{FF2B5EF4-FFF2-40B4-BE49-F238E27FC236}">
              <a16:creationId xmlns:a16="http://schemas.microsoft.com/office/drawing/2014/main" id="{00000000-0008-0000-1000-000081C40700}"/>
            </a:ext>
          </a:extLst>
        </xdr:cNvPr>
        <xdr:cNvSpPr/>
      </xdr:nvSpPr>
      <xdr:spPr>
        <a:xfrm>
          <a:off x="4188211" y="3412534"/>
          <a:ext cx="2026492" cy="1424028"/>
        </a:xfrm>
        <a:custGeom>
          <a:avLst/>
          <a:gdLst>
            <a:gd name="connsiteX0" fmla="*/ 1249666 w 2017947"/>
            <a:gd name="connsiteY0" fmla="*/ 1037139 h 1420194"/>
            <a:gd name="connsiteX1" fmla="*/ 1365285 w 2017947"/>
            <a:gd name="connsiteY1" fmla="*/ 1202014 h 1420194"/>
            <a:gd name="connsiteX2" fmla="*/ 1415081 w 2017947"/>
            <a:gd name="connsiteY2" fmla="*/ 1245548 h 1420194"/>
            <a:gd name="connsiteX3" fmla="*/ 1509520 w 2017947"/>
            <a:gd name="connsiteY3" fmla="*/ 1239820 h 1420194"/>
            <a:gd name="connsiteX4" fmla="*/ 1525546 w 2017947"/>
            <a:gd name="connsiteY4" fmla="*/ 1297101 h 1420194"/>
            <a:gd name="connsiteX5" fmla="*/ 1571908 w 2017947"/>
            <a:gd name="connsiteY5" fmla="*/ 1288509 h 1420194"/>
            <a:gd name="connsiteX6" fmla="*/ 1578204 w 2017947"/>
            <a:gd name="connsiteY6" fmla="*/ 1331470 h 1420194"/>
            <a:gd name="connsiteX7" fmla="*/ 1606821 w 2017947"/>
            <a:gd name="connsiteY7" fmla="*/ 1334907 h 1420194"/>
            <a:gd name="connsiteX8" fmla="*/ 1632578 w 2017947"/>
            <a:gd name="connsiteY8" fmla="*/ 1318296 h 1420194"/>
            <a:gd name="connsiteX9" fmla="*/ 1699544 w 2017947"/>
            <a:gd name="connsiteY9" fmla="*/ 1279344 h 1420194"/>
            <a:gd name="connsiteX10" fmla="*/ 1750484 w 2017947"/>
            <a:gd name="connsiteY10" fmla="*/ 1225500 h 1420194"/>
            <a:gd name="connsiteX11" fmla="*/ 1785244 w 2017947"/>
            <a:gd name="connsiteY11" fmla="*/ 1165357 h 1420194"/>
            <a:gd name="connsiteX12" fmla="*/ 1728162 w 2017947"/>
            <a:gd name="connsiteY12" fmla="*/ 1133277 h 1420194"/>
            <a:gd name="connsiteX13" fmla="*/ 1656617 w 2017947"/>
            <a:gd name="connsiteY13" fmla="*/ 1029025 h 1420194"/>
            <a:gd name="connsiteX14" fmla="*/ 1835194 w 2017947"/>
            <a:gd name="connsiteY14" fmla="*/ 1050219 h 1420194"/>
            <a:gd name="connsiteX15" fmla="*/ 1832332 w 2017947"/>
            <a:gd name="connsiteY15" fmla="*/ 969452 h 1420194"/>
            <a:gd name="connsiteX16" fmla="*/ 1906166 w 2017947"/>
            <a:gd name="connsiteY16" fmla="*/ 869210 h 1420194"/>
            <a:gd name="connsiteX17" fmla="*/ 1970271 w 2017947"/>
            <a:gd name="connsiteY17" fmla="*/ 790735 h 1420194"/>
            <a:gd name="connsiteX18" fmla="*/ 2000606 w 2017947"/>
            <a:gd name="connsiteY18" fmla="*/ 738036 h 1420194"/>
            <a:gd name="connsiteX19" fmla="*/ 2006902 w 2017947"/>
            <a:gd name="connsiteY19" fmla="*/ 675026 h 1420194"/>
            <a:gd name="connsiteX20" fmla="*/ 1977711 w 2017947"/>
            <a:gd name="connsiteY20" fmla="*/ 622328 h 1420194"/>
            <a:gd name="connsiteX21" fmla="*/ 1974277 w 2017947"/>
            <a:gd name="connsiteY21" fmla="*/ 583376 h 1420194"/>
            <a:gd name="connsiteX22" fmla="*/ 1902732 w 2017947"/>
            <a:gd name="connsiteY22" fmla="*/ 464231 h 1420194"/>
            <a:gd name="connsiteX23" fmla="*/ 1884989 w 2017947"/>
            <a:gd name="connsiteY23" fmla="*/ 409241 h 1420194"/>
            <a:gd name="connsiteX24" fmla="*/ 1804286 w 2017947"/>
            <a:gd name="connsiteY24" fmla="*/ 401795 h 1420194"/>
            <a:gd name="connsiteX25" fmla="*/ 1733886 w 2017947"/>
            <a:gd name="connsiteY25" fmla="*/ 346232 h 1420194"/>
            <a:gd name="connsiteX26" fmla="*/ 1683518 w 2017947"/>
            <a:gd name="connsiteY26" fmla="*/ 296970 h 1420194"/>
            <a:gd name="connsiteX27" fmla="*/ 1636584 w 2017947"/>
            <a:gd name="connsiteY27" fmla="*/ 273484 h 1420194"/>
            <a:gd name="connsiteX28" fmla="*/ 1480902 w 2017947"/>
            <a:gd name="connsiteY28" fmla="*/ 141164 h 1420194"/>
            <a:gd name="connsiteX29" fmla="*/ 1405922 w 2017947"/>
            <a:gd name="connsiteY29" fmla="*/ 134863 h 1420194"/>
            <a:gd name="connsiteX30" fmla="*/ 1356699 w 2017947"/>
            <a:gd name="connsiteY30" fmla="*/ 162931 h 1420194"/>
            <a:gd name="connsiteX31" fmla="*/ 1292595 w 2017947"/>
            <a:gd name="connsiteY31" fmla="*/ 111378 h 1420194"/>
            <a:gd name="connsiteX32" fmla="*/ 1172971 w 2017947"/>
            <a:gd name="connsiteY32" fmla="*/ 180688 h 1420194"/>
            <a:gd name="connsiteX33" fmla="*/ 1143781 w 2017947"/>
            <a:gd name="connsiteY33" fmla="*/ 238542 h 1420194"/>
            <a:gd name="connsiteX34" fmla="*/ 1085400 w 2017947"/>
            <a:gd name="connsiteY34" fmla="*/ 237397 h 1420194"/>
            <a:gd name="connsiteX35" fmla="*/ 1025302 w 2017947"/>
            <a:gd name="connsiteY35" fmla="*/ 224222 h 1420194"/>
            <a:gd name="connsiteX36" fmla="*/ 868475 w 2017947"/>
            <a:gd name="connsiteY36" fmla="*/ 191572 h 1420194"/>
            <a:gd name="connsiteX37" fmla="*/ 798647 w 2017947"/>
            <a:gd name="connsiteY37" fmla="*/ 114815 h 1420194"/>
            <a:gd name="connsiteX38" fmla="*/ 754575 w 2017947"/>
            <a:gd name="connsiteY38" fmla="*/ 99922 h 1420194"/>
            <a:gd name="connsiteX39" fmla="*/ 668149 w 2017947"/>
            <a:gd name="connsiteY39" fmla="*/ 70708 h 1420194"/>
            <a:gd name="connsiteX40" fmla="*/ 591372 w 2017947"/>
            <a:gd name="connsiteY40" fmla="*/ 11160 h 1420194"/>
            <a:gd name="connsiteX41" fmla="*/ 535607 w 2017947"/>
            <a:gd name="connsiteY41" fmla="*/ 358 h 1420194"/>
            <a:gd name="connsiteX42" fmla="*/ 227604 w 2017947"/>
            <a:gd name="connsiteY42" fmla="*/ 51065 h 1420194"/>
            <a:gd name="connsiteX43" fmla="*/ 249705 w 2017947"/>
            <a:gd name="connsiteY43" fmla="*/ 107247 h 1420194"/>
            <a:gd name="connsiteX44" fmla="*/ 324914 w 2017947"/>
            <a:gd name="connsiteY44" fmla="*/ 271760 h 1420194"/>
            <a:gd name="connsiteX45" fmla="*/ 306828 w 2017947"/>
            <a:gd name="connsiteY45" fmla="*/ 330249 h 1420194"/>
            <a:gd name="connsiteX46" fmla="*/ 273531 w 2017947"/>
            <a:gd name="connsiteY46" fmla="*/ 400259 h 1420194"/>
            <a:gd name="connsiteX47" fmla="*/ 225307 w 2017947"/>
            <a:gd name="connsiteY47" fmla="*/ 468832 h 1420194"/>
            <a:gd name="connsiteX48" fmla="*/ 146081 w 2017947"/>
            <a:gd name="connsiteY48" fmla="*/ 430224 h 1420194"/>
            <a:gd name="connsiteX49" fmla="*/ 80060 w 2017947"/>
            <a:gd name="connsiteY49" fmla="*/ 446646 h 1420194"/>
            <a:gd name="connsiteX50" fmla="*/ 74981 w 2017947"/>
            <a:gd name="connsiteY50" fmla="*/ 446481 h 1420194"/>
            <a:gd name="connsiteX51" fmla="*/ 84366 w 2017947"/>
            <a:gd name="connsiteY51" fmla="*/ 492457 h 1420194"/>
            <a:gd name="connsiteX52" fmla="*/ 78623 w 2017947"/>
            <a:gd name="connsiteY52" fmla="*/ 501101 h 1420194"/>
            <a:gd name="connsiteX53" fmla="*/ 66568 w 2017947"/>
            <a:gd name="connsiteY53" fmla="*/ 541149 h 1420194"/>
            <a:gd name="connsiteX54" fmla="*/ 23512 w 2017947"/>
            <a:gd name="connsiteY54" fmla="*/ 616633 h 1420194"/>
            <a:gd name="connsiteX55" fmla="*/ 39587 w 2017947"/>
            <a:gd name="connsiteY55" fmla="*/ 655817 h 1420194"/>
            <a:gd name="connsiteX56" fmla="*/ 29252 w 2017947"/>
            <a:gd name="connsiteY56" fmla="*/ 703069 h 1420194"/>
            <a:gd name="connsiteX57" fmla="*/ 39012 w 2017947"/>
            <a:gd name="connsiteY57" fmla="*/ 753776 h 1420194"/>
            <a:gd name="connsiteX58" fmla="*/ 8299 w 2017947"/>
            <a:gd name="connsiteY58" fmla="*/ 827248 h 1420194"/>
            <a:gd name="connsiteX59" fmla="*/ 84682 w 2017947"/>
            <a:gd name="connsiteY59" fmla="*/ 972458 h 1420194"/>
            <a:gd name="connsiteX60" fmla="*/ 214332 w 2017947"/>
            <a:gd name="connsiteY60" fmla="*/ 978651 h 1420194"/>
            <a:gd name="connsiteX61" fmla="*/ 317163 w 2017947"/>
            <a:gd name="connsiteY61" fmla="*/ 1090295 h 1420194"/>
            <a:gd name="connsiteX62" fmla="*/ 431983 w 2017947"/>
            <a:gd name="connsiteY62" fmla="*/ 1132935 h 1420194"/>
            <a:gd name="connsiteX63" fmla="*/ 535894 w 2017947"/>
            <a:gd name="connsiteY63" fmla="*/ 1187101 h 1420194"/>
            <a:gd name="connsiteX64" fmla="*/ 654445 w 2017947"/>
            <a:gd name="connsiteY64" fmla="*/ 1203523 h 1420194"/>
            <a:gd name="connsiteX65" fmla="*/ 772711 w 2017947"/>
            <a:gd name="connsiteY65" fmla="*/ 1277570 h 1420194"/>
            <a:gd name="connsiteX66" fmla="*/ 789361 w 2017947"/>
            <a:gd name="connsiteY66" fmla="*/ 1347583 h 1420194"/>
            <a:gd name="connsiteX67" fmla="*/ 848778 w 2017947"/>
            <a:gd name="connsiteY67" fmla="*/ 1386188 h 1420194"/>
            <a:gd name="connsiteX68" fmla="*/ 897863 w 2017947"/>
            <a:gd name="connsiteY68" fmla="*/ 1410389 h 1420194"/>
            <a:gd name="connsiteX69" fmla="*/ 917097 w 2017947"/>
            <a:gd name="connsiteY69" fmla="*/ 1392241 h 1420194"/>
            <a:gd name="connsiteX70" fmla="*/ 955275 w 2017947"/>
            <a:gd name="connsiteY70" fmla="*/ 1393102 h 1420194"/>
            <a:gd name="connsiteX71" fmla="*/ 1000340 w 2017947"/>
            <a:gd name="connsiteY71" fmla="*/ 1363715 h 1420194"/>
            <a:gd name="connsiteX72" fmla="*/ 1087029 w 2017947"/>
            <a:gd name="connsiteY72" fmla="*/ 1333464 h 1420194"/>
            <a:gd name="connsiteX73" fmla="*/ 1178026 w 2017947"/>
            <a:gd name="connsiteY73" fmla="*/ 1287364 h 1420194"/>
            <a:gd name="connsiteX74" fmla="*/ 1181341 w 2017947"/>
            <a:gd name="connsiteY74" fmla="*/ 1288025 h 1420194"/>
            <a:gd name="connsiteX75" fmla="*/ 1172289 w 2017947"/>
            <a:gd name="connsiteY75" fmla="*/ 1282178 h 1420194"/>
            <a:gd name="connsiteX76" fmla="*/ 1132097 w 2017947"/>
            <a:gd name="connsiteY76" fmla="*/ 1198626 h 1420194"/>
            <a:gd name="connsiteX77" fmla="*/ 1150987 w 2017947"/>
            <a:gd name="connsiteY77" fmla="*/ 1164600 h 1420194"/>
            <a:gd name="connsiteX78" fmla="*/ 1186557 w 2017947"/>
            <a:gd name="connsiteY78" fmla="*/ 1131299 h 1420194"/>
            <a:gd name="connsiteX79" fmla="*/ 1157872 w 2017947"/>
            <a:gd name="connsiteY79" fmla="*/ 1045174 h 1420194"/>
            <a:gd name="connsiteX80" fmla="*/ 1249665 w 2017947"/>
            <a:gd name="connsiteY80" fmla="*/ 1037136 h 1420194"/>
            <a:gd name="connsiteX81" fmla="*/ 1249666 w 2017947"/>
            <a:gd name="connsiteY81" fmla="*/ 1037138 h 1420194"/>
            <a:gd name="connsiteX82" fmla="*/ 1548892 w 2017947"/>
            <a:gd name="connsiteY82" fmla="*/ 514355 h 1420194"/>
            <a:gd name="connsiteX83" fmla="*/ 1573007 w 2017947"/>
            <a:gd name="connsiteY83" fmla="*/ 475171 h 1420194"/>
            <a:gd name="connsiteX84" fmla="*/ 1586784 w 2017947"/>
            <a:gd name="connsiteY84" fmla="*/ 474018 h 1420194"/>
            <a:gd name="connsiteX85" fmla="*/ 1685530 w 2017947"/>
            <a:gd name="connsiteY85" fmla="*/ 543455 h 1420194"/>
            <a:gd name="connsiteX86" fmla="*/ 1695576 w 2017947"/>
            <a:gd name="connsiteY86" fmla="*/ 571113 h 1420194"/>
            <a:gd name="connsiteX87" fmla="*/ 1629555 w 2017947"/>
            <a:gd name="connsiteY87" fmla="*/ 582350 h 1420194"/>
            <a:gd name="connsiteX88" fmla="*/ 1548892 w 2017947"/>
            <a:gd name="connsiteY88" fmla="*/ 514356 h 1420194"/>
            <a:gd name="connsiteX89" fmla="*/ 1548892 w 2017947"/>
            <a:gd name="connsiteY89" fmla="*/ 514356 h 14201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Lst>
          <a:rect l="l" t="t" r="r" b="b"/>
          <a:pathLst>
            <a:path w="2017947" h="1420194">
              <a:moveTo>
                <a:pt x="1249666" y="1037139"/>
              </a:moveTo>
              <a:cubicBezTo>
                <a:pt x="1367415" y="1040587"/>
                <a:pt x="1308983" y="1174978"/>
                <a:pt x="1365285" y="1202014"/>
              </a:cubicBezTo>
              <a:cubicBezTo>
                <a:pt x="1389727" y="1213752"/>
                <a:pt x="1396732" y="1228863"/>
                <a:pt x="1415081" y="1245548"/>
              </a:cubicBezTo>
              <a:cubicBezTo>
                <a:pt x="1504366" y="1326747"/>
                <a:pt x="1475934" y="1211560"/>
                <a:pt x="1509520" y="1239820"/>
              </a:cubicBezTo>
              <a:cubicBezTo>
                <a:pt x="1563190" y="1284980"/>
                <a:pt x="1528057" y="1270079"/>
                <a:pt x="1525546" y="1297101"/>
              </a:cubicBezTo>
              <a:cubicBezTo>
                <a:pt x="1521375" y="1341994"/>
                <a:pt x="1557690" y="1281187"/>
                <a:pt x="1571908" y="1288509"/>
              </a:cubicBezTo>
              <a:cubicBezTo>
                <a:pt x="1616762" y="1311616"/>
                <a:pt x="1582148" y="1325264"/>
                <a:pt x="1578204" y="1331470"/>
              </a:cubicBezTo>
              <a:cubicBezTo>
                <a:pt x="1568325" y="1347012"/>
                <a:pt x="1600925" y="1339689"/>
                <a:pt x="1606821" y="1334907"/>
              </a:cubicBezTo>
              <a:cubicBezTo>
                <a:pt x="1631946" y="1314532"/>
                <a:pt x="1607815" y="1314923"/>
                <a:pt x="1632578" y="1318296"/>
              </a:cubicBezTo>
              <a:cubicBezTo>
                <a:pt x="1658637" y="1321843"/>
                <a:pt x="1714892" y="1311773"/>
                <a:pt x="1699544" y="1279344"/>
              </a:cubicBezTo>
              <a:cubicBezTo>
                <a:pt x="1682378" y="1243079"/>
                <a:pt x="1712538" y="1200953"/>
                <a:pt x="1750484" y="1225500"/>
              </a:cubicBezTo>
              <a:cubicBezTo>
                <a:pt x="1801276" y="1258361"/>
                <a:pt x="1776718" y="1190988"/>
                <a:pt x="1785244" y="1165357"/>
              </a:cubicBezTo>
              <a:cubicBezTo>
                <a:pt x="1765050" y="1127757"/>
                <a:pt x="1764950" y="1142739"/>
                <a:pt x="1728162" y="1133277"/>
              </a:cubicBezTo>
              <a:cubicBezTo>
                <a:pt x="1720062" y="1131194"/>
                <a:pt x="1654303" y="1035458"/>
                <a:pt x="1656617" y="1029025"/>
              </a:cubicBezTo>
              <a:cubicBezTo>
                <a:pt x="1686790" y="945113"/>
                <a:pt x="1792553" y="1099287"/>
                <a:pt x="1835194" y="1050219"/>
              </a:cubicBezTo>
              <a:cubicBezTo>
                <a:pt x="1886380" y="991319"/>
                <a:pt x="1888061" y="1035085"/>
                <a:pt x="1832332" y="969452"/>
              </a:cubicBezTo>
              <a:cubicBezTo>
                <a:pt x="1786457" y="915424"/>
                <a:pt x="1915354" y="900215"/>
                <a:pt x="1906166" y="869210"/>
              </a:cubicBezTo>
              <a:cubicBezTo>
                <a:pt x="1886981" y="804469"/>
                <a:pt x="1970271" y="835463"/>
                <a:pt x="1970271" y="790735"/>
              </a:cubicBezTo>
              <a:cubicBezTo>
                <a:pt x="1970271" y="748798"/>
                <a:pt x="2001710" y="770405"/>
                <a:pt x="2000606" y="738036"/>
              </a:cubicBezTo>
              <a:cubicBezTo>
                <a:pt x="1999675" y="710706"/>
                <a:pt x="2035957" y="696521"/>
                <a:pt x="2006902" y="675026"/>
              </a:cubicBezTo>
              <a:cubicBezTo>
                <a:pt x="1982938" y="657299"/>
                <a:pt x="1997088" y="641720"/>
                <a:pt x="1977711" y="622328"/>
              </a:cubicBezTo>
              <a:cubicBezTo>
                <a:pt x="1950867" y="595462"/>
                <a:pt x="1988033" y="597151"/>
                <a:pt x="1974277" y="583376"/>
              </a:cubicBezTo>
              <a:cubicBezTo>
                <a:pt x="1917686" y="526714"/>
                <a:pt x="2022002" y="542312"/>
                <a:pt x="1902732" y="464231"/>
              </a:cubicBezTo>
              <a:cubicBezTo>
                <a:pt x="1889328" y="455455"/>
                <a:pt x="1907276" y="408455"/>
                <a:pt x="1884989" y="409241"/>
              </a:cubicBezTo>
              <a:cubicBezTo>
                <a:pt x="1853809" y="410343"/>
                <a:pt x="1877165" y="472542"/>
                <a:pt x="1804286" y="401795"/>
              </a:cubicBezTo>
              <a:cubicBezTo>
                <a:pt x="1749701" y="348804"/>
                <a:pt x="1770328" y="372300"/>
                <a:pt x="1733886" y="346232"/>
              </a:cubicBezTo>
              <a:cubicBezTo>
                <a:pt x="1681763" y="308942"/>
                <a:pt x="1705840" y="304606"/>
                <a:pt x="1683518" y="296970"/>
              </a:cubicBezTo>
              <a:cubicBezTo>
                <a:pt x="1662462" y="289767"/>
                <a:pt x="1635299" y="216352"/>
                <a:pt x="1636584" y="273484"/>
              </a:cubicBezTo>
              <a:cubicBezTo>
                <a:pt x="1637816" y="328234"/>
                <a:pt x="1492625" y="159530"/>
                <a:pt x="1480902" y="141164"/>
              </a:cubicBezTo>
              <a:cubicBezTo>
                <a:pt x="1455116" y="100759"/>
                <a:pt x="1442966" y="155066"/>
                <a:pt x="1405922" y="134863"/>
              </a:cubicBezTo>
              <a:cubicBezTo>
                <a:pt x="1378160" y="119724"/>
                <a:pt x="1379740" y="168113"/>
                <a:pt x="1356699" y="162931"/>
              </a:cubicBezTo>
              <a:lnTo>
                <a:pt x="1292595" y="111378"/>
              </a:lnTo>
              <a:cubicBezTo>
                <a:pt x="1161130" y="-5090"/>
                <a:pt x="1237449" y="149421"/>
                <a:pt x="1172971" y="180688"/>
              </a:cubicBezTo>
              <a:cubicBezTo>
                <a:pt x="1145636" y="193944"/>
                <a:pt x="1179167" y="249536"/>
                <a:pt x="1143781" y="238542"/>
              </a:cubicBezTo>
              <a:cubicBezTo>
                <a:pt x="1120174" y="231209"/>
                <a:pt x="1117785" y="276516"/>
                <a:pt x="1085400" y="237397"/>
              </a:cubicBezTo>
              <a:cubicBezTo>
                <a:pt x="1060476" y="207292"/>
                <a:pt x="1054674" y="230237"/>
                <a:pt x="1025302" y="224222"/>
              </a:cubicBezTo>
              <a:cubicBezTo>
                <a:pt x="915946" y="201823"/>
                <a:pt x="997473" y="174747"/>
                <a:pt x="868475" y="191572"/>
              </a:cubicBezTo>
              <a:cubicBezTo>
                <a:pt x="818364" y="198108"/>
                <a:pt x="840457" y="105253"/>
                <a:pt x="798647" y="114815"/>
              </a:cubicBezTo>
              <a:cubicBezTo>
                <a:pt x="772853" y="120713"/>
                <a:pt x="717588" y="115947"/>
                <a:pt x="754575" y="99922"/>
              </a:cubicBezTo>
              <a:cubicBezTo>
                <a:pt x="800570" y="79995"/>
                <a:pt x="670095" y="94186"/>
                <a:pt x="668149" y="70708"/>
              </a:cubicBezTo>
              <a:cubicBezTo>
                <a:pt x="665144" y="34483"/>
                <a:pt x="616043" y="33773"/>
                <a:pt x="591372" y="11160"/>
              </a:cubicBezTo>
              <a:cubicBezTo>
                <a:pt x="591110" y="12003"/>
                <a:pt x="585662" y="5986"/>
                <a:pt x="535607" y="358"/>
              </a:cubicBezTo>
              <a:cubicBezTo>
                <a:pt x="498825" y="-3779"/>
                <a:pt x="229297" y="28877"/>
                <a:pt x="227604" y="51065"/>
              </a:cubicBezTo>
              <a:cubicBezTo>
                <a:pt x="225223" y="82281"/>
                <a:pt x="271819" y="58182"/>
                <a:pt x="249705" y="107247"/>
              </a:cubicBezTo>
              <a:cubicBezTo>
                <a:pt x="218047" y="177489"/>
                <a:pt x="320986" y="209480"/>
                <a:pt x="324914" y="271760"/>
              </a:cubicBezTo>
              <a:cubicBezTo>
                <a:pt x="326655" y="299374"/>
                <a:pt x="379391" y="333948"/>
                <a:pt x="306828" y="330249"/>
              </a:cubicBezTo>
              <a:cubicBezTo>
                <a:pt x="275075" y="328631"/>
                <a:pt x="185925" y="369684"/>
                <a:pt x="273531" y="400259"/>
              </a:cubicBezTo>
              <a:cubicBezTo>
                <a:pt x="298002" y="408800"/>
                <a:pt x="302133" y="530512"/>
                <a:pt x="225307" y="468832"/>
              </a:cubicBezTo>
              <a:cubicBezTo>
                <a:pt x="200182" y="448662"/>
                <a:pt x="169828" y="452928"/>
                <a:pt x="146081" y="430224"/>
              </a:cubicBezTo>
              <a:cubicBezTo>
                <a:pt x="124609" y="409697"/>
                <a:pt x="150444" y="449424"/>
                <a:pt x="80060" y="446646"/>
              </a:cubicBezTo>
              <a:lnTo>
                <a:pt x="74981" y="446481"/>
              </a:lnTo>
              <a:cubicBezTo>
                <a:pt x="-16129" y="444135"/>
                <a:pt x="83802" y="483676"/>
                <a:pt x="84366" y="492457"/>
              </a:cubicBezTo>
              <a:cubicBezTo>
                <a:pt x="84379" y="492714"/>
                <a:pt x="78623" y="496099"/>
                <a:pt x="78623" y="501101"/>
              </a:cubicBezTo>
              <a:cubicBezTo>
                <a:pt x="78623" y="513503"/>
                <a:pt x="67902" y="523348"/>
                <a:pt x="66568" y="541149"/>
              </a:cubicBezTo>
              <a:cubicBezTo>
                <a:pt x="63842" y="577560"/>
                <a:pt x="-3848" y="553535"/>
                <a:pt x="23512" y="616633"/>
              </a:cubicBezTo>
              <a:cubicBezTo>
                <a:pt x="32761" y="637965"/>
                <a:pt x="4513" y="650562"/>
                <a:pt x="39587" y="655817"/>
              </a:cubicBezTo>
              <a:cubicBezTo>
                <a:pt x="79406" y="661783"/>
                <a:pt x="17831" y="690880"/>
                <a:pt x="29252" y="703069"/>
              </a:cubicBezTo>
              <a:cubicBezTo>
                <a:pt x="41206" y="715830"/>
                <a:pt x="42173" y="723450"/>
                <a:pt x="39012" y="753776"/>
              </a:cubicBezTo>
              <a:cubicBezTo>
                <a:pt x="35175" y="790582"/>
                <a:pt x="-20662" y="792179"/>
                <a:pt x="8299" y="827248"/>
              </a:cubicBezTo>
              <a:cubicBezTo>
                <a:pt x="32818" y="856937"/>
                <a:pt x="66420" y="961726"/>
                <a:pt x="84682" y="972458"/>
              </a:cubicBezTo>
              <a:cubicBezTo>
                <a:pt x="191926" y="1035484"/>
                <a:pt x="188379" y="970999"/>
                <a:pt x="214332" y="978651"/>
              </a:cubicBezTo>
              <a:cubicBezTo>
                <a:pt x="222213" y="980974"/>
                <a:pt x="249279" y="1063292"/>
                <a:pt x="317163" y="1090295"/>
              </a:cubicBezTo>
              <a:cubicBezTo>
                <a:pt x="364375" y="1109076"/>
                <a:pt x="339806" y="1110565"/>
                <a:pt x="431983" y="1132935"/>
              </a:cubicBezTo>
              <a:cubicBezTo>
                <a:pt x="504816" y="1150611"/>
                <a:pt x="508264" y="1208262"/>
                <a:pt x="535894" y="1187101"/>
              </a:cubicBezTo>
              <a:cubicBezTo>
                <a:pt x="558969" y="1169430"/>
                <a:pt x="589990" y="1238249"/>
                <a:pt x="654445" y="1203523"/>
              </a:cubicBezTo>
              <a:cubicBezTo>
                <a:pt x="729012" y="1163350"/>
                <a:pt x="716709" y="1277570"/>
                <a:pt x="772711" y="1277570"/>
              </a:cubicBezTo>
              <a:cubicBezTo>
                <a:pt x="825452" y="1277570"/>
                <a:pt x="782314" y="1336970"/>
                <a:pt x="789361" y="1347583"/>
              </a:cubicBezTo>
              <a:cubicBezTo>
                <a:pt x="812034" y="1381733"/>
                <a:pt x="809461" y="1368028"/>
                <a:pt x="848778" y="1386188"/>
              </a:cubicBezTo>
              <a:cubicBezTo>
                <a:pt x="878093" y="1399728"/>
                <a:pt x="881284" y="1380041"/>
                <a:pt x="897863" y="1410389"/>
              </a:cubicBezTo>
              <a:cubicBezTo>
                <a:pt x="910523" y="1433559"/>
                <a:pt x="935105" y="1410827"/>
                <a:pt x="917097" y="1392241"/>
              </a:cubicBezTo>
              <a:cubicBezTo>
                <a:pt x="909718" y="1384624"/>
                <a:pt x="909046" y="1332544"/>
                <a:pt x="955275" y="1393102"/>
              </a:cubicBezTo>
              <a:cubicBezTo>
                <a:pt x="986720" y="1434296"/>
                <a:pt x="1003475" y="1404015"/>
                <a:pt x="1000340" y="1363715"/>
              </a:cubicBezTo>
              <a:cubicBezTo>
                <a:pt x="999795" y="1356715"/>
                <a:pt x="1070444" y="1372332"/>
                <a:pt x="1087029" y="1333464"/>
              </a:cubicBezTo>
              <a:cubicBezTo>
                <a:pt x="1109186" y="1281541"/>
                <a:pt x="1117890" y="1280898"/>
                <a:pt x="1178026" y="1287364"/>
              </a:cubicBezTo>
              <a:cubicBezTo>
                <a:pt x="1179049" y="1287468"/>
                <a:pt x="1180159" y="1287699"/>
                <a:pt x="1181341" y="1288025"/>
              </a:cubicBezTo>
              <a:cubicBezTo>
                <a:pt x="1178755" y="1285569"/>
                <a:pt x="1175909" y="1283697"/>
                <a:pt x="1172289" y="1282178"/>
              </a:cubicBezTo>
              <a:cubicBezTo>
                <a:pt x="1148633" y="1272254"/>
                <a:pt x="1096227" y="1225502"/>
                <a:pt x="1132097" y="1198626"/>
              </a:cubicBezTo>
              <a:cubicBezTo>
                <a:pt x="1148080" y="1186648"/>
                <a:pt x="1139791" y="1179342"/>
                <a:pt x="1150987" y="1164600"/>
              </a:cubicBezTo>
              <a:cubicBezTo>
                <a:pt x="1176268" y="1131318"/>
                <a:pt x="1186546" y="1131310"/>
                <a:pt x="1186557" y="1131299"/>
              </a:cubicBezTo>
              <a:cubicBezTo>
                <a:pt x="1201544" y="1116300"/>
                <a:pt x="1113400" y="1087757"/>
                <a:pt x="1157872" y="1045174"/>
              </a:cubicBezTo>
              <a:cubicBezTo>
                <a:pt x="1202132" y="1002797"/>
                <a:pt x="1191023" y="1035418"/>
                <a:pt x="1249665" y="1037136"/>
              </a:cubicBezTo>
              <a:lnTo>
                <a:pt x="1249666" y="1037138"/>
              </a:lnTo>
              <a:close/>
              <a:moveTo>
                <a:pt x="1548892" y="514355"/>
              </a:moveTo>
              <a:cubicBezTo>
                <a:pt x="1611250" y="508311"/>
                <a:pt x="1530309" y="497049"/>
                <a:pt x="1573007" y="475171"/>
              </a:cubicBezTo>
              <a:lnTo>
                <a:pt x="1586784" y="474018"/>
              </a:lnTo>
              <a:cubicBezTo>
                <a:pt x="1684455" y="480652"/>
                <a:pt x="1645694" y="527982"/>
                <a:pt x="1685530" y="543455"/>
              </a:cubicBezTo>
              <a:cubicBezTo>
                <a:pt x="1705206" y="551099"/>
                <a:pt x="1694685" y="556568"/>
                <a:pt x="1695576" y="571113"/>
              </a:cubicBezTo>
              <a:cubicBezTo>
                <a:pt x="1699199" y="630366"/>
                <a:pt x="1648507" y="583947"/>
                <a:pt x="1629555" y="582350"/>
              </a:cubicBezTo>
              <a:cubicBezTo>
                <a:pt x="1568312" y="577192"/>
                <a:pt x="1513481" y="517787"/>
                <a:pt x="1548892" y="514356"/>
              </a:cubicBezTo>
              <a:lnTo>
                <a:pt x="1548892" y="514356"/>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8</xdr:col>
      <xdr:colOff>619867</xdr:colOff>
      <xdr:row>37</xdr:row>
      <xdr:rowOff>155176</xdr:rowOff>
    </xdr:from>
    <xdr:to>
      <xdr:col>9</xdr:col>
      <xdr:colOff>339366</xdr:colOff>
      <xdr:row>39</xdr:row>
      <xdr:rowOff>165017</xdr:rowOff>
    </xdr:to>
    <xdr:sp macro="" textlink="">
      <xdr:nvSpPr>
        <xdr:cNvPr id="509059" name="海南省">
          <a:hlinkClick xmlns:r="http://schemas.openxmlformats.org/officeDocument/2006/relationships" r:id="rId21" tooltip="海南省"/>
          <a:extLst>
            <a:ext uri="{FF2B5EF4-FFF2-40B4-BE49-F238E27FC236}">
              <a16:creationId xmlns:a16="http://schemas.microsoft.com/office/drawing/2014/main" id="{00000000-0008-0000-1000-000083C40700}"/>
            </a:ext>
          </a:extLst>
        </xdr:cNvPr>
        <xdr:cNvSpPr/>
      </xdr:nvSpPr>
      <xdr:spPr>
        <a:xfrm>
          <a:off x="6992092" y="7108426"/>
          <a:ext cx="405299" cy="352741"/>
        </a:xfrm>
        <a:custGeom>
          <a:avLst/>
          <a:gdLst>
            <a:gd name="connsiteX0" fmla="*/ 95059 w 403589"/>
            <a:gd name="connsiteY0" fmla="*/ 59912 h 351791"/>
            <a:gd name="connsiteX1" fmla="*/ 48558 w 403589"/>
            <a:gd name="connsiteY1" fmla="*/ 111773 h 351791"/>
            <a:gd name="connsiteX2" fmla="*/ 334 w 403589"/>
            <a:gd name="connsiteY2" fmla="*/ 203393 h 351791"/>
            <a:gd name="connsiteX3" fmla="*/ 8660 w 403589"/>
            <a:gd name="connsiteY3" fmla="*/ 261018 h 351791"/>
            <a:gd name="connsiteX4" fmla="*/ 144434 w 403589"/>
            <a:gd name="connsiteY4" fmla="*/ 340825 h 351791"/>
            <a:gd name="connsiteX5" fmla="*/ 230547 w 403589"/>
            <a:gd name="connsiteY5" fmla="*/ 309421 h 351791"/>
            <a:gd name="connsiteX6" fmla="*/ 306617 w 403589"/>
            <a:gd name="connsiteY6" fmla="*/ 258424 h 351791"/>
            <a:gd name="connsiteX7" fmla="*/ 367579 w 403589"/>
            <a:gd name="connsiteY7" fmla="*/ 118936 h 351791"/>
            <a:gd name="connsiteX8" fmla="*/ 396769 w 403589"/>
            <a:gd name="connsiteY8" fmla="*/ 90295 h 351791"/>
            <a:gd name="connsiteX9" fmla="*/ 395052 w 403589"/>
            <a:gd name="connsiteY9" fmla="*/ 20412 h 351791"/>
            <a:gd name="connsiteX10" fmla="*/ 388999 w 403589"/>
            <a:gd name="connsiteY10" fmla="*/ 20153 h 351791"/>
            <a:gd name="connsiteX11" fmla="*/ 331877 w 403589"/>
            <a:gd name="connsiteY11" fmla="*/ 10934 h 351791"/>
            <a:gd name="connsiteX12" fmla="*/ 261838 w 403589"/>
            <a:gd name="connsiteY12" fmla="*/ 13525 h 351791"/>
            <a:gd name="connsiteX13" fmla="*/ 221363 w 403589"/>
            <a:gd name="connsiteY13" fmla="*/ 23898 h 351791"/>
            <a:gd name="connsiteX14" fmla="*/ 153619 w 403589"/>
            <a:gd name="connsiteY14" fmla="*/ 37440 h 351791"/>
            <a:gd name="connsiteX15" fmla="*/ 95060 w 403589"/>
            <a:gd name="connsiteY15" fmla="*/ 59912 h 351791"/>
            <a:gd name="connsiteX16" fmla="*/ 95059 w 403589"/>
            <a:gd name="connsiteY16" fmla="*/ 59912 h 35179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Lst>
          <a:rect l="l" t="t" r="r" b="b"/>
          <a:pathLst>
            <a:path w="403589" h="351791">
              <a:moveTo>
                <a:pt x="95059" y="59912"/>
              </a:moveTo>
              <a:cubicBezTo>
                <a:pt x="86439" y="91362"/>
                <a:pt x="119790" y="58461"/>
                <a:pt x="48558" y="111773"/>
              </a:cubicBezTo>
              <a:cubicBezTo>
                <a:pt x="-17601" y="161289"/>
                <a:pt x="6584" y="132367"/>
                <a:pt x="334" y="203393"/>
              </a:cubicBezTo>
              <a:cubicBezTo>
                <a:pt x="-2255" y="232815"/>
                <a:pt x="11147" y="240661"/>
                <a:pt x="8660" y="261018"/>
              </a:cubicBezTo>
              <a:cubicBezTo>
                <a:pt x="620" y="326813"/>
                <a:pt x="115073" y="315462"/>
                <a:pt x="144434" y="340825"/>
              </a:cubicBezTo>
              <a:cubicBezTo>
                <a:pt x="196257" y="385594"/>
                <a:pt x="180506" y="289515"/>
                <a:pt x="230547" y="309421"/>
              </a:cubicBezTo>
              <a:cubicBezTo>
                <a:pt x="255731" y="319439"/>
                <a:pt x="250091" y="270085"/>
                <a:pt x="306617" y="258424"/>
              </a:cubicBezTo>
              <a:cubicBezTo>
                <a:pt x="311785" y="257357"/>
                <a:pt x="342101" y="140303"/>
                <a:pt x="367579" y="118936"/>
              </a:cubicBezTo>
              <a:cubicBezTo>
                <a:pt x="390771" y="99488"/>
                <a:pt x="363740" y="93424"/>
                <a:pt x="396769" y="90295"/>
              </a:cubicBezTo>
              <a:cubicBezTo>
                <a:pt x="421394" y="87961"/>
                <a:pt x="406413" y="33649"/>
                <a:pt x="395052" y="20412"/>
              </a:cubicBezTo>
              <a:cubicBezTo>
                <a:pt x="393738" y="18880"/>
                <a:pt x="391014" y="20295"/>
                <a:pt x="388999" y="20153"/>
              </a:cubicBezTo>
              <a:cubicBezTo>
                <a:pt x="368837" y="18737"/>
                <a:pt x="348724" y="-17674"/>
                <a:pt x="331877" y="10934"/>
              </a:cubicBezTo>
              <a:cubicBezTo>
                <a:pt x="320489" y="30269"/>
                <a:pt x="290483" y="-1652"/>
                <a:pt x="261838" y="13525"/>
              </a:cubicBezTo>
              <a:cubicBezTo>
                <a:pt x="231444" y="29628"/>
                <a:pt x="221889" y="23538"/>
                <a:pt x="221363" y="23898"/>
              </a:cubicBezTo>
              <a:cubicBezTo>
                <a:pt x="199626" y="38718"/>
                <a:pt x="177145" y="9785"/>
                <a:pt x="153619" y="37440"/>
              </a:cubicBezTo>
              <a:cubicBezTo>
                <a:pt x="139364" y="54198"/>
                <a:pt x="104312" y="26162"/>
                <a:pt x="95060" y="59912"/>
              </a:cubicBezTo>
              <a:lnTo>
                <a:pt x="95059" y="59912"/>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8</xdr:col>
      <xdr:colOff>101528</xdr:colOff>
      <xdr:row>24</xdr:row>
      <xdr:rowOff>141999</xdr:rowOff>
    </xdr:from>
    <xdr:to>
      <xdr:col>9</xdr:col>
      <xdr:colOff>200176</xdr:colOff>
      <xdr:row>29</xdr:row>
      <xdr:rowOff>29424</xdr:rowOff>
    </xdr:to>
    <xdr:sp macro="" textlink="">
      <xdr:nvSpPr>
        <xdr:cNvPr id="509060" name="重庆市">
          <a:hlinkClick xmlns:r="http://schemas.openxmlformats.org/officeDocument/2006/relationships" r:id="rId22" tooltip="重庆市"/>
          <a:extLst>
            <a:ext uri="{FF2B5EF4-FFF2-40B4-BE49-F238E27FC236}">
              <a16:creationId xmlns:a16="http://schemas.microsoft.com/office/drawing/2014/main" id="{00000000-0008-0000-1000-000084C40700}"/>
            </a:ext>
          </a:extLst>
        </xdr:cNvPr>
        <xdr:cNvSpPr/>
      </xdr:nvSpPr>
      <xdr:spPr>
        <a:xfrm>
          <a:off x="6473753" y="4866399"/>
          <a:ext cx="784448" cy="744675"/>
        </a:xfrm>
        <a:custGeom>
          <a:avLst/>
          <a:gdLst>
            <a:gd name="connsiteX0" fmla="*/ 509952 w 781141"/>
            <a:gd name="connsiteY0" fmla="*/ 31670 h 742670"/>
            <a:gd name="connsiteX1" fmla="*/ 509952 w 781141"/>
            <a:gd name="connsiteY1" fmla="*/ 31670 h 742670"/>
            <a:gd name="connsiteX2" fmla="*/ 550352 w 781141"/>
            <a:gd name="connsiteY2" fmla="*/ 463490 h 742670"/>
            <a:gd name="connsiteX3" fmla="*/ 527676 w 781141"/>
            <a:gd name="connsiteY3" fmla="*/ 443320 h 742670"/>
            <a:gd name="connsiteX4" fmla="*/ 517055 w 781141"/>
            <a:gd name="connsiteY4" fmla="*/ 421137 h 742670"/>
            <a:gd name="connsiteX5" fmla="*/ 521421 w 781141"/>
            <a:gd name="connsiteY5" fmla="*/ 355233 h 742670"/>
            <a:gd name="connsiteX6" fmla="*/ 520965 w 781141"/>
            <a:gd name="connsiteY6" fmla="*/ 318998 h 742670"/>
            <a:gd name="connsiteX7" fmla="*/ 583809 w 781141"/>
            <a:gd name="connsiteY7" fmla="*/ 302535 h 742670"/>
            <a:gd name="connsiteX8" fmla="*/ 608420 w 781141"/>
            <a:gd name="connsiteY8" fmla="*/ 301962 h 742670"/>
            <a:gd name="connsiteX9" fmla="*/ 739491 w 781141"/>
            <a:gd name="connsiteY9" fmla="*/ 249836 h 742670"/>
            <a:gd name="connsiteX10" fmla="*/ 778411 w 781141"/>
            <a:gd name="connsiteY10" fmla="*/ 203438 h 742670"/>
            <a:gd name="connsiteX11" fmla="*/ 723405 w 781141"/>
            <a:gd name="connsiteY11" fmla="*/ 122469 h 742670"/>
            <a:gd name="connsiteX12" fmla="*/ 711444 w 781141"/>
            <a:gd name="connsiteY12" fmla="*/ 102622 h 742670"/>
            <a:gd name="connsiteX13" fmla="*/ 696447 w 781141"/>
            <a:gd name="connsiteY13" fmla="*/ 94311 h 742670"/>
            <a:gd name="connsiteX14" fmla="*/ 617005 w 781141"/>
            <a:gd name="connsiteY14" fmla="*/ 66535 h 742670"/>
            <a:gd name="connsiteX15" fmla="*/ 590088 w 781141"/>
            <a:gd name="connsiteY15" fmla="*/ 49224 h 742670"/>
            <a:gd name="connsiteX16" fmla="*/ 504255 w 781141"/>
            <a:gd name="connsiteY16" fmla="*/ 0 h 742670"/>
            <a:gd name="connsiteX17" fmla="*/ 509952 w 781141"/>
            <a:gd name="connsiteY17" fmla="*/ 31669 h 742670"/>
            <a:gd name="connsiteX18" fmla="*/ 490513 w 781141"/>
            <a:gd name="connsiteY18" fmla="*/ 47632 h 742670"/>
            <a:gd name="connsiteX19" fmla="*/ 497382 w 781141"/>
            <a:gd name="connsiteY19" fmla="*/ 118661 h 742670"/>
            <a:gd name="connsiteX20" fmla="*/ 414389 w 781141"/>
            <a:gd name="connsiteY20" fmla="*/ 254991 h 742670"/>
            <a:gd name="connsiteX21" fmla="*/ 350857 w 781141"/>
            <a:gd name="connsiteY21" fmla="*/ 296233 h 742670"/>
            <a:gd name="connsiteX22" fmla="*/ 284463 w 781141"/>
            <a:gd name="connsiteY22" fmla="*/ 390748 h 742670"/>
            <a:gd name="connsiteX23" fmla="*/ 187162 w 781141"/>
            <a:gd name="connsiteY23" fmla="*/ 348932 h 742670"/>
            <a:gd name="connsiteX24" fmla="*/ 64104 w 781141"/>
            <a:gd name="connsiteY24" fmla="*/ 356952 h 742670"/>
            <a:gd name="connsiteX25" fmla="*/ 58953 w 781141"/>
            <a:gd name="connsiteY25" fmla="*/ 426262 h 742670"/>
            <a:gd name="connsiteX26" fmla="*/ 0 w 781141"/>
            <a:gd name="connsiteY26" fmla="*/ 473233 h 742670"/>
            <a:gd name="connsiteX27" fmla="*/ 31480 w 781141"/>
            <a:gd name="connsiteY27" fmla="*/ 516194 h 742670"/>
            <a:gd name="connsiteX28" fmla="*/ 79558 w 781141"/>
            <a:gd name="connsiteY28" fmla="*/ 575767 h 742670"/>
            <a:gd name="connsiteX29" fmla="*/ 163973 w 781141"/>
            <a:gd name="connsiteY29" fmla="*/ 661062 h 742670"/>
            <a:gd name="connsiteX30" fmla="*/ 162912 w 781141"/>
            <a:gd name="connsiteY30" fmla="*/ 666325 h 742670"/>
            <a:gd name="connsiteX31" fmla="*/ 191741 w 781141"/>
            <a:gd name="connsiteY31" fmla="*/ 646795 h 742670"/>
            <a:gd name="connsiteX32" fmla="*/ 211774 w 781141"/>
            <a:gd name="connsiteY32" fmla="*/ 659970 h 742670"/>
            <a:gd name="connsiteX33" fmla="*/ 248405 w 781141"/>
            <a:gd name="connsiteY33" fmla="*/ 631902 h 742670"/>
            <a:gd name="connsiteX34" fmla="*/ 269582 w 781141"/>
            <a:gd name="connsiteY34" fmla="*/ 613572 h 742670"/>
            <a:gd name="connsiteX35" fmla="*/ 331969 w 781141"/>
            <a:gd name="connsiteY35" fmla="*/ 607844 h 742670"/>
            <a:gd name="connsiteX36" fmla="*/ 334259 w 781141"/>
            <a:gd name="connsiteY36" fmla="*/ 566601 h 742670"/>
            <a:gd name="connsiteX37" fmla="*/ 393784 w 781141"/>
            <a:gd name="connsiteY37" fmla="*/ 574048 h 742670"/>
            <a:gd name="connsiteX38" fmla="*/ 454190 w 781141"/>
            <a:gd name="connsiteY38" fmla="*/ 584496 h 742670"/>
            <a:gd name="connsiteX39" fmla="*/ 485478 w 781141"/>
            <a:gd name="connsiteY39" fmla="*/ 631173 h 742670"/>
            <a:gd name="connsiteX40" fmla="*/ 525668 w 781141"/>
            <a:gd name="connsiteY40" fmla="*/ 669778 h 742670"/>
            <a:gd name="connsiteX41" fmla="*/ 538008 w 781141"/>
            <a:gd name="connsiteY41" fmla="*/ 690234 h 742670"/>
            <a:gd name="connsiteX42" fmla="*/ 574464 w 781141"/>
            <a:gd name="connsiteY42" fmla="*/ 729994 h 742670"/>
            <a:gd name="connsiteX43" fmla="*/ 611206 w 781141"/>
            <a:gd name="connsiteY43" fmla="*/ 710115 h 742670"/>
            <a:gd name="connsiteX44" fmla="*/ 627855 w 781141"/>
            <a:gd name="connsiteY44" fmla="*/ 691675 h 742670"/>
            <a:gd name="connsiteX45" fmla="*/ 629292 w 781141"/>
            <a:gd name="connsiteY45" fmla="*/ 666033 h 742670"/>
            <a:gd name="connsiteX46" fmla="*/ 635320 w 781141"/>
            <a:gd name="connsiteY46" fmla="*/ 642121 h 742670"/>
            <a:gd name="connsiteX47" fmla="*/ 628142 w 781141"/>
            <a:gd name="connsiteY47" fmla="*/ 624256 h 742670"/>
            <a:gd name="connsiteX48" fmla="*/ 627726 w 781141"/>
            <a:gd name="connsiteY48" fmla="*/ 567922 h 742670"/>
            <a:gd name="connsiteX49" fmla="*/ 622688 w 781141"/>
            <a:gd name="connsiteY49" fmla="*/ 564329 h 742670"/>
            <a:gd name="connsiteX50" fmla="*/ 598004 w 781141"/>
            <a:gd name="connsiteY50" fmla="*/ 521976 h 742670"/>
            <a:gd name="connsiteX51" fmla="*/ 550352 w 781141"/>
            <a:gd name="connsiteY51" fmla="*/ 463489 h 742670"/>
            <a:gd name="connsiteX52" fmla="*/ 550353 w 781141"/>
            <a:gd name="connsiteY52" fmla="*/ 463489 h 74267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Lst>
          <a:rect l="l" t="t" r="r" b="b"/>
          <a:pathLst>
            <a:path w="781141" h="742670">
              <a:moveTo>
                <a:pt x="509952" y="31670"/>
              </a:moveTo>
              <a:cubicBezTo>
                <a:pt x="510732" y="32267"/>
                <a:pt x="510606" y="32981"/>
                <a:pt x="509952" y="31670"/>
              </a:cubicBezTo>
              <a:close/>
              <a:moveTo>
                <a:pt x="550352" y="463490"/>
              </a:moveTo>
              <a:cubicBezTo>
                <a:pt x="542304" y="457265"/>
                <a:pt x="541256" y="422855"/>
                <a:pt x="527676" y="443320"/>
              </a:cubicBezTo>
              <a:cubicBezTo>
                <a:pt x="513872" y="464120"/>
                <a:pt x="493648" y="446549"/>
                <a:pt x="517055" y="421137"/>
              </a:cubicBezTo>
              <a:cubicBezTo>
                <a:pt x="526915" y="410432"/>
                <a:pt x="530673" y="364493"/>
                <a:pt x="521421" y="355233"/>
              </a:cubicBezTo>
              <a:cubicBezTo>
                <a:pt x="506415" y="340216"/>
                <a:pt x="492962" y="330738"/>
                <a:pt x="520965" y="318998"/>
              </a:cubicBezTo>
              <a:cubicBezTo>
                <a:pt x="558670" y="303186"/>
                <a:pt x="563922" y="329422"/>
                <a:pt x="583809" y="302535"/>
              </a:cubicBezTo>
              <a:cubicBezTo>
                <a:pt x="592359" y="290973"/>
                <a:pt x="598390" y="295270"/>
                <a:pt x="608420" y="301962"/>
              </a:cubicBezTo>
              <a:cubicBezTo>
                <a:pt x="669266" y="342558"/>
                <a:pt x="699139" y="239082"/>
                <a:pt x="739491" y="249836"/>
              </a:cubicBezTo>
              <a:cubicBezTo>
                <a:pt x="778751" y="260297"/>
                <a:pt x="767579" y="230244"/>
                <a:pt x="778411" y="203438"/>
              </a:cubicBezTo>
              <a:cubicBezTo>
                <a:pt x="795647" y="160788"/>
                <a:pt x="736115" y="122385"/>
                <a:pt x="723405" y="122469"/>
              </a:cubicBezTo>
              <a:cubicBezTo>
                <a:pt x="703639" y="122601"/>
                <a:pt x="724717" y="126268"/>
                <a:pt x="711444" y="102622"/>
              </a:cubicBezTo>
              <a:cubicBezTo>
                <a:pt x="707927" y="96354"/>
                <a:pt x="702932" y="94630"/>
                <a:pt x="696447" y="94311"/>
              </a:cubicBezTo>
              <a:cubicBezTo>
                <a:pt x="679884" y="93493"/>
                <a:pt x="647170" y="106800"/>
                <a:pt x="617005" y="66535"/>
              </a:cubicBezTo>
              <a:cubicBezTo>
                <a:pt x="608004" y="54522"/>
                <a:pt x="617122" y="56444"/>
                <a:pt x="590088" y="49224"/>
              </a:cubicBezTo>
              <a:cubicBezTo>
                <a:pt x="542144" y="36419"/>
                <a:pt x="607599" y="35179"/>
                <a:pt x="504255" y="0"/>
              </a:cubicBezTo>
              <a:cubicBezTo>
                <a:pt x="506437" y="22051"/>
                <a:pt x="508888" y="29538"/>
                <a:pt x="509952" y="31669"/>
              </a:cubicBezTo>
              <a:cubicBezTo>
                <a:pt x="508356" y="30449"/>
                <a:pt x="502970" y="29705"/>
                <a:pt x="490513" y="47632"/>
              </a:cubicBezTo>
              <a:cubicBezTo>
                <a:pt x="472138" y="74077"/>
                <a:pt x="565311" y="78516"/>
                <a:pt x="497382" y="118661"/>
              </a:cubicBezTo>
              <a:cubicBezTo>
                <a:pt x="467260" y="136462"/>
                <a:pt x="432173" y="254991"/>
                <a:pt x="414389" y="254991"/>
              </a:cubicBezTo>
              <a:cubicBezTo>
                <a:pt x="378962" y="254991"/>
                <a:pt x="350857" y="229417"/>
                <a:pt x="350857" y="296233"/>
              </a:cubicBezTo>
              <a:cubicBezTo>
                <a:pt x="350857" y="311548"/>
                <a:pt x="303581" y="387686"/>
                <a:pt x="284463" y="390748"/>
              </a:cubicBezTo>
              <a:cubicBezTo>
                <a:pt x="206236" y="403274"/>
                <a:pt x="224954" y="309649"/>
                <a:pt x="187162" y="348932"/>
              </a:cubicBezTo>
              <a:cubicBezTo>
                <a:pt x="150601" y="386936"/>
                <a:pt x="111122" y="262843"/>
                <a:pt x="64104" y="356952"/>
              </a:cubicBezTo>
              <a:cubicBezTo>
                <a:pt x="48578" y="388029"/>
                <a:pt x="121043" y="393363"/>
                <a:pt x="58953" y="426262"/>
              </a:cubicBezTo>
              <a:cubicBezTo>
                <a:pt x="51491" y="430215"/>
                <a:pt x="-46" y="473065"/>
                <a:pt x="0" y="473233"/>
              </a:cubicBezTo>
              <a:lnTo>
                <a:pt x="31480" y="516194"/>
              </a:lnTo>
              <a:cubicBezTo>
                <a:pt x="50692" y="546410"/>
                <a:pt x="69153" y="490398"/>
                <a:pt x="79558" y="575767"/>
              </a:cubicBezTo>
              <a:cubicBezTo>
                <a:pt x="82134" y="596893"/>
                <a:pt x="174710" y="561676"/>
                <a:pt x="163973" y="661062"/>
              </a:cubicBezTo>
              <a:cubicBezTo>
                <a:pt x="163782" y="662839"/>
                <a:pt x="163266" y="664569"/>
                <a:pt x="162912" y="666325"/>
              </a:cubicBezTo>
              <a:cubicBezTo>
                <a:pt x="176698" y="670648"/>
                <a:pt x="192486" y="667906"/>
                <a:pt x="191741" y="646795"/>
              </a:cubicBezTo>
              <a:cubicBezTo>
                <a:pt x="189810" y="592138"/>
                <a:pt x="211774" y="635453"/>
                <a:pt x="211774" y="659970"/>
              </a:cubicBezTo>
              <a:cubicBezTo>
                <a:pt x="211774" y="698146"/>
                <a:pt x="254166" y="646077"/>
                <a:pt x="248405" y="631902"/>
              </a:cubicBezTo>
              <a:cubicBezTo>
                <a:pt x="235923" y="601197"/>
                <a:pt x="248769" y="639613"/>
                <a:pt x="269582" y="613572"/>
              </a:cubicBezTo>
              <a:cubicBezTo>
                <a:pt x="294823" y="581989"/>
                <a:pt x="294501" y="646474"/>
                <a:pt x="331969" y="607844"/>
              </a:cubicBezTo>
              <a:cubicBezTo>
                <a:pt x="346302" y="593067"/>
                <a:pt x="331356" y="588493"/>
                <a:pt x="334259" y="566601"/>
              </a:cubicBezTo>
              <a:cubicBezTo>
                <a:pt x="335231" y="559274"/>
                <a:pt x="380717" y="544611"/>
                <a:pt x="393784" y="574048"/>
              </a:cubicBezTo>
              <a:cubicBezTo>
                <a:pt x="413358" y="618141"/>
                <a:pt x="419813" y="569873"/>
                <a:pt x="454190" y="584496"/>
              </a:cubicBezTo>
              <a:cubicBezTo>
                <a:pt x="487735" y="598766"/>
                <a:pt x="479927" y="558387"/>
                <a:pt x="485478" y="631173"/>
              </a:cubicBezTo>
              <a:cubicBezTo>
                <a:pt x="487808" y="661734"/>
                <a:pt x="525956" y="650929"/>
                <a:pt x="525668" y="669778"/>
              </a:cubicBezTo>
              <a:cubicBezTo>
                <a:pt x="524755" y="729083"/>
                <a:pt x="527622" y="701142"/>
                <a:pt x="538008" y="690234"/>
              </a:cubicBezTo>
              <a:cubicBezTo>
                <a:pt x="553954" y="673490"/>
                <a:pt x="538060" y="722850"/>
                <a:pt x="574464" y="729994"/>
              </a:cubicBezTo>
              <a:cubicBezTo>
                <a:pt x="592212" y="733477"/>
                <a:pt x="590101" y="770718"/>
                <a:pt x="611206" y="710115"/>
              </a:cubicBezTo>
              <a:cubicBezTo>
                <a:pt x="615121" y="698870"/>
                <a:pt x="624834" y="702953"/>
                <a:pt x="627855" y="691675"/>
              </a:cubicBezTo>
              <a:cubicBezTo>
                <a:pt x="632175" y="675552"/>
                <a:pt x="641560" y="681277"/>
                <a:pt x="629292" y="666033"/>
              </a:cubicBezTo>
              <a:cubicBezTo>
                <a:pt x="623520" y="658862"/>
                <a:pt x="629473" y="645147"/>
                <a:pt x="635320" y="642121"/>
              </a:cubicBezTo>
              <a:cubicBezTo>
                <a:pt x="641538" y="638903"/>
                <a:pt x="627904" y="632140"/>
                <a:pt x="628142" y="624256"/>
              </a:cubicBezTo>
              <a:cubicBezTo>
                <a:pt x="628931" y="597990"/>
                <a:pt x="649937" y="585510"/>
                <a:pt x="627726" y="567922"/>
              </a:cubicBezTo>
              <a:cubicBezTo>
                <a:pt x="626244" y="566750"/>
                <a:pt x="624568" y="565550"/>
                <a:pt x="622688" y="564329"/>
              </a:cubicBezTo>
              <a:cubicBezTo>
                <a:pt x="607467" y="554445"/>
                <a:pt x="615399" y="525224"/>
                <a:pt x="598004" y="521976"/>
              </a:cubicBezTo>
              <a:cubicBezTo>
                <a:pt x="572024" y="517123"/>
                <a:pt x="571910" y="480166"/>
                <a:pt x="550352" y="463489"/>
              </a:cubicBezTo>
              <a:lnTo>
                <a:pt x="550353" y="463489"/>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10</xdr:col>
      <xdr:colOff>440825</xdr:colOff>
      <xdr:row>16</xdr:row>
      <xdr:rowOff>20348</xdr:rowOff>
    </xdr:from>
    <xdr:to>
      <xdr:col>10</xdr:col>
      <xdr:colOff>610789</xdr:colOff>
      <xdr:row>17</xdr:row>
      <xdr:rowOff>136317</xdr:rowOff>
    </xdr:to>
    <xdr:sp macro="" textlink="">
      <xdr:nvSpPr>
        <xdr:cNvPr id="509061" name="天津市">
          <a:hlinkClick xmlns:r="http://schemas.openxmlformats.org/officeDocument/2006/relationships" r:id="rId7" tooltip="天津市"/>
          <a:extLst>
            <a:ext uri="{FF2B5EF4-FFF2-40B4-BE49-F238E27FC236}">
              <a16:creationId xmlns:a16="http://schemas.microsoft.com/office/drawing/2014/main" id="{00000000-0008-0000-1000-000085C40700}"/>
            </a:ext>
          </a:extLst>
        </xdr:cNvPr>
        <xdr:cNvSpPr/>
      </xdr:nvSpPr>
      <xdr:spPr>
        <a:xfrm>
          <a:off x="8184650" y="3373148"/>
          <a:ext cx="169964" cy="287419"/>
        </a:xfrm>
        <a:custGeom>
          <a:avLst/>
          <a:gdLst>
            <a:gd name="connsiteX0" fmla="*/ 16841 w 169247"/>
            <a:gd name="connsiteY0" fmla="*/ 221123 h 286644"/>
            <a:gd name="connsiteX1" fmla="*/ 131121 w 169247"/>
            <a:gd name="connsiteY1" fmla="*/ 295713 h 286644"/>
            <a:gd name="connsiteX2" fmla="*/ 176133 w 169247"/>
            <a:gd name="connsiteY2" fmla="*/ 169065 h 286644"/>
            <a:gd name="connsiteX3" fmla="*/ 167944 w 169247"/>
            <a:gd name="connsiteY3" fmla="*/ 155250 h 286644"/>
            <a:gd name="connsiteX4" fmla="*/ 147339 w 169247"/>
            <a:gd name="connsiteY4" fmla="*/ 115153 h 286644"/>
            <a:gd name="connsiteX5" fmla="*/ 123300 w 169247"/>
            <a:gd name="connsiteY5" fmla="*/ 38969 h 286644"/>
            <a:gd name="connsiteX6" fmla="*/ 83235 w 169247"/>
            <a:gd name="connsiteY6" fmla="*/ 17 h 286644"/>
            <a:gd name="connsiteX7" fmla="*/ 49023 w 169247"/>
            <a:gd name="connsiteY7" fmla="*/ 37909 h 286644"/>
            <a:gd name="connsiteX8" fmla="*/ 60341 w 169247"/>
            <a:gd name="connsiteY8" fmla="*/ 80211 h 286644"/>
            <a:gd name="connsiteX9" fmla="*/ 21420 w 169247"/>
            <a:gd name="connsiteY9" fmla="*/ 106560 h 286644"/>
            <a:gd name="connsiteX10" fmla="*/ 10632 w 169247"/>
            <a:gd name="connsiteY10" fmla="*/ 124915 h 286644"/>
            <a:gd name="connsiteX11" fmla="*/ 16841 w 169247"/>
            <a:gd name="connsiteY11" fmla="*/ 221123 h 286644"/>
            <a:gd name="connsiteX12" fmla="*/ 16841 w 169247"/>
            <a:gd name="connsiteY12" fmla="*/ 221123 h 2866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9247" h="286644">
              <a:moveTo>
                <a:pt x="16841" y="221123"/>
              </a:moveTo>
              <a:cubicBezTo>
                <a:pt x="-39601" y="262652"/>
                <a:pt x="57922" y="306653"/>
                <a:pt x="131121" y="295713"/>
              </a:cubicBezTo>
              <a:cubicBezTo>
                <a:pt x="121057" y="261339"/>
                <a:pt x="149013" y="176311"/>
                <a:pt x="176133" y="169065"/>
              </a:cubicBezTo>
              <a:cubicBezTo>
                <a:pt x="174332" y="162339"/>
                <a:pt x="175947" y="159386"/>
                <a:pt x="167944" y="155250"/>
              </a:cubicBezTo>
              <a:cubicBezTo>
                <a:pt x="135757" y="138608"/>
                <a:pt x="192685" y="122529"/>
                <a:pt x="147339" y="115153"/>
              </a:cubicBezTo>
              <a:cubicBezTo>
                <a:pt x="114941" y="109881"/>
                <a:pt x="80986" y="45996"/>
                <a:pt x="123300" y="38969"/>
              </a:cubicBezTo>
              <a:cubicBezTo>
                <a:pt x="146224" y="35162"/>
                <a:pt x="100859" y="-901"/>
                <a:pt x="83235" y="17"/>
              </a:cubicBezTo>
              <a:cubicBezTo>
                <a:pt x="75125" y="6786"/>
                <a:pt x="49857" y="28990"/>
                <a:pt x="49023" y="37909"/>
              </a:cubicBezTo>
              <a:cubicBezTo>
                <a:pt x="45338" y="76407"/>
                <a:pt x="59334" y="59565"/>
                <a:pt x="60341" y="80211"/>
              </a:cubicBezTo>
              <a:cubicBezTo>
                <a:pt x="62967" y="133988"/>
                <a:pt x="31687" y="108373"/>
                <a:pt x="21420" y="106560"/>
              </a:cubicBezTo>
              <a:cubicBezTo>
                <a:pt x="9633" y="112781"/>
                <a:pt x="10985" y="117960"/>
                <a:pt x="10632" y="124915"/>
              </a:cubicBezTo>
              <a:cubicBezTo>
                <a:pt x="10421" y="203209"/>
                <a:pt x="48435" y="197876"/>
                <a:pt x="16841" y="221123"/>
              </a:cubicBezTo>
              <a:lnTo>
                <a:pt x="16841" y="221123"/>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10</xdr:col>
      <xdr:colOff>247046</xdr:colOff>
      <xdr:row>15</xdr:row>
      <xdr:rowOff>54936</xdr:rowOff>
    </xdr:from>
    <xdr:to>
      <xdr:col>10</xdr:col>
      <xdr:colOff>521603</xdr:colOff>
      <xdr:row>16</xdr:row>
      <xdr:rowOff>170905</xdr:rowOff>
    </xdr:to>
    <xdr:sp macro="" textlink="">
      <xdr:nvSpPr>
        <xdr:cNvPr id="509062" name="北京市">
          <a:hlinkClick xmlns:r="http://schemas.openxmlformats.org/officeDocument/2006/relationships" r:id="rId7" tooltip="北京市"/>
          <a:extLst>
            <a:ext uri="{FF2B5EF4-FFF2-40B4-BE49-F238E27FC236}">
              <a16:creationId xmlns:a16="http://schemas.microsoft.com/office/drawing/2014/main" id="{00000000-0008-0000-1000-000086C40700}"/>
            </a:ext>
          </a:extLst>
        </xdr:cNvPr>
        <xdr:cNvSpPr/>
      </xdr:nvSpPr>
      <xdr:spPr>
        <a:xfrm>
          <a:off x="7990871" y="3236286"/>
          <a:ext cx="274557" cy="287419"/>
        </a:xfrm>
        <a:custGeom>
          <a:avLst/>
          <a:gdLst>
            <a:gd name="connsiteX0" fmla="*/ 96264 w 273399"/>
            <a:gd name="connsiteY0" fmla="*/ 270920 h 286644"/>
            <a:gd name="connsiteX1" fmla="*/ 161138 w 273399"/>
            <a:gd name="connsiteY1" fmla="*/ 265157 h 286644"/>
            <a:gd name="connsiteX2" fmla="*/ 203590 w 273399"/>
            <a:gd name="connsiteY2" fmla="*/ 261398 h 286644"/>
            <a:gd name="connsiteX3" fmla="*/ 214378 w 273399"/>
            <a:gd name="connsiteY3" fmla="*/ 243044 h 286644"/>
            <a:gd name="connsiteX4" fmla="*/ 213382 w 273399"/>
            <a:gd name="connsiteY4" fmla="*/ 236632 h 286644"/>
            <a:gd name="connsiteX5" fmla="*/ 195442 w 273399"/>
            <a:gd name="connsiteY5" fmla="*/ 203644 h 286644"/>
            <a:gd name="connsiteX6" fmla="*/ 241982 w 273399"/>
            <a:gd name="connsiteY6" fmla="*/ 174393 h 286644"/>
            <a:gd name="connsiteX7" fmla="*/ 276194 w 273399"/>
            <a:gd name="connsiteY7" fmla="*/ 136501 h 286644"/>
            <a:gd name="connsiteX8" fmla="*/ 221706 w 273399"/>
            <a:gd name="connsiteY8" fmla="*/ 52527 h 286644"/>
            <a:gd name="connsiteX9" fmla="*/ 125258 w 273399"/>
            <a:gd name="connsiteY9" fmla="*/ 35240 h 286644"/>
            <a:gd name="connsiteX10" fmla="*/ 59237 w 273399"/>
            <a:gd name="connsiteY10" fmla="*/ 80187 h 286644"/>
            <a:gd name="connsiteX11" fmla="*/ 55792 w 273399"/>
            <a:gd name="connsiteY11" fmla="*/ 155385 h 286644"/>
            <a:gd name="connsiteX12" fmla="*/ 11874 w 273399"/>
            <a:gd name="connsiteY12" fmla="*/ 222804 h 286644"/>
            <a:gd name="connsiteX13" fmla="*/ 29382 w 273399"/>
            <a:gd name="connsiteY13" fmla="*/ 270920 h 286644"/>
            <a:gd name="connsiteX14" fmla="*/ 96264 w 273399"/>
            <a:gd name="connsiteY14" fmla="*/ 270920 h 286644"/>
            <a:gd name="connsiteX15" fmla="*/ 96264 w 273399"/>
            <a:gd name="connsiteY15" fmla="*/ 270920 h 28664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73399" h="286644">
              <a:moveTo>
                <a:pt x="96264" y="270920"/>
              </a:moveTo>
              <a:cubicBezTo>
                <a:pt x="154432" y="273922"/>
                <a:pt x="91194" y="323154"/>
                <a:pt x="161138" y="265157"/>
              </a:cubicBezTo>
              <a:cubicBezTo>
                <a:pt x="172199" y="255984"/>
                <a:pt x="190348" y="259634"/>
                <a:pt x="203590" y="261398"/>
              </a:cubicBezTo>
              <a:cubicBezTo>
                <a:pt x="203944" y="254444"/>
                <a:pt x="202591" y="249264"/>
                <a:pt x="214378" y="243044"/>
              </a:cubicBezTo>
              <a:cubicBezTo>
                <a:pt x="213242" y="240142"/>
                <a:pt x="212510" y="239883"/>
                <a:pt x="213382" y="236632"/>
              </a:cubicBezTo>
              <a:cubicBezTo>
                <a:pt x="221020" y="208197"/>
                <a:pt x="205307" y="219602"/>
                <a:pt x="195442" y="203644"/>
              </a:cubicBezTo>
              <a:cubicBezTo>
                <a:pt x="174732" y="170148"/>
                <a:pt x="224352" y="174979"/>
                <a:pt x="241982" y="174393"/>
              </a:cubicBezTo>
              <a:cubicBezTo>
                <a:pt x="242816" y="165474"/>
                <a:pt x="268083" y="143269"/>
                <a:pt x="276194" y="136501"/>
              </a:cubicBezTo>
              <a:cubicBezTo>
                <a:pt x="188622" y="74567"/>
                <a:pt x="355514" y="46434"/>
                <a:pt x="221706" y="52527"/>
              </a:cubicBezTo>
              <a:cubicBezTo>
                <a:pt x="174292" y="54686"/>
                <a:pt x="168873" y="-54014"/>
                <a:pt x="125258" y="35240"/>
              </a:cubicBezTo>
              <a:cubicBezTo>
                <a:pt x="125232" y="35305"/>
                <a:pt x="72744" y="78492"/>
                <a:pt x="59237" y="80187"/>
              </a:cubicBezTo>
              <a:cubicBezTo>
                <a:pt x="-589" y="87687"/>
                <a:pt x="84569" y="131151"/>
                <a:pt x="55792" y="155385"/>
              </a:cubicBezTo>
              <a:cubicBezTo>
                <a:pt x="-5138" y="206692"/>
                <a:pt x="-9968" y="163034"/>
                <a:pt x="11874" y="222804"/>
              </a:cubicBezTo>
              <a:cubicBezTo>
                <a:pt x="19439" y="243509"/>
                <a:pt x="-18116" y="252255"/>
                <a:pt x="29382" y="270920"/>
              </a:cubicBezTo>
              <a:cubicBezTo>
                <a:pt x="95927" y="297069"/>
                <a:pt x="34449" y="267729"/>
                <a:pt x="96264" y="270920"/>
              </a:cubicBezTo>
              <a:lnTo>
                <a:pt x="96264" y="270920"/>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8</xdr:col>
      <xdr:colOff>68457</xdr:colOff>
      <xdr:row>17</xdr:row>
      <xdr:rowOff>50118</xdr:rowOff>
    </xdr:from>
    <xdr:to>
      <xdr:col>8</xdr:col>
      <xdr:colOff>512978</xdr:colOff>
      <xdr:row>21</xdr:row>
      <xdr:rowOff>82864</xdr:rowOff>
    </xdr:to>
    <xdr:sp macro="" textlink="">
      <xdr:nvSpPr>
        <xdr:cNvPr id="509063" name="宁夏回族自治区">
          <a:hlinkClick xmlns:r="http://schemas.openxmlformats.org/officeDocument/2006/relationships" r:id="rId23" tooltip="宁夏回族自治区"/>
          <a:extLst>
            <a:ext uri="{FF2B5EF4-FFF2-40B4-BE49-F238E27FC236}">
              <a16:creationId xmlns:a16="http://schemas.microsoft.com/office/drawing/2014/main" id="{00000000-0008-0000-1000-000087C40700}"/>
            </a:ext>
          </a:extLst>
        </xdr:cNvPr>
        <xdr:cNvSpPr/>
      </xdr:nvSpPr>
      <xdr:spPr>
        <a:xfrm>
          <a:off x="6440682" y="3574368"/>
          <a:ext cx="444521" cy="718546"/>
        </a:xfrm>
        <a:custGeom>
          <a:avLst/>
          <a:gdLst>
            <a:gd name="connsiteX0" fmla="*/ 25260 w 442646"/>
            <a:gd name="connsiteY0" fmla="*/ 356132 h 716611"/>
            <a:gd name="connsiteX1" fmla="*/ 56262 w 442646"/>
            <a:gd name="connsiteY1" fmla="*/ 375146 h 716611"/>
            <a:gd name="connsiteX2" fmla="*/ 114246 w 442646"/>
            <a:gd name="connsiteY2" fmla="*/ 451209 h 716611"/>
            <a:gd name="connsiteX3" fmla="*/ 137497 w 442646"/>
            <a:gd name="connsiteY3" fmla="*/ 555506 h 716611"/>
            <a:gd name="connsiteX4" fmla="*/ 138357 w 442646"/>
            <a:gd name="connsiteY4" fmla="*/ 637332 h 716611"/>
            <a:gd name="connsiteX5" fmla="*/ 186581 w 442646"/>
            <a:gd name="connsiteY5" fmla="*/ 669026 h 716611"/>
            <a:gd name="connsiteX6" fmla="*/ 251741 w 442646"/>
            <a:gd name="connsiteY6" fmla="*/ 722614 h 716611"/>
            <a:gd name="connsiteX7" fmla="*/ 263799 w 442646"/>
            <a:gd name="connsiteY7" fmla="*/ 679396 h 716611"/>
            <a:gd name="connsiteX8" fmla="*/ 309439 w 442646"/>
            <a:gd name="connsiteY8" fmla="*/ 645976 h 716611"/>
            <a:gd name="connsiteX9" fmla="*/ 287911 w 442646"/>
            <a:gd name="connsiteY9" fmla="*/ 544847 h 716611"/>
            <a:gd name="connsiteX10" fmla="*/ 271261 w 442646"/>
            <a:gd name="connsiteY10" fmla="*/ 501054 h 716611"/>
            <a:gd name="connsiteX11" fmla="*/ 301116 w 442646"/>
            <a:gd name="connsiteY11" fmla="*/ 450922 h 716611"/>
            <a:gd name="connsiteX12" fmla="*/ 394405 w 442646"/>
            <a:gd name="connsiteY12" fmla="*/ 399347 h 716611"/>
            <a:gd name="connsiteX13" fmla="*/ 413064 w 442646"/>
            <a:gd name="connsiteY13" fmla="*/ 304560 h 716611"/>
            <a:gd name="connsiteX14" fmla="*/ 450013 w 442646"/>
            <a:gd name="connsiteY14" fmla="*/ 271326 h 716611"/>
            <a:gd name="connsiteX15" fmla="*/ 406684 w 442646"/>
            <a:gd name="connsiteY15" fmla="*/ 235247 h 716611"/>
            <a:gd name="connsiteX16" fmla="*/ 296218 w 442646"/>
            <a:gd name="connsiteY16" fmla="*/ 186558 h 716611"/>
            <a:gd name="connsiteX17" fmla="*/ 356316 w 442646"/>
            <a:gd name="connsiteY17" fmla="*/ 75433 h 716611"/>
            <a:gd name="connsiteX18" fmla="*/ 336283 w 442646"/>
            <a:gd name="connsiteY18" fmla="*/ 8986 h 716611"/>
            <a:gd name="connsiteX19" fmla="*/ 255581 w 442646"/>
            <a:gd name="connsiteY19" fmla="*/ 36481 h 716611"/>
            <a:gd name="connsiteX20" fmla="*/ 214943 w 442646"/>
            <a:gd name="connsiteY20" fmla="*/ 94908 h 716611"/>
            <a:gd name="connsiteX21" fmla="*/ 197200 w 442646"/>
            <a:gd name="connsiteY21" fmla="*/ 192286 h 716611"/>
            <a:gd name="connsiteX22" fmla="*/ 87307 w 442646"/>
            <a:gd name="connsiteY22" fmla="*/ 304558 h 716611"/>
            <a:gd name="connsiteX23" fmla="*/ 0 w 442646"/>
            <a:gd name="connsiteY23" fmla="*/ 321269 h 716611"/>
            <a:gd name="connsiteX24" fmla="*/ 25260 w 442646"/>
            <a:gd name="connsiteY24" fmla="*/ 356132 h 716611"/>
            <a:gd name="connsiteX25" fmla="*/ 25259 w 442646"/>
            <a:gd name="connsiteY25" fmla="*/ 356132 h 71661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442646" h="716611">
              <a:moveTo>
                <a:pt x="25260" y="356132"/>
              </a:moveTo>
              <a:cubicBezTo>
                <a:pt x="-3636" y="373536"/>
                <a:pt x="46594" y="353633"/>
                <a:pt x="56262" y="375146"/>
              </a:cubicBezTo>
              <a:cubicBezTo>
                <a:pt x="69440" y="404467"/>
                <a:pt x="129627" y="434481"/>
                <a:pt x="114246" y="451209"/>
              </a:cubicBezTo>
              <a:cubicBezTo>
                <a:pt x="65825" y="503864"/>
                <a:pt x="139575" y="490025"/>
                <a:pt x="137497" y="555506"/>
              </a:cubicBezTo>
              <a:cubicBezTo>
                <a:pt x="137135" y="566938"/>
                <a:pt x="69775" y="612237"/>
                <a:pt x="138357" y="637332"/>
              </a:cubicBezTo>
              <a:cubicBezTo>
                <a:pt x="205299" y="661825"/>
                <a:pt x="135106" y="653141"/>
                <a:pt x="186581" y="669026"/>
              </a:cubicBezTo>
              <a:cubicBezTo>
                <a:pt x="187145" y="669200"/>
                <a:pt x="244050" y="722484"/>
                <a:pt x="251741" y="722614"/>
              </a:cubicBezTo>
              <a:cubicBezTo>
                <a:pt x="285524" y="723187"/>
                <a:pt x="263040" y="683014"/>
                <a:pt x="263799" y="679396"/>
              </a:cubicBezTo>
              <a:cubicBezTo>
                <a:pt x="276777" y="617543"/>
                <a:pt x="273413" y="643647"/>
                <a:pt x="309439" y="645976"/>
              </a:cubicBezTo>
              <a:cubicBezTo>
                <a:pt x="340787" y="648003"/>
                <a:pt x="368293" y="552632"/>
                <a:pt x="287911" y="544847"/>
              </a:cubicBezTo>
              <a:cubicBezTo>
                <a:pt x="248067" y="540989"/>
                <a:pt x="302827" y="531313"/>
                <a:pt x="271261" y="501054"/>
              </a:cubicBezTo>
              <a:cubicBezTo>
                <a:pt x="253485" y="484013"/>
                <a:pt x="299180" y="470074"/>
                <a:pt x="301116" y="450922"/>
              </a:cubicBezTo>
              <a:cubicBezTo>
                <a:pt x="308775" y="375162"/>
                <a:pt x="268667" y="409069"/>
                <a:pt x="394405" y="399347"/>
              </a:cubicBezTo>
              <a:cubicBezTo>
                <a:pt x="397002" y="365365"/>
                <a:pt x="391149" y="334595"/>
                <a:pt x="413064" y="304560"/>
              </a:cubicBezTo>
              <a:cubicBezTo>
                <a:pt x="427745" y="284434"/>
                <a:pt x="439252" y="274488"/>
                <a:pt x="450013" y="271326"/>
              </a:cubicBezTo>
              <a:cubicBezTo>
                <a:pt x="400356" y="231019"/>
                <a:pt x="445866" y="295833"/>
                <a:pt x="406684" y="235247"/>
              </a:cubicBezTo>
              <a:cubicBezTo>
                <a:pt x="369605" y="177915"/>
                <a:pt x="346586" y="255617"/>
                <a:pt x="296218" y="186558"/>
              </a:cubicBezTo>
              <a:cubicBezTo>
                <a:pt x="289032" y="176704"/>
                <a:pt x="341170" y="88572"/>
                <a:pt x="356316" y="75433"/>
              </a:cubicBezTo>
              <a:cubicBezTo>
                <a:pt x="367043" y="66130"/>
                <a:pt x="372404" y="81312"/>
                <a:pt x="336283" y="8986"/>
              </a:cubicBezTo>
              <a:cubicBezTo>
                <a:pt x="320897" y="-21824"/>
                <a:pt x="255583" y="36478"/>
                <a:pt x="255581" y="36481"/>
              </a:cubicBezTo>
              <a:cubicBezTo>
                <a:pt x="226490" y="50793"/>
                <a:pt x="265116" y="18665"/>
                <a:pt x="214943" y="94908"/>
              </a:cubicBezTo>
              <a:cubicBezTo>
                <a:pt x="172802" y="158947"/>
                <a:pt x="224911" y="154264"/>
                <a:pt x="197200" y="192286"/>
              </a:cubicBezTo>
              <a:cubicBezTo>
                <a:pt x="165879" y="235261"/>
                <a:pt x="253858" y="254066"/>
                <a:pt x="87307" y="304558"/>
              </a:cubicBezTo>
              <a:lnTo>
                <a:pt x="0" y="321269"/>
              </a:lnTo>
              <a:cubicBezTo>
                <a:pt x="18661" y="323223"/>
                <a:pt x="52363" y="339810"/>
                <a:pt x="25260" y="356132"/>
              </a:cubicBezTo>
              <a:lnTo>
                <a:pt x="25259" y="356132"/>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6</xdr:col>
      <xdr:colOff>516143</xdr:colOff>
      <xdr:row>2</xdr:row>
      <xdr:rowOff>135816</xdr:rowOff>
    </xdr:from>
    <xdr:to>
      <xdr:col>12</xdr:col>
      <xdr:colOff>9806</xdr:colOff>
      <xdr:row>19</xdr:row>
      <xdr:rowOff>34402</xdr:rowOff>
    </xdr:to>
    <xdr:sp macro="" textlink="">
      <xdr:nvSpPr>
        <xdr:cNvPr id="509064" name="内蒙古自治区">
          <a:hlinkClick xmlns:r="http://schemas.openxmlformats.org/officeDocument/2006/relationships" r:id="rId24" tooltip="内蒙古自治区"/>
          <a:extLst>
            <a:ext uri="{FF2B5EF4-FFF2-40B4-BE49-F238E27FC236}">
              <a16:creationId xmlns:a16="http://schemas.microsoft.com/office/drawing/2014/main" id="{00000000-0008-0000-1000-000088C40700}"/>
            </a:ext>
          </a:extLst>
        </xdr:cNvPr>
        <xdr:cNvSpPr/>
      </xdr:nvSpPr>
      <xdr:spPr>
        <a:xfrm>
          <a:off x="5688218" y="954966"/>
          <a:ext cx="3608463" cy="3137086"/>
        </a:xfrm>
        <a:custGeom>
          <a:avLst/>
          <a:gdLst>
            <a:gd name="connsiteX0" fmla="*/ 703594 w 3593249"/>
            <a:gd name="connsiteY0" fmla="*/ 2655560 h 2957652"/>
            <a:gd name="connsiteX1" fmla="*/ 876973 w 3593249"/>
            <a:gd name="connsiteY1" fmla="*/ 2621275 h 2957652"/>
            <a:gd name="connsiteX2" fmla="*/ 876973 w 3593249"/>
            <a:gd name="connsiteY2" fmla="*/ 2707135 h 2957652"/>
            <a:gd name="connsiteX3" fmla="*/ 784829 w 3593249"/>
            <a:gd name="connsiteY3" fmla="*/ 2790112 h 2957652"/>
            <a:gd name="connsiteX4" fmla="*/ 766170 w 3593249"/>
            <a:gd name="connsiteY4" fmla="*/ 2875969 h 2957652"/>
            <a:gd name="connsiteX5" fmla="*/ 788274 w 3593249"/>
            <a:gd name="connsiteY5" fmla="*/ 2894696 h 2957652"/>
            <a:gd name="connsiteX6" fmla="*/ 920030 w 3593249"/>
            <a:gd name="connsiteY6" fmla="*/ 2962115 h 2957652"/>
            <a:gd name="connsiteX7" fmla="*/ 1007337 w 3593249"/>
            <a:gd name="connsiteY7" fmla="*/ 2945404 h 2957652"/>
            <a:gd name="connsiteX8" fmla="*/ 1117230 w 3593249"/>
            <a:gd name="connsiteY8" fmla="*/ 2833133 h 2957652"/>
            <a:gd name="connsiteX9" fmla="*/ 1134973 w 3593249"/>
            <a:gd name="connsiteY9" fmla="*/ 2735754 h 2957652"/>
            <a:gd name="connsiteX10" fmla="*/ 1175611 w 3593249"/>
            <a:gd name="connsiteY10" fmla="*/ 2677328 h 2957652"/>
            <a:gd name="connsiteX11" fmla="*/ 1256314 w 3593249"/>
            <a:gd name="connsiteY11" fmla="*/ 2649832 h 2957652"/>
            <a:gd name="connsiteX12" fmla="*/ 1276346 w 3593249"/>
            <a:gd name="connsiteY12" fmla="*/ 2716279 h 2957652"/>
            <a:gd name="connsiteX13" fmla="*/ 1216248 w 3593249"/>
            <a:gd name="connsiteY13" fmla="*/ 2827405 h 2957652"/>
            <a:gd name="connsiteX14" fmla="*/ 1326714 w 3593249"/>
            <a:gd name="connsiteY14" fmla="*/ 2876094 h 2957652"/>
            <a:gd name="connsiteX15" fmla="*/ 1370043 w 3593249"/>
            <a:gd name="connsiteY15" fmla="*/ 2912173 h 2957652"/>
            <a:gd name="connsiteX16" fmla="*/ 1410025 w 3593249"/>
            <a:gd name="connsiteY16" fmla="*/ 2924372 h 2957652"/>
            <a:gd name="connsiteX17" fmla="*/ 1487814 w 3593249"/>
            <a:gd name="connsiteY17" fmla="*/ 2937339 h 2957652"/>
            <a:gd name="connsiteX18" fmla="*/ 1538909 w 3593249"/>
            <a:gd name="connsiteY18" fmla="*/ 2879139 h 2957652"/>
            <a:gd name="connsiteX19" fmla="*/ 1569508 w 3593249"/>
            <a:gd name="connsiteY19" fmla="*/ 2879243 h 2957652"/>
            <a:gd name="connsiteX20" fmla="*/ 1562607 w 3593249"/>
            <a:gd name="connsiteY20" fmla="*/ 2870975 h 2957652"/>
            <a:gd name="connsiteX21" fmla="*/ 1554122 w 3593249"/>
            <a:gd name="connsiteY21" fmla="*/ 2857236 h 2957652"/>
            <a:gd name="connsiteX22" fmla="*/ 1631912 w 3593249"/>
            <a:gd name="connsiteY22" fmla="*/ 2735651 h 2957652"/>
            <a:gd name="connsiteX23" fmla="*/ 1669804 w 3593249"/>
            <a:gd name="connsiteY23" fmla="*/ 2692147 h 2957652"/>
            <a:gd name="connsiteX24" fmla="*/ 1714872 w 3593249"/>
            <a:gd name="connsiteY24" fmla="*/ 2658148 h 2957652"/>
            <a:gd name="connsiteX25" fmla="*/ 1716306 w 3593249"/>
            <a:gd name="connsiteY25" fmla="*/ 2629913 h 2957652"/>
            <a:gd name="connsiteX26" fmla="*/ 1764243 w 3593249"/>
            <a:gd name="connsiteY26" fmla="*/ 2637692 h 2957652"/>
            <a:gd name="connsiteX27" fmla="*/ 1807875 w 3593249"/>
            <a:gd name="connsiteY27" fmla="*/ 2639421 h 2957652"/>
            <a:gd name="connsiteX28" fmla="*/ 1859830 w 3593249"/>
            <a:gd name="connsiteY28" fmla="*/ 2623574 h 2957652"/>
            <a:gd name="connsiteX29" fmla="*/ 1905760 w 3593249"/>
            <a:gd name="connsiteY29" fmla="*/ 2603696 h 2957652"/>
            <a:gd name="connsiteX30" fmla="*/ 1982688 w 3593249"/>
            <a:gd name="connsiteY30" fmla="*/ 2583526 h 2957652"/>
            <a:gd name="connsiteX31" fmla="*/ 2011257 w 3593249"/>
            <a:gd name="connsiteY31" fmla="*/ 2494021 h 2957652"/>
            <a:gd name="connsiteX32" fmla="*/ 2114282 w 3593249"/>
            <a:gd name="connsiteY32" fmla="*/ 2463089 h 2957652"/>
            <a:gd name="connsiteX33" fmla="*/ 2211468 w 3593249"/>
            <a:gd name="connsiteY33" fmla="*/ 2440909 h 2957652"/>
            <a:gd name="connsiteX34" fmla="*/ 2267675 w 3593249"/>
            <a:gd name="connsiteY34" fmla="*/ 2354827 h 2957652"/>
            <a:gd name="connsiteX35" fmla="*/ 2263096 w 3593249"/>
            <a:gd name="connsiteY35" fmla="*/ 2343371 h 2957652"/>
            <a:gd name="connsiteX36" fmla="*/ 2257373 w 3593249"/>
            <a:gd name="connsiteY36" fmla="*/ 2335352 h 2957652"/>
            <a:gd name="connsiteX37" fmla="*/ 2251077 w 3593249"/>
            <a:gd name="connsiteY37" fmla="*/ 2326760 h 2957652"/>
            <a:gd name="connsiteX38" fmla="*/ 2245353 w 3593249"/>
            <a:gd name="connsiteY38" fmla="*/ 2319313 h 2957652"/>
            <a:gd name="connsiteX39" fmla="*/ 2245926 w 3593249"/>
            <a:gd name="connsiteY39" fmla="*/ 2310721 h 2957652"/>
            <a:gd name="connsiteX40" fmla="*/ 2249932 w 3593249"/>
            <a:gd name="connsiteY40" fmla="*/ 2303847 h 2957652"/>
            <a:gd name="connsiteX41" fmla="*/ 2251650 w 3593249"/>
            <a:gd name="connsiteY41" fmla="*/ 2295255 h 2957652"/>
            <a:gd name="connsiteX42" fmla="*/ 2247071 w 3593249"/>
            <a:gd name="connsiteY42" fmla="*/ 2284371 h 2957652"/>
            <a:gd name="connsiteX43" fmla="*/ 2240775 w 3593249"/>
            <a:gd name="connsiteY43" fmla="*/ 2274633 h 2957652"/>
            <a:gd name="connsiteX44" fmla="*/ 2247071 w 3593249"/>
            <a:gd name="connsiteY44" fmla="*/ 2264896 h 2957652"/>
            <a:gd name="connsiteX45" fmla="*/ 2247951 w 3593249"/>
            <a:gd name="connsiteY45" fmla="*/ 2246536 h 2957652"/>
            <a:gd name="connsiteX46" fmla="*/ 2253688 w 3593249"/>
            <a:gd name="connsiteY46" fmla="*/ 2231608 h 2957652"/>
            <a:gd name="connsiteX47" fmla="*/ 2270899 w 3593249"/>
            <a:gd name="connsiteY47" fmla="*/ 2231608 h 2957652"/>
            <a:gd name="connsiteX48" fmla="*/ 2277783 w 3593249"/>
            <a:gd name="connsiteY48" fmla="*/ 2218976 h 2957652"/>
            <a:gd name="connsiteX49" fmla="*/ 2281226 w 3593249"/>
            <a:gd name="connsiteY49" fmla="*/ 2205196 h 2957652"/>
            <a:gd name="connsiteX50" fmla="*/ 2285815 w 3593249"/>
            <a:gd name="connsiteY50" fmla="*/ 2193713 h 2957652"/>
            <a:gd name="connsiteX51" fmla="*/ 2289258 w 3593249"/>
            <a:gd name="connsiteY51" fmla="*/ 2179933 h 2957652"/>
            <a:gd name="connsiteX52" fmla="*/ 2294995 w 3593249"/>
            <a:gd name="connsiteY52" fmla="*/ 2169598 h 2957652"/>
            <a:gd name="connsiteX53" fmla="*/ 2306469 w 3593249"/>
            <a:gd name="connsiteY53" fmla="*/ 2156966 h 2957652"/>
            <a:gd name="connsiteX54" fmla="*/ 2316796 w 3593249"/>
            <a:gd name="connsiteY54" fmla="*/ 2144335 h 2957652"/>
            <a:gd name="connsiteX55" fmla="*/ 2327123 w 3593249"/>
            <a:gd name="connsiteY55" fmla="*/ 2129406 h 2957652"/>
            <a:gd name="connsiteX56" fmla="*/ 2339744 w 3593249"/>
            <a:gd name="connsiteY56" fmla="*/ 2117923 h 2957652"/>
            <a:gd name="connsiteX57" fmla="*/ 2351218 w 3593249"/>
            <a:gd name="connsiteY57" fmla="*/ 2121368 h 2957652"/>
            <a:gd name="connsiteX58" fmla="*/ 2361545 w 3593249"/>
            <a:gd name="connsiteY58" fmla="*/ 2129406 h 2957652"/>
            <a:gd name="connsiteX59" fmla="*/ 2373020 w 3593249"/>
            <a:gd name="connsiteY59" fmla="*/ 2142038 h 2957652"/>
            <a:gd name="connsiteX60" fmla="*/ 2382199 w 3593249"/>
            <a:gd name="connsiteY60" fmla="*/ 2152373 h 2957652"/>
            <a:gd name="connsiteX61" fmla="*/ 2376462 w 3593249"/>
            <a:gd name="connsiteY61" fmla="*/ 2170746 h 2957652"/>
            <a:gd name="connsiteX62" fmla="*/ 2370725 w 3593249"/>
            <a:gd name="connsiteY62" fmla="*/ 2187971 h 2957652"/>
            <a:gd name="connsiteX63" fmla="*/ 2370725 w 3593249"/>
            <a:gd name="connsiteY63" fmla="*/ 2206344 h 2957652"/>
            <a:gd name="connsiteX64" fmla="*/ 2377609 w 3593249"/>
            <a:gd name="connsiteY64" fmla="*/ 2224718 h 2957652"/>
            <a:gd name="connsiteX65" fmla="*/ 2392526 w 3593249"/>
            <a:gd name="connsiteY65" fmla="*/ 2224718 h 2957652"/>
            <a:gd name="connsiteX66" fmla="*/ 2408589 w 3593249"/>
            <a:gd name="connsiteY66" fmla="*/ 2224718 h 2957652"/>
            <a:gd name="connsiteX67" fmla="*/ 2418916 w 3593249"/>
            <a:gd name="connsiteY67" fmla="*/ 2217828 h 2957652"/>
            <a:gd name="connsiteX68" fmla="*/ 2424653 w 3593249"/>
            <a:gd name="connsiteY68" fmla="*/ 2205196 h 2957652"/>
            <a:gd name="connsiteX69" fmla="*/ 2432685 w 3593249"/>
            <a:gd name="connsiteY69" fmla="*/ 2193713 h 2957652"/>
            <a:gd name="connsiteX70" fmla="*/ 2443012 w 3593249"/>
            <a:gd name="connsiteY70" fmla="*/ 2184526 h 2957652"/>
            <a:gd name="connsiteX71" fmla="*/ 2454487 w 3593249"/>
            <a:gd name="connsiteY71" fmla="*/ 2176488 h 2957652"/>
            <a:gd name="connsiteX72" fmla="*/ 2467108 w 3593249"/>
            <a:gd name="connsiteY72" fmla="*/ 2165005 h 2957652"/>
            <a:gd name="connsiteX73" fmla="*/ 2478582 w 3593249"/>
            <a:gd name="connsiteY73" fmla="*/ 2156966 h 2957652"/>
            <a:gd name="connsiteX74" fmla="*/ 2490056 w 3593249"/>
            <a:gd name="connsiteY74" fmla="*/ 2145483 h 2957652"/>
            <a:gd name="connsiteX75" fmla="*/ 2507414 w 3593249"/>
            <a:gd name="connsiteY75" fmla="*/ 2141271 h 2957652"/>
            <a:gd name="connsiteX76" fmla="*/ 2512870 w 3593249"/>
            <a:gd name="connsiteY76" fmla="*/ 2149625 h 2957652"/>
            <a:gd name="connsiteX77" fmla="*/ 2518034 w 3593249"/>
            <a:gd name="connsiteY77" fmla="*/ 2158269 h 2957652"/>
            <a:gd name="connsiteX78" fmla="*/ 2530667 w 3593249"/>
            <a:gd name="connsiteY78" fmla="*/ 2164896 h 2957652"/>
            <a:gd name="connsiteX79" fmla="*/ 2535832 w 3593249"/>
            <a:gd name="connsiteY79" fmla="*/ 2161149 h 2957652"/>
            <a:gd name="connsiteX80" fmla="*/ 2541861 w 3593249"/>
            <a:gd name="connsiteY80" fmla="*/ 2157115 h 2957652"/>
            <a:gd name="connsiteX81" fmla="*/ 2546167 w 3593249"/>
            <a:gd name="connsiteY81" fmla="*/ 2150779 h 2957652"/>
            <a:gd name="connsiteX82" fmla="*/ 2554779 w 3593249"/>
            <a:gd name="connsiteY82" fmla="*/ 2142422 h 2957652"/>
            <a:gd name="connsiteX83" fmla="*/ 2563103 w 3593249"/>
            <a:gd name="connsiteY83" fmla="*/ 2134067 h 2957652"/>
            <a:gd name="connsiteX84" fmla="*/ 2566259 w 3593249"/>
            <a:gd name="connsiteY84" fmla="*/ 2127728 h 2957652"/>
            <a:gd name="connsiteX85" fmla="*/ 2571426 w 3593249"/>
            <a:gd name="connsiteY85" fmla="*/ 2125424 h 2957652"/>
            <a:gd name="connsiteX86" fmla="*/ 2577895 w 3593249"/>
            <a:gd name="connsiteY86" fmla="*/ 2125703 h 2957652"/>
            <a:gd name="connsiteX87" fmla="*/ 2587053 w 3593249"/>
            <a:gd name="connsiteY87" fmla="*/ 2133149 h 2957652"/>
            <a:gd name="connsiteX88" fmla="*/ 2597928 w 3593249"/>
            <a:gd name="connsiteY88" fmla="*/ 2133149 h 2957652"/>
            <a:gd name="connsiteX89" fmla="*/ 2611664 w 3593249"/>
            <a:gd name="connsiteY89" fmla="*/ 2134868 h 2957652"/>
            <a:gd name="connsiteX90" fmla="*/ 2625973 w 3593249"/>
            <a:gd name="connsiteY90" fmla="*/ 2133149 h 2957652"/>
            <a:gd name="connsiteX91" fmla="*/ 2637993 w 3593249"/>
            <a:gd name="connsiteY91" fmla="*/ 2128567 h 2957652"/>
            <a:gd name="connsiteX92" fmla="*/ 2641999 w 3593249"/>
            <a:gd name="connsiteY92" fmla="*/ 2119974 h 2957652"/>
            <a:gd name="connsiteX93" fmla="*/ 2648868 w 3593249"/>
            <a:gd name="connsiteY93" fmla="*/ 2109664 h 2957652"/>
            <a:gd name="connsiteX94" fmla="*/ 2645434 w 3593249"/>
            <a:gd name="connsiteY94" fmla="*/ 2103936 h 2957652"/>
            <a:gd name="connsiteX95" fmla="*/ 2640855 w 3593249"/>
            <a:gd name="connsiteY95" fmla="*/ 2098780 h 2957652"/>
            <a:gd name="connsiteX96" fmla="*/ 2637420 w 3593249"/>
            <a:gd name="connsiteY96" fmla="*/ 2092479 h 2957652"/>
            <a:gd name="connsiteX97" fmla="*/ 2643716 w 3593249"/>
            <a:gd name="connsiteY97" fmla="*/ 2085606 h 2957652"/>
            <a:gd name="connsiteX98" fmla="*/ 2647723 w 3593249"/>
            <a:gd name="connsiteY98" fmla="*/ 2078159 h 2957652"/>
            <a:gd name="connsiteX99" fmla="*/ 2647723 w 3593249"/>
            <a:gd name="connsiteY99" fmla="*/ 2070712 h 2957652"/>
            <a:gd name="connsiteX100" fmla="*/ 2643716 w 3593249"/>
            <a:gd name="connsiteY100" fmla="*/ 2065557 h 2957652"/>
            <a:gd name="connsiteX101" fmla="*/ 2641999 w 3593249"/>
            <a:gd name="connsiteY101" fmla="*/ 2059256 h 2957652"/>
            <a:gd name="connsiteX102" fmla="*/ 2643144 w 3593249"/>
            <a:gd name="connsiteY102" fmla="*/ 2050664 h 2957652"/>
            <a:gd name="connsiteX103" fmla="*/ 2648867 w 3593249"/>
            <a:gd name="connsiteY103" fmla="*/ 2040353 h 2957652"/>
            <a:gd name="connsiteX104" fmla="*/ 2656880 w 3593249"/>
            <a:gd name="connsiteY104" fmla="*/ 2030616 h 2957652"/>
            <a:gd name="connsiteX105" fmla="*/ 2668900 w 3593249"/>
            <a:gd name="connsiteY105" fmla="*/ 2030616 h 2957652"/>
            <a:gd name="connsiteX106" fmla="*/ 2686643 w 3593249"/>
            <a:gd name="connsiteY106" fmla="*/ 2030616 h 2957652"/>
            <a:gd name="connsiteX107" fmla="*/ 2700380 w 3593249"/>
            <a:gd name="connsiteY107" fmla="*/ 2026033 h 2957652"/>
            <a:gd name="connsiteX108" fmla="*/ 2706676 w 3593249"/>
            <a:gd name="connsiteY108" fmla="*/ 2020305 h 2957652"/>
            <a:gd name="connsiteX109" fmla="*/ 2714689 w 3593249"/>
            <a:gd name="connsiteY109" fmla="*/ 2012286 h 2957652"/>
            <a:gd name="connsiteX110" fmla="*/ 2721557 w 3593249"/>
            <a:gd name="connsiteY110" fmla="*/ 2004839 h 2957652"/>
            <a:gd name="connsiteX111" fmla="*/ 2734149 w 3593249"/>
            <a:gd name="connsiteY111" fmla="*/ 2001975 h 2957652"/>
            <a:gd name="connsiteX112" fmla="*/ 2747886 w 3593249"/>
            <a:gd name="connsiteY112" fmla="*/ 2001975 h 2957652"/>
            <a:gd name="connsiteX113" fmla="*/ 2759905 w 3593249"/>
            <a:gd name="connsiteY113" fmla="*/ 2005985 h 2957652"/>
            <a:gd name="connsiteX114" fmla="*/ 2769063 w 3593249"/>
            <a:gd name="connsiteY114" fmla="*/ 2015149 h 2957652"/>
            <a:gd name="connsiteX115" fmla="*/ 2776504 w 3593249"/>
            <a:gd name="connsiteY115" fmla="*/ 2024315 h 2957652"/>
            <a:gd name="connsiteX116" fmla="*/ 2785089 w 3593249"/>
            <a:gd name="connsiteY116" fmla="*/ 2032334 h 2957652"/>
            <a:gd name="connsiteX117" fmla="*/ 2791385 w 3593249"/>
            <a:gd name="connsiteY117" fmla="*/ 2042645 h 2957652"/>
            <a:gd name="connsiteX118" fmla="*/ 2791958 w 3593249"/>
            <a:gd name="connsiteY118" fmla="*/ 2055247 h 2957652"/>
            <a:gd name="connsiteX119" fmla="*/ 2794820 w 3593249"/>
            <a:gd name="connsiteY119" fmla="*/ 2070712 h 2957652"/>
            <a:gd name="connsiteX120" fmla="*/ 2805122 w 3593249"/>
            <a:gd name="connsiteY120" fmla="*/ 2081596 h 2957652"/>
            <a:gd name="connsiteX121" fmla="*/ 2809129 w 3593249"/>
            <a:gd name="connsiteY121" fmla="*/ 2095916 h 2957652"/>
            <a:gd name="connsiteX122" fmla="*/ 2818859 w 3593249"/>
            <a:gd name="connsiteY122" fmla="*/ 2106227 h 2957652"/>
            <a:gd name="connsiteX123" fmla="*/ 2826872 w 3593249"/>
            <a:gd name="connsiteY123" fmla="*/ 2119402 h 2957652"/>
            <a:gd name="connsiteX124" fmla="*/ 2841753 w 3593249"/>
            <a:gd name="connsiteY124" fmla="*/ 2129139 h 2957652"/>
            <a:gd name="connsiteX125" fmla="*/ 2840036 w 3593249"/>
            <a:gd name="connsiteY125" fmla="*/ 2138304 h 2957652"/>
            <a:gd name="connsiteX126" fmla="*/ 2829162 w 3593249"/>
            <a:gd name="connsiteY126" fmla="*/ 2143460 h 2957652"/>
            <a:gd name="connsiteX127" fmla="*/ 2818859 w 3593249"/>
            <a:gd name="connsiteY127" fmla="*/ 2151479 h 2957652"/>
            <a:gd name="connsiteX128" fmla="*/ 2817715 w 3593249"/>
            <a:gd name="connsiteY128" fmla="*/ 2164654 h 2957652"/>
            <a:gd name="connsiteX129" fmla="*/ 2823438 w 3593249"/>
            <a:gd name="connsiteY129" fmla="*/ 2176110 h 2957652"/>
            <a:gd name="connsiteX130" fmla="*/ 2838892 w 3593249"/>
            <a:gd name="connsiteY130" fmla="*/ 2181265 h 2957652"/>
            <a:gd name="connsiteX131" fmla="*/ 2848050 w 3593249"/>
            <a:gd name="connsiteY131" fmla="*/ 2192149 h 2957652"/>
            <a:gd name="connsiteX132" fmla="*/ 2849767 w 3593249"/>
            <a:gd name="connsiteY132" fmla="*/ 2203605 h 2957652"/>
            <a:gd name="connsiteX133" fmla="*/ 2849767 w 3593249"/>
            <a:gd name="connsiteY133" fmla="*/ 2216780 h 2957652"/>
            <a:gd name="connsiteX134" fmla="*/ 2853773 w 3593249"/>
            <a:gd name="connsiteY134" fmla="*/ 2229382 h 2957652"/>
            <a:gd name="connsiteX135" fmla="*/ 2865793 w 3593249"/>
            <a:gd name="connsiteY135" fmla="*/ 2229382 h 2957652"/>
            <a:gd name="connsiteX136" fmla="*/ 2871516 w 3593249"/>
            <a:gd name="connsiteY136" fmla="*/ 2222508 h 2957652"/>
            <a:gd name="connsiteX137" fmla="*/ 2888115 w 3593249"/>
            <a:gd name="connsiteY137" fmla="*/ 2220789 h 2957652"/>
            <a:gd name="connsiteX138" fmla="*/ 2898417 w 3593249"/>
            <a:gd name="connsiteY138" fmla="*/ 2220789 h 2957652"/>
            <a:gd name="connsiteX139" fmla="*/ 2908720 w 3593249"/>
            <a:gd name="connsiteY139" fmla="*/ 2219071 h 2957652"/>
            <a:gd name="connsiteX140" fmla="*/ 2915588 w 3593249"/>
            <a:gd name="connsiteY140" fmla="*/ 2214489 h 2957652"/>
            <a:gd name="connsiteX141" fmla="*/ 2923029 w 3593249"/>
            <a:gd name="connsiteY141" fmla="*/ 2221362 h 2957652"/>
            <a:gd name="connsiteX142" fmla="*/ 2938483 w 3593249"/>
            <a:gd name="connsiteY142" fmla="*/ 2221362 h 2957652"/>
            <a:gd name="connsiteX143" fmla="*/ 2954509 w 3593249"/>
            <a:gd name="connsiteY143" fmla="*/ 2220789 h 2957652"/>
            <a:gd name="connsiteX144" fmla="*/ 2964239 w 3593249"/>
            <a:gd name="connsiteY144" fmla="*/ 2220789 h 2957652"/>
            <a:gd name="connsiteX145" fmla="*/ 2975686 w 3593249"/>
            <a:gd name="connsiteY145" fmla="*/ 2219071 h 2957652"/>
            <a:gd name="connsiteX146" fmla="*/ 2992857 w 3593249"/>
            <a:gd name="connsiteY146" fmla="*/ 2182411 h 2957652"/>
            <a:gd name="connsiteX147" fmla="*/ 2972252 w 3593249"/>
            <a:gd name="connsiteY147" fmla="*/ 2072431 h 2957652"/>
            <a:gd name="connsiteX148" fmla="*/ 3006594 w 3593249"/>
            <a:gd name="connsiteY148" fmla="*/ 2038062 h 2957652"/>
            <a:gd name="connsiteX149" fmla="*/ 3077566 w 3593249"/>
            <a:gd name="connsiteY149" fmla="*/ 2127421 h 2957652"/>
            <a:gd name="connsiteX150" fmla="*/ 3180591 w 3593249"/>
            <a:gd name="connsiteY150" fmla="*/ 2031188 h 2957652"/>
            <a:gd name="connsiteX151" fmla="*/ 3265225 w 3593249"/>
            <a:gd name="connsiteY151" fmla="*/ 1973588 h 2957652"/>
            <a:gd name="connsiteX152" fmla="*/ 3324646 w 3593249"/>
            <a:gd name="connsiteY152" fmla="*/ 1927776 h 2957652"/>
            <a:gd name="connsiteX153" fmla="*/ 3365407 w 3593249"/>
            <a:gd name="connsiteY153" fmla="*/ 1907895 h 2957652"/>
            <a:gd name="connsiteX154" fmla="*/ 3466734 w 3593249"/>
            <a:gd name="connsiteY154" fmla="*/ 1885999 h 2957652"/>
            <a:gd name="connsiteX155" fmla="*/ 3525007 w 3593249"/>
            <a:gd name="connsiteY155" fmla="*/ 1781701 h 2957652"/>
            <a:gd name="connsiteX156" fmla="*/ 3500606 w 3593249"/>
            <a:gd name="connsiteY156" fmla="*/ 1778821 h 2957652"/>
            <a:gd name="connsiteX157" fmla="*/ 3490274 w 3593249"/>
            <a:gd name="connsiteY157" fmla="*/ 1744536 h 2957652"/>
            <a:gd name="connsiteX158" fmla="*/ 3479652 w 3593249"/>
            <a:gd name="connsiteY158" fmla="*/ 1692099 h 2957652"/>
            <a:gd name="connsiteX159" fmla="*/ 3446356 w 3593249"/>
            <a:gd name="connsiteY159" fmla="*/ 1630154 h 2957652"/>
            <a:gd name="connsiteX160" fmla="*/ 3410761 w 3593249"/>
            <a:gd name="connsiteY160" fmla="*/ 1599900 h 2957652"/>
            <a:gd name="connsiteX161" fmla="*/ 3326081 w 3593249"/>
            <a:gd name="connsiteY161" fmla="*/ 1644272 h 2957652"/>
            <a:gd name="connsiteX162" fmla="*/ 3281589 w 3593249"/>
            <a:gd name="connsiteY162" fmla="*/ 1540839 h 2957652"/>
            <a:gd name="connsiteX163" fmla="*/ 3279005 w 3593249"/>
            <a:gd name="connsiteY163" fmla="*/ 1492436 h 2957652"/>
            <a:gd name="connsiteX164" fmla="*/ 3248578 w 3593249"/>
            <a:gd name="connsiteY164" fmla="*/ 1417238 h 2957652"/>
            <a:gd name="connsiteX165" fmla="*/ 3212122 w 3593249"/>
            <a:gd name="connsiteY165" fmla="*/ 1391018 h 2957652"/>
            <a:gd name="connsiteX166" fmla="*/ 3253170 w 3593249"/>
            <a:gd name="connsiteY166" fmla="*/ 1354429 h 2957652"/>
            <a:gd name="connsiteX167" fmla="*/ 3308284 w 3593249"/>
            <a:gd name="connsiteY167" fmla="*/ 1363359 h 2957652"/>
            <a:gd name="connsiteX168" fmla="*/ 3349333 w 3593249"/>
            <a:gd name="connsiteY168" fmla="*/ 1338292 h 2957652"/>
            <a:gd name="connsiteX169" fmla="*/ 3382916 w 3593249"/>
            <a:gd name="connsiteY169" fmla="*/ 1276926 h 2957652"/>
            <a:gd name="connsiteX170" fmla="*/ 3378628 w 3593249"/>
            <a:gd name="connsiteY170" fmla="*/ 1268201 h 2957652"/>
            <a:gd name="connsiteX171" fmla="*/ 3429992 w 3593249"/>
            <a:gd name="connsiteY171" fmla="*/ 1181847 h 2957652"/>
            <a:gd name="connsiteX172" fmla="*/ 3402149 w 3593249"/>
            <a:gd name="connsiteY172" fmla="*/ 1164271 h 2957652"/>
            <a:gd name="connsiteX173" fmla="*/ 3334119 w 3593249"/>
            <a:gd name="connsiteY173" fmla="*/ 1164849 h 2957652"/>
            <a:gd name="connsiteX174" fmla="*/ 3268384 w 3593249"/>
            <a:gd name="connsiteY174" fmla="*/ 1074090 h 2957652"/>
            <a:gd name="connsiteX175" fmla="*/ 3441587 w 3593249"/>
            <a:gd name="connsiteY175" fmla="*/ 871241 h 2957652"/>
            <a:gd name="connsiteX176" fmla="*/ 3500541 w 3593249"/>
            <a:gd name="connsiteY176" fmla="*/ 913629 h 2957652"/>
            <a:gd name="connsiteX177" fmla="*/ 3494245 w 3593249"/>
            <a:gd name="connsiteY177" fmla="*/ 838018 h 2957652"/>
            <a:gd name="connsiteX178" fmla="*/ 3515994 w 3593249"/>
            <a:gd name="connsiteY178" fmla="*/ 728038 h 2957652"/>
            <a:gd name="connsiteX179" fmla="*/ 3543467 w 3593249"/>
            <a:gd name="connsiteY179" fmla="*/ 539010 h 2957652"/>
            <a:gd name="connsiteX180" fmla="*/ 3545185 w 3593249"/>
            <a:gd name="connsiteY180" fmla="*/ 308166 h 2957652"/>
            <a:gd name="connsiteX181" fmla="*/ 3432429 w 3593249"/>
            <a:gd name="connsiteY181" fmla="*/ 320195 h 2957652"/>
            <a:gd name="connsiteX182" fmla="*/ 3303076 w 3593249"/>
            <a:gd name="connsiteY182" fmla="*/ 352272 h 2957652"/>
            <a:gd name="connsiteX183" fmla="*/ 3185742 w 3593249"/>
            <a:gd name="connsiteY183" fmla="*/ 250885 h 2957652"/>
            <a:gd name="connsiteX184" fmla="*/ 3170288 w 3593249"/>
            <a:gd name="connsiteY184" fmla="*/ 193603 h 2957652"/>
            <a:gd name="connsiteX185" fmla="*/ 3109045 w 3593249"/>
            <a:gd name="connsiteY185" fmla="*/ 163244 h 2957652"/>
            <a:gd name="connsiteX186" fmla="*/ 3042652 w 3593249"/>
            <a:gd name="connsiteY186" fmla="*/ 169545 h 2957652"/>
            <a:gd name="connsiteX187" fmla="*/ 3012578 w 3593249"/>
            <a:gd name="connsiteY187" fmla="*/ 0 h 2957652"/>
            <a:gd name="connsiteX188" fmla="*/ 2988509 w 3593249"/>
            <a:gd name="connsiteY188" fmla="*/ 8930 h 2957652"/>
            <a:gd name="connsiteX189" fmla="*/ 2877709 w 3593249"/>
            <a:gd name="connsiteY189" fmla="*/ 104006 h 2957652"/>
            <a:gd name="connsiteX190" fmla="*/ 2861920 w 3593249"/>
            <a:gd name="connsiteY190" fmla="*/ 157886 h 2957652"/>
            <a:gd name="connsiteX191" fmla="*/ 2934545 w 3593249"/>
            <a:gd name="connsiteY191" fmla="*/ 189577 h 2957652"/>
            <a:gd name="connsiteX192" fmla="*/ 2900385 w 3593249"/>
            <a:gd name="connsiteY192" fmla="*/ 310586 h 2957652"/>
            <a:gd name="connsiteX193" fmla="*/ 2841254 w 3593249"/>
            <a:gd name="connsiteY193" fmla="*/ 456083 h 2957652"/>
            <a:gd name="connsiteX194" fmla="*/ 2798826 w 3593249"/>
            <a:gd name="connsiteY194" fmla="*/ 575669 h 2957652"/>
            <a:gd name="connsiteX195" fmla="*/ 2791385 w 3593249"/>
            <a:gd name="connsiteY195" fmla="*/ 647843 h 2957652"/>
            <a:gd name="connsiteX196" fmla="*/ 2699808 w 3593249"/>
            <a:gd name="connsiteY196" fmla="*/ 708561 h 2957652"/>
            <a:gd name="connsiteX197" fmla="*/ 2514935 w 3593249"/>
            <a:gd name="connsiteY197" fmla="*/ 711425 h 2957652"/>
            <a:gd name="connsiteX198" fmla="*/ 2425074 w 3593249"/>
            <a:gd name="connsiteY198" fmla="*/ 971482 h 2957652"/>
            <a:gd name="connsiteX199" fmla="*/ 2427936 w 3593249"/>
            <a:gd name="connsiteY199" fmla="*/ 1092346 h 2957652"/>
            <a:gd name="connsiteX200" fmla="*/ 2560723 w 3593249"/>
            <a:gd name="connsiteY200" fmla="*/ 1058550 h 2957652"/>
            <a:gd name="connsiteX201" fmla="*/ 2660887 w 3593249"/>
            <a:gd name="connsiteY201" fmla="*/ 1049385 h 2957652"/>
            <a:gd name="connsiteX202" fmla="*/ 2806266 w 3593249"/>
            <a:gd name="connsiteY202" fmla="*/ 1060841 h 2957652"/>
            <a:gd name="connsiteX203" fmla="*/ 2848621 w 3593249"/>
            <a:gd name="connsiteY203" fmla="*/ 1092919 h 2957652"/>
            <a:gd name="connsiteX204" fmla="*/ 2941915 w 3593249"/>
            <a:gd name="connsiteY204" fmla="*/ 1259608 h 2957652"/>
            <a:gd name="connsiteX205" fmla="*/ 2809699 w 3593249"/>
            <a:gd name="connsiteY205" fmla="*/ 1253880 h 2957652"/>
            <a:gd name="connsiteX206" fmla="*/ 2742161 w 3593249"/>
            <a:gd name="connsiteY206" fmla="*/ 1263618 h 2957652"/>
            <a:gd name="connsiteX207" fmla="*/ 2648294 w 3593249"/>
            <a:gd name="connsiteY207" fmla="*/ 1311734 h 2957652"/>
            <a:gd name="connsiteX208" fmla="*/ 2530388 w 3593249"/>
            <a:gd name="connsiteY208" fmla="*/ 1373598 h 2957652"/>
            <a:gd name="connsiteX209" fmla="*/ 2506348 w 3593249"/>
            <a:gd name="connsiteY209" fmla="*/ 1451500 h 2957652"/>
            <a:gd name="connsiteX210" fmla="*/ 2355245 w 3593249"/>
            <a:gd name="connsiteY210" fmla="*/ 1529403 h 2957652"/>
            <a:gd name="connsiteX211" fmla="*/ 2250504 w 3593249"/>
            <a:gd name="connsiteY211" fmla="*/ 1595277 h 2957652"/>
            <a:gd name="connsiteX212" fmla="*/ 2085736 w 3593249"/>
            <a:gd name="connsiteY212" fmla="*/ 1649170 h 2957652"/>
            <a:gd name="connsiteX213" fmla="*/ 1956852 w 3593249"/>
            <a:gd name="connsiteY213" fmla="*/ 1603069 h 2957652"/>
            <a:gd name="connsiteX214" fmla="*/ 1903175 w 3593249"/>
            <a:gd name="connsiteY214" fmla="*/ 1747415 h 2957652"/>
            <a:gd name="connsiteX215" fmla="*/ 1885910 w 3593249"/>
            <a:gd name="connsiteY215" fmla="*/ 1907460 h 2957652"/>
            <a:gd name="connsiteX216" fmla="*/ 1782312 w 3593249"/>
            <a:gd name="connsiteY216" fmla="*/ 2014576 h 2957652"/>
            <a:gd name="connsiteX217" fmla="*/ 1671274 w 3593249"/>
            <a:gd name="connsiteY217" fmla="*/ 2066129 h 2957652"/>
            <a:gd name="connsiteX218" fmla="*/ 1354187 w 3593249"/>
            <a:gd name="connsiteY218" fmla="*/ 2087896 h 2957652"/>
            <a:gd name="connsiteX219" fmla="*/ 992455 w 3593249"/>
            <a:gd name="connsiteY219" fmla="*/ 2211051 h 2957652"/>
            <a:gd name="connsiteX220" fmla="*/ 916331 w 3593249"/>
            <a:gd name="connsiteY220" fmla="*/ 2176109 h 2957652"/>
            <a:gd name="connsiteX221" fmla="*/ 694828 w 3593249"/>
            <a:gd name="connsiteY221" fmla="*/ 2097061 h 2957652"/>
            <a:gd name="connsiteX222" fmla="*/ 605539 w 3593249"/>
            <a:gd name="connsiteY222" fmla="*/ 2023741 h 2957652"/>
            <a:gd name="connsiteX223" fmla="*/ 285589 w 3593249"/>
            <a:gd name="connsiteY223" fmla="*/ 1975625 h 2957652"/>
            <a:gd name="connsiteX224" fmla="*/ 0 w 3593249"/>
            <a:gd name="connsiteY224" fmla="*/ 1924039 h 2957652"/>
            <a:gd name="connsiteX225" fmla="*/ 58594 w 3593249"/>
            <a:gd name="connsiteY225" fmla="*/ 2120238 h 2957652"/>
            <a:gd name="connsiteX226" fmla="*/ 49407 w 3593249"/>
            <a:gd name="connsiteY226" fmla="*/ 2195723 h 2957652"/>
            <a:gd name="connsiteX227" fmla="*/ 111411 w 3593249"/>
            <a:gd name="connsiteY227" fmla="*/ 2301460 h 2957652"/>
            <a:gd name="connsiteX228" fmla="*/ 154181 w 3593249"/>
            <a:gd name="connsiteY228" fmla="*/ 2339204 h 2957652"/>
            <a:gd name="connsiteX229" fmla="*/ 240583 w 3593249"/>
            <a:gd name="connsiteY229" fmla="*/ 2293971 h 2957652"/>
            <a:gd name="connsiteX230" fmla="*/ 339788 w 3593249"/>
            <a:gd name="connsiteY230" fmla="*/ 2392373 h 2957652"/>
            <a:gd name="connsiteX231" fmla="*/ 322220 w 3593249"/>
            <a:gd name="connsiteY231" fmla="*/ 2499748 h 2957652"/>
            <a:gd name="connsiteX232" fmla="*/ 364575 w 3593249"/>
            <a:gd name="connsiteY232" fmla="*/ 2534690 h 2957652"/>
            <a:gd name="connsiteX233" fmla="*/ 384035 w 3593249"/>
            <a:gd name="connsiteY233" fmla="*/ 2558175 h 2957652"/>
            <a:gd name="connsiteX234" fmla="*/ 431185 w 3593249"/>
            <a:gd name="connsiteY234" fmla="*/ 2629626 h 2957652"/>
            <a:gd name="connsiteX235" fmla="*/ 468213 w 3593249"/>
            <a:gd name="connsiteY235" fmla="*/ 2669960 h 2957652"/>
            <a:gd name="connsiteX236" fmla="*/ 595663 w 3593249"/>
            <a:gd name="connsiteY236" fmla="*/ 2688688 h 2957652"/>
            <a:gd name="connsiteX237" fmla="*/ 619488 w 3593249"/>
            <a:gd name="connsiteY237" fmla="*/ 2639709 h 2957652"/>
            <a:gd name="connsiteX238" fmla="*/ 703593 w 3593249"/>
            <a:gd name="connsiteY238" fmla="*/ 2655554 h 2957652"/>
            <a:gd name="connsiteX239" fmla="*/ 703594 w 3593249"/>
            <a:gd name="connsiteY239" fmla="*/ 2655554 h 295765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 ang="0">
              <a:pos x="connsiteX209" y="connsiteY209"/>
            </a:cxn>
            <a:cxn ang="0">
              <a:pos x="connsiteX210" y="connsiteY210"/>
            </a:cxn>
            <a:cxn ang="0">
              <a:pos x="connsiteX211" y="connsiteY211"/>
            </a:cxn>
            <a:cxn ang="0">
              <a:pos x="connsiteX212" y="connsiteY212"/>
            </a:cxn>
            <a:cxn ang="0">
              <a:pos x="connsiteX213" y="connsiteY213"/>
            </a:cxn>
            <a:cxn ang="0">
              <a:pos x="connsiteX214" y="connsiteY214"/>
            </a:cxn>
            <a:cxn ang="0">
              <a:pos x="connsiteX215" y="connsiteY215"/>
            </a:cxn>
            <a:cxn ang="0">
              <a:pos x="connsiteX216" y="connsiteY216"/>
            </a:cxn>
            <a:cxn ang="0">
              <a:pos x="connsiteX217" y="connsiteY217"/>
            </a:cxn>
            <a:cxn ang="0">
              <a:pos x="connsiteX218" y="connsiteY218"/>
            </a:cxn>
            <a:cxn ang="0">
              <a:pos x="connsiteX219" y="connsiteY219"/>
            </a:cxn>
            <a:cxn ang="0">
              <a:pos x="connsiteX220" y="connsiteY220"/>
            </a:cxn>
            <a:cxn ang="0">
              <a:pos x="connsiteX221" y="connsiteY221"/>
            </a:cxn>
            <a:cxn ang="0">
              <a:pos x="connsiteX222" y="connsiteY222"/>
            </a:cxn>
            <a:cxn ang="0">
              <a:pos x="connsiteX223" y="connsiteY223"/>
            </a:cxn>
            <a:cxn ang="0">
              <a:pos x="connsiteX224" y="connsiteY224"/>
            </a:cxn>
            <a:cxn ang="0">
              <a:pos x="connsiteX225" y="connsiteY225"/>
            </a:cxn>
            <a:cxn ang="0">
              <a:pos x="connsiteX226" y="connsiteY226"/>
            </a:cxn>
            <a:cxn ang="0">
              <a:pos x="connsiteX227" y="connsiteY227"/>
            </a:cxn>
            <a:cxn ang="0">
              <a:pos x="connsiteX228" y="connsiteY228"/>
            </a:cxn>
            <a:cxn ang="0">
              <a:pos x="connsiteX229" y="connsiteY229"/>
            </a:cxn>
            <a:cxn ang="0">
              <a:pos x="connsiteX230" y="connsiteY230"/>
            </a:cxn>
            <a:cxn ang="0">
              <a:pos x="connsiteX231" y="connsiteY231"/>
            </a:cxn>
            <a:cxn ang="0">
              <a:pos x="connsiteX232" y="connsiteY232"/>
            </a:cxn>
            <a:cxn ang="0">
              <a:pos x="connsiteX233" y="connsiteY233"/>
            </a:cxn>
            <a:cxn ang="0">
              <a:pos x="connsiteX234" y="connsiteY234"/>
            </a:cxn>
            <a:cxn ang="0">
              <a:pos x="connsiteX235" y="connsiteY235"/>
            </a:cxn>
            <a:cxn ang="0">
              <a:pos x="connsiteX236" y="connsiteY236"/>
            </a:cxn>
            <a:cxn ang="0">
              <a:pos x="connsiteX237" y="connsiteY237"/>
            </a:cxn>
            <a:cxn ang="0">
              <a:pos x="connsiteX238" y="connsiteY238"/>
            </a:cxn>
            <a:cxn ang="0">
              <a:pos x="connsiteX239" y="connsiteY239"/>
            </a:cxn>
          </a:cxnLst>
          <a:rect l="l" t="t" r="r" b="b"/>
          <a:pathLst>
            <a:path w="3593249" h="2957652">
              <a:moveTo>
                <a:pt x="703594" y="2655560"/>
              </a:moveTo>
              <a:cubicBezTo>
                <a:pt x="736383" y="2674434"/>
                <a:pt x="874711" y="2555299"/>
                <a:pt x="876973" y="2621275"/>
              </a:cubicBezTo>
              <a:cubicBezTo>
                <a:pt x="878760" y="2673407"/>
                <a:pt x="913640" y="2647190"/>
                <a:pt x="876973" y="2707135"/>
              </a:cubicBezTo>
              <a:cubicBezTo>
                <a:pt x="831552" y="2781393"/>
                <a:pt x="774359" y="2768653"/>
                <a:pt x="784829" y="2790112"/>
              </a:cubicBezTo>
              <a:cubicBezTo>
                <a:pt x="801403" y="2824078"/>
                <a:pt x="748659" y="2841776"/>
                <a:pt x="766170" y="2875969"/>
              </a:cubicBezTo>
              <a:cubicBezTo>
                <a:pt x="770112" y="2883667"/>
                <a:pt x="781484" y="2889703"/>
                <a:pt x="788274" y="2894696"/>
              </a:cubicBezTo>
              <a:cubicBezTo>
                <a:pt x="846574" y="2937557"/>
                <a:pt x="838085" y="2964988"/>
                <a:pt x="920030" y="2962115"/>
              </a:cubicBezTo>
              <a:lnTo>
                <a:pt x="1007337" y="2945404"/>
              </a:lnTo>
              <a:cubicBezTo>
                <a:pt x="1173887" y="2894913"/>
                <a:pt x="1085909" y="2876107"/>
                <a:pt x="1117230" y="2833133"/>
              </a:cubicBezTo>
              <a:cubicBezTo>
                <a:pt x="1144941" y="2795111"/>
                <a:pt x="1092832" y="2799793"/>
                <a:pt x="1134973" y="2735754"/>
              </a:cubicBezTo>
              <a:cubicBezTo>
                <a:pt x="1185146" y="2659511"/>
                <a:pt x="1146520" y="2691640"/>
                <a:pt x="1175611" y="2677328"/>
              </a:cubicBezTo>
              <a:cubicBezTo>
                <a:pt x="1175613" y="2677325"/>
                <a:pt x="1240927" y="2619022"/>
                <a:pt x="1256314" y="2649832"/>
              </a:cubicBezTo>
              <a:cubicBezTo>
                <a:pt x="1292435" y="2722158"/>
                <a:pt x="1287072" y="2706976"/>
                <a:pt x="1276346" y="2716279"/>
              </a:cubicBezTo>
              <a:cubicBezTo>
                <a:pt x="1261200" y="2729418"/>
                <a:pt x="1209061" y="2817551"/>
                <a:pt x="1216248" y="2827405"/>
              </a:cubicBezTo>
              <a:cubicBezTo>
                <a:pt x="1266616" y="2896464"/>
                <a:pt x="1289635" y="2818761"/>
                <a:pt x="1326714" y="2876094"/>
              </a:cubicBezTo>
              <a:cubicBezTo>
                <a:pt x="1365896" y="2936679"/>
                <a:pt x="1320386" y="2871865"/>
                <a:pt x="1370043" y="2912173"/>
              </a:cubicBezTo>
              <a:cubicBezTo>
                <a:pt x="1383029" y="2908355"/>
                <a:pt x="1394933" y="2914416"/>
                <a:pt x="1410025" y="2924372"/>
              </a:cubicBezTo>
              <a:cubicBezTo>
                <a:pt x="1484286" y="2973364"/>
                <a:pt x="1456224" y="2926769"/>
                <a:pt x="1487814" y="2937339"/>
              </a:cubicBezTo>
              <a:cubicBezTo>
                <a:pt x="1581636" y="2968733"/>
                <a:pt x="1510002" y="2886993"/>
                <a:pt x="1538909" y="2879139"/>
              </a:cubicBezTo>
              <a:cubicBezTo>
                <a:pt x="1555917" y="2874518"/>
                <a:pt x="1565615" y="2877283"/>
                <a:pt x="1569508" y="2879243"/>
              </a:cubicBezTo>
              <a:cubicBezTo>
                <a:pt x="1567994" y="2877841"/>
                <a:pt x="1565656" y="2875282"/>
                <a:pt x="1562607" y="2870975"/>
              </a:cubicBezTo>
              <a:cubicBezTo>
                <a:pt x="1560202" y="2867579"/>
                <a:pt x="1557357" y="2863096"/>
                <a:pt x="1554122" y="2857236"/>
              </a:cubicBezTo>
              <a:cubicBezTo>
                <a:pt x="1541079" y="2833607"/>
                <a:pt x="1628680" y="2737377"/>
                <a:pt x="1631912" y="2735651"/>
              </a:cubicBezTo>
              <a:cubicBezTo>
                <a:pt x="1682749" y="2708485"/>
                <a:pt x="1652260" y="2709407"/>
                <a:pt x="1669804" y="2692147"/>
              </a:cubicBezTo>
              <a:cubicBezTo>
                <a:pt x="1719899" y="2642858"/>
                <a:pt x="1686170" y="2662055"/>
                <a:pt x="1714872" y="2658148"/>
              </a:cubicBezTo>
              <a:cubicBezTo>
                <a:pt x="1757726" y="2652314"/>
                <a:pt x="1716945" y="2632158"/>
                <a:pt x="1716306" y="2629913"/>
              </a:cubicBezTo>
              <a:cubicBezTo>
                <a:pt x="1711505" y="2613066"/>
                <a:pt x="1761473" y="2638124"/>
                <a:pt x="1764243" y="2637692"/>
              </a:cubicBezTo>
              <a:cubicBezTo>
                <a:pt x="1807440" y="2630937"/>
                <a:pt x="1793058" y="2665638"/>
                <a:pt x="1807875" y="2639421"/>
              </a:cubicBezTo>
              <a:cubicBezTo>
                <a:pt x="1829706" y="2600791"/>
                <a:pt x="1872789" y="2582491"/>
                <a:pt x="1859830" y="2623574"/>
              </a:cubicBezTo>
              <a:cubicBezTo>
                <a:pt x="1888875" y="2612118"/>
                <a:pt x="1873578" y="2638216"/>
                <a:pt x="1905760" y="2603696"/>
              </a:cubicBezTo>
              <a:cubicBezTo>
                <a:pt x="1944310" y="2562345"/>
                <a:pt x="1973144" y="2616549"/>
                <a:pt x="1982688" y="2583526"/>
              </a:cubicBezTo>
              <a:cubicBezTo>
                <a:pt x="1988242" y="2564312"/>
                <a:pt x="2002718" y="2511832"/>
                <a:pt x="2011257" y="2494021"/>
              </a:cubicBezTo>
              <a:cubicBezTo>
                <a:pt x="2040186" y="2433676"/>
                <a:pt x="2083140" y="2506185"/>
                <a:pt x="2114282" y="2463089"/>
              </a:cubicBezTo>
              <a:cubicBezTo>
                <a:pt x="2137668" y="2430728"/>
                <a:pt x="2186740" y="2470047"/>
                <a:pt x="2211468" y="2440909"/>
              </a:cubicBezTo>
              <a:cubicBezTo>
                <a:pt x="2246141" y="2400050"/>
                <a:pt x="2277694" y="2438412"/>
                <a:pt x="2267675" y="2354827"/>
              </a:cubicBezTo>
              <a:lnTo>
                <a:pt x="2263096" y="2343371"/>
              </a:lnTo>
              <a:lnTo>
                <a:pt x="2257373" y="2335352"/>
              </a:lnTo>
              <a:lnTo>
                <a:pt x="2251077" y="2326760"/>
              </a:lnTo>
              <a:lnTo>
                <a:pt x="2245353" y="2319313"/>
              </a:lnTo>
              <a:lnTo>
                <a:pt x="2245926" y="2310721"/>
              </a:lnTo>
              <a:lnTo>
                <a:pt x="2249932" y="2303847"/>
              </a:lnTo>
              <a:lnTo>
                <a:pt x="2251650" y="2295255"/>
              </a:lnTo>
              <a:lnTo>
                <a:pt x="2247071" y="2284371"/>
              </a:lnTo>
              <a:lnTo>
                <a:pt x="2240775" y="2274633"/>
              </a:lnTo>
              <a:lnTo>
                <a:pt x="2247071" y="2264896"/>
              </a:lnTo>
              <a:lnTo>
                <a:pt x="2247951" y="2246536"/>
              </a:lnTo>
              <a:lnTo>
                <a:pt x="2253688" y="2231608"/>
              </a:lnTo>
              <a:lnTo>
                <a:pt x="2270899" y="2231608"/>
              </a:lnTo>
              <a:lnTo>
                <a:pt x="2277783" y="2218976"/>
              </a:lnTo>
              <a:lnTo>
                <a:pt x="2281226" y="2205196"/>
              </a:lnTo>
              <a:lnTo>
                <a:pt x="2285815" y="2193713"/>
              </a:lnTo>
              <a:lnTo>
                <a:pt x="2289258" y="2179933"/>
              </a:lnTo>
              <a:lnTo>
                <a:pt x="2294995" y="2169598"/>
              </a:lnTo>
              <a:lnTo>
                <a:pt x="2306469" y="2156966"/>
              </a:lnTo>
              <a:lnTo>
                <a:pt x="2316796" y="2144335"/>
              </a:lnTo>
              <a:lnTo>
                <a:pt x="2327123" y="2129406"/>
              </a:lnTo>
              <a:lnTo>
                <a:pt x="2339744" y="2117923"/>
              </a:lnTo>
              <a:lnTo>
                <a:pt x="2351218" y="2121368"/>
              </a:lnTo>
              <a:lnTo>
                <a:pt x="2361545" y="2129406"/>
              </a:lnTo>
              <a:lnTo>
                <a:pt x="2373020" y="2142038"/>
              </a:lnTo>
              <a:lnTo>
                <a:pt x="2382199" y="2152373"/>
              </a:lnTo>
              <a:lnTo>
                <a:pt x="2376462" y="2170746"/>
              </a:lnTo>
              <a:lnTo>
                <a:pt x="2370725" y="2187971"/>
              </a:lnTo>
              <a:lnTo>
                <a:pt x="2370725" y="2206344"/>
              </a:lnTo>
              <a:lnTo>
                <a:pt x="2377609" y="2224718"/>
              </a:lnTo>
              <a:lnTo>
                <a:pt x="2392526" y="2224718"/>
              </a:lnTo>
              <a:lnTo>
                <a:pt x="2408589" y="2224718"/>
              </a:lnTo>
              <a:lnTo>
                <a:pt x="2418916" y="2217828"/>
              </a:lnTo>
              <a:lnTo>
                <a:pt x="2424653" y="2205196"/>
              </a:lnTo>
              <a:lnTo>
                <a:pt x="2432685" y="2193713"/>
              </a:lnTo>
              <a:lnTo>
                <a:pt x="2443012" y="2184526"/>
              </a:lnTo>
              <a:lnTo>
                <a:pt x="2454487" y="2176488"/>
              </a:lnTo>
              <a:lnTo>
                <a:pt x="2467108" y="2165005"/>
              </a:lnTo>
              <a:lnTo>
                <a:pt x="2478582" y="2156966"/>
              </a:lnTo>
              <a:lnTo>
                <a:pt x="2490056" y="2145483"/>
              </a:lnTo>
              <a:lnTo>
                <a:pt x="2507414" y="2141271"/>
              </a:lnTo>
              <a:lnTo>
                <a:pt x="2512870" y="2149625"/>
              </a:lnTo>
              <a:lnTo>
                <a:pt x="2518034" y="2158269"/>
              </a:lnTo>
              <a:lnTo>
                <a:pt x="2530667" y="2164896"/>
              </a:lnTo>
              <a:lnTo>
                <a:pt x="2535832" y="2161149"/>
              </a:lnTo>
              <a:lnTo>
                <a:pt x="2541861" y="2157115"/>
              </a:lnTo>
              <a:lnTo>
                <a:pt x="2546167" y="2150779"/>
              </a:lnTo>
              <a:lnTo>
                <a:pt x="2554779" y="2142422"/>
              </a:lnTo>
              <a:lnTo>
                <a:pt x="2563103" y="2134067"/>
              </a:lnTo>
              <a:lnTo>
                <a:pt x="2566259" y="2127728"/>
              </a:lnTo>
              <a:lnTo>
                <a:pt x="2571426" y="2125424"/>
              </a:lnTo>
              <a:lnTo>
                <a:pt x="2577895" y="2125703"/>
              </a:lnTo>
              <a:lnTo>
                <a:pt x="2587053" y="2133149"/>
              </a:lnTo>
              <a:lnTo>
                <a:pt x="2597928" y="2133149"/>
              </a:lnTo>
              <a:lnTo>
                <a:pt x="2611664" y="2134868"/>
              </a:lnTo>
              <a:lnTo>
                <a:pt x="2625973" y="2133149"/>
              </a:lnTo>
              <a:lnTo>
                <a:pt x="2637993" y="2128567"/>
              </a:lnTo>
              <a:lnTo>
                <a:pt x="2641999" y="2119974"/>
              </a:lnTo>
              <a:lnTo>
                <a:pt x="2648868" y="2109664"/>
              </a:lnTo>
              <a:lnTo>
                <a:pt x="2645434" y="2103936"/>
              </a:lnTo>
              <a:lnTo>
                <a:pt x="2640855" y="2098780"/>
              </a:lnTo>
              <a:lnTo>
                <a:pt x="2637420" y="2092479"/>
              </a:lnTo>
              <a:lnTo>
                <a:pt x="2643716" y="2085606"/>
              </a:lnTo>
              <a:lnTo>
                <a:pt x="2647723" y="2078159"/>
              </a:lnTo>
              <a:lnTo>
                <a:pt x="2647723" y="2070712"/>
              </a:lnTo>
              <a:lnTo>
                <a:pt x="2643716" y="2065557"/>
              </a:lnTo>
              <a:lnTo>
                <a:pt x="2641999" y="2059256"/>
              </a:lnTo>
              <a:lnTo>
                <a:pt x="2643144" y="2050664"/>
              </a:lnTo>
              <a:lnTo>
                <a:pt x="2648867" y="2040353"/>
              </a:lnTo>
              <a:lnTo>
                <a:pt x="2656880" y="2030616"/>
              </a:lnTo>
              <a:lnTo>
                <a:pt x="2668900" y="2030616"/>
              </a:lnTo>
              <a:lnTo>
                <a:pt x="2686643" y="2030616"/>
              </a:lnTo>
              <a:lnTo>
                <a:pt x="2700380" y="2026033"/>
              </a:lnTo>
              <a:lnTo>
                <a:pt x="2706676" y="2020305"/>
              </a:lnTo>
              <a:lnTo>
                <a:pt x="2714689" y="2012286"/>
              </a:lnTo>
              <a:lnTo>
                <a:pt x="2721557" y="2004839"/>
              </a:lnTo>
              <a:lnTo>
                <a:pt x="2734149" y="2001975"/>
              </a:lnTo>
              <a:lnTo>
                <a:pt x="2747886" y="2001975"/>
              </a:lnTo>
              <a:lnTo>
                <a:pt x="2759905" y="2005985"/>
              </a:lnTo>
              <a:lnTo>
                <a:pt x="2769063" y="2015149"/>
              </a:lnTo>
              <a:lnTo>
                <a:pt x="2776504" y="2024315"/>
              </a:lnTo>
              <a:lnTo>
                <a:pt x="2785089" y="2032334"/>
              </a:lnTo>
              <a:lnTo>
                <a:pt x="2791385" y="2042645"/>
              </a:lnTo>
              <a:lnTo>
                <a:pt x="2791958" y="2055247"/>
              </a:lnTo>
              <a:lnTo>
                <a:pt x="2794820" y="2070712"/>
              </a:lnTo>
              <a:lnTo>
                <a:pt x="2805122" y="2081596"/>
              </a:lnTo>
              <a:lnTo>
                <a:pt x="2809129" y="2095916"/>
              </a:lnTo>
              <a:lnTo>
                <a:pt x="2818859" y="2106227"/>
              </a:lnTo>
              <a:lnTo>
                <a:pt x="2826872" y="2119402"/>
              </a:lnTo>
              <a:lnTo>
                <a:pt x="2841753" y="2129139"/>
              </a:lnTo>
              <a:lnTo>
                <a:pt x="2840036" y="2138304"/>
              </a:lnTo>
              <a:lnTo>
                <a:pt x="2829162" y="2143460"/>
              </a:lnTo>
              <a:lnTo>
                <a:pt x="2818859" y="2151479"/>
              </a:lnTo>
              <a:lnTo>
                <a:pt x="2817715" y="2164654"/>
              </a:lnTo>
              <a:lnTo>
                <a:pt x="2823438" y="2176110"/>
              </a:lnTo>
              <a:lnTo>
                <a:pt x="2838892" y="2181265"/>
              </a:lnTo>
              <a:lnTo>
                <a:pt x="2848050" y="2192149"/>
              </a:lnTo>
              <a:lnTo>
                <a:pt x="2849767" y="2203605"/>
              </a:lnTo>
              <a:lnTo>
                <a:pt x="2849767" y="2216780"/>
              </a:lnTo>
              <a:lnTo>
                <a:pt x="2853773" y="2229382"/>
              </a:lnTo>
              <a:lnTo>
                <a:pt x="2865793" y="2229382"/>
              </a:lnTo>
              <a:lnTo>
                <a:pt x="2871516" y="2222508"/>
              </a:lnTo>
              <a:lnTo>
                <a:pt x="2888115" y="2220789"/>
              </a:lnTo>
              <a:lnTo>
                <a:pt x="2898417" y="2220789"/>
              </a:lnTo>
              <a:lnTo>
                <a:pt x="2908720" y="2219071"/>
              </a:lnTo>
              <a:lnTo>
                <a:pt x="2915588" y="2214489"/>
              </a:lnTo>
              <a:lnTo>
                <a:pt x="2923029" y="2221362"/>
              </a:lnTo>
              <a:lnTo>
                <a:pt x="2938483" y="2221362"/>
              </a:lnTo>
              <a:lnTo>
                <a:pt x="2954509" y="2220789"/>
              </a:lnTo>
              <a:lnTo>
                <a:pt x="2964239" y="2220789"/>
              </a:lnTo>
              <a:lnTo>
                <a:pt x="2975686" y="2219071"/>
              </a:lnTo>
              <a:cubicBezTo>
                <a:pt x="3011769" y="2198436"/>
                <a:pt x="2996226" y="2192208"/>
                <a:pt x="2992857" y="2182411"/>
              </a:cubicBezTo>
              <a:cubicBezTo>
                <a:pt x="2968561" y="2111752"/>
                <a:pt x="2993262" y="2096970"/>
                <a:pt x="2972252" y="2072431"/>
              </a:cubicBezTo>
              <a:cubicBezTo>
                <a:pt x="2942916" y="2038164"/>
                <a:pt x="2996539" y="2029829"/>
                <a:pt x="3006594" y="2038062"/>
              </a:cubicBezTo>
              <a:cubicBezTo>
                <a:pt x="3045052" y="2069561"/>
                <a:pt x="3026561" y="2025295"/>
                <a:pt x="3077566" y="2127421"/>
              </a:cubicBezTo>
              <a:cubicBezTo>
                <a:pt x="3092791" y="2157904"/>
                <a:pt x="3113852" y="2055125"/>
                <a:pt x="3180591" y="2031188"/>
              </a:cubicBezTo>
              <a:cubicBezTo>
                <a:pt x="3233659" y="2012155"/>
                <a:pt x="3243980" y="1970553"/>
                <a:pt x="3265225" y="1973588"/>
              </a:cubicBezTo>
              <a:cubicBezTo>
                <a:pt x="3331559" y="1983061"/>
                <a:pt x="3284356" y="1933726"/>
                <a:pt x="3324646" y="1927776"/>
              </a:cubicBezTo>
              <a:cubicBezTo>
                <a:pt x="3401760" y="1916388"/>
                <a:pt x="3370480" y="1918103"/>
                <a:pt x="3365407" y="1907895"/>
              </a:cubicBezTo>
              <a:cubicBezTo>
                <a:pt x="3353563" y="1884064"/>
                <a:pt x="3450662" y="1932637"/>
                <a:pt x="3466734" y="1885999"/>
              </a:cubicBezTo>
              <a:cubicBezTo>
                <a:pt x="3499968" y="1789561"/>
                <a:pt x="3525007" y="1923456"/>
                <a:pt x="3525007" y="1781701"/>
              </a:cubicBezTo>
              <a:cubicBezTo>
                <a:pt x="3504073" y="1778326"/>
                <a:pt x="3510482" y="1786754"/>
                <a:pt x="3500606" y="1778821"/>
              </a:cubicBezTo>
              <a:cubicBezTo>
                <a:pt x="3484733" y="1766070"/>
                <a:pt x="3453978" y="1774889"/>
                <a:pt x="3490274" y="1744536"/>
              </a:cubicBezTo>
              <a:cubicBezTo>
                <a:pt x="3498894" y="1737327"/>
                <a:pt x="3480071" y="1692593"/>
                <a:pt x="3479652" y="1692099"/>
              </a:cubicBezTo>
              <a:cubicBezTo>
                <a:pt x="3446167" y="1652326"/>
                <a:pt x="3465225" y="1641424"/>
                <a:pt x="3446356" y="1630154"/>
              </a:cubicBezTo>
              <a:cubicBezTo>
                <a:pt x="3399857" y="1602381"/>
                <a:pt x="3454580" y="1569941"/>
                <a:pt x="3410761" y="1599900"/>
              </a:cubicBezTo>
              <a:cubicBezTo>
                <a:pt x="3362600" y="1632829"/>
                <a:pt x="3330201" y="1673315"/>
                <a:pt x="3326081" y="1644272"/>
              </a:cubicBezTo>
              <a:cubicBezTo>
                <a:pt x="3320568" y="1605394"/>
                <a:pt x="3267965" y="1560136"/>
                <a:pt x="3281589" y="1540839"/>
              </a:cubicBezTo>
              <a:cubicBezTo>
                <a:pt x="3299014" y="1516154"/>
                <a:pt x="3263452" y="1516078"/>
                <a:pt x="3279005" y="1492436"/>
              </a:cubicBezTo>
              <a:cubicBezTo>
                <a:pt x="3304113" y="1454271"/>
                <a:pt x="3253033" y="1438478"/>
                <a:pt x="3248578" y="1417238"/>
              </a:cubicBezTo>
              <a:cubicBezTo>
                <a:pt x="3241278" y="1382434"/>
                <a:pt x="3195915" y="1411334"/>
                <a:pt x="3212122" y="1391018"/>
              </a:cubicBezTo>
              <a:cubicBezTo>
                <a:pt x="3234277" y="1363245"/>
                <a:pt x="3213045" y="1325672"/>
                <a:pt x="3253170" y="1354429"/>
              </a:cubicBezTo>
              <a:cubicBezTo>
                <a:pt x="3316977" y="1400159"/>
                <a:pt x="3278095" y="1337728"/>
                <a:pt x="3308284" y="1363359"/>
              </a:cubicBezTo>
              <a:cubicBezTo>
                <a:pt x="3364098" y="1410743"/>
                <a:pt x="3356223" y="1348136"/>
                <a:pt x="3349333" y="1338292"/>
              </a:cubicBezTo>
              <a:cubicBezTo>
                <a:pt x="3322496" y="1299946"/>
                <a:pt x="3382916" y="1337377"/>
                <a:pt x="3382916" y="1276926"/>
              </a:cubicBezTo>
              <a:cubicBezTo>
                <a:pt x="3381485" y="1274019"/>
                <a:pt x="3380634" y="1270744"/>
                <a:pt x="3378628" y="1268201"/>
              </a:cubicBezTo>
              <a:cubicBezTo>
                <a:pt x="3320715" y="1194762"/>
                <a:pt x="3422878" y="1217483"/>
                <a:pt x="3429992" y="1181847"/>
              </a:cubicBezTo>
              <a:cubicBezTo>
                <a:pt x="3435856" y="1152471"/>
                <a:pt x="3405143" y="1171428"/>
                <a:pt x="3402149" y="1164271"/>
              </a:cubicBezTo>
              <a:cubicBezTo>
                <a:pt x="3380278" y="1111996"/>
                <a:pt x="3372416" y="1245270"/>
                <a:pt x="3334119" y="1164849"/>
              </a:cubicBezTo>
              <a:cubicBezTo>
                <a:pt x="3316508" y="1127867"/>
                <a:pt x="3254115" y="1109918"/>
                <a:pt x="3268384" y="1074090"/>
              </a:cubicBezTo>
              <a:cubicBezTo>
                <a:pt x="3282158" y="1039506"/>
                <a:pt x="3407560" y="937902"/>
                <a:pt x="3441587" y="871241"/>
              </a:cubicBezTo>
              <a:cubicBezTo>
                <a:pt x="3477773" y="800358"/>
                <a:pt x="3471202" y="929165"/>
                <a:pt x="3500541" y="913629"/>
              </a:cubicBezTo>
              <a:cubicBezTo>
                <a:pt x="3526594" y="899830"/>
                <a:pt x="3484174" y="849161"/>
                <a:pt x="3494245" y="838018"/>
              </a:cubicBezTo>
              <a:cubicBezTo>
                <a:pt x="3514809" y="815262"/>
                <a:pt x="3484671" y="740034"/>
                <a:pt x="3515994" y="728038"/>
              </a:cubicBezTo>
              <a:cubicBezTo>
                <a:pt x="3599365" y="696104"/>
                <a:pt x="3517028" y="603746"/>
                <a:pt x="3543467" y="539010"/>
              </a:cubicBezTo>
              <a:cubicBezTo>
                <a:pt x="3610685" y="374421"/>
                <a:pt x="3618676" y="376312"/>
                <a:pt x="3545185" y="308166"/>
              </a:cubicBezTo>
              <a:cubicBezTo>
                <a:pt x="3430628" y="201944"/>
                <a:pt x="3493078" y="295913"/>
                <a:pt x="3432429" y="320195"/>
              </a:cubicBezTo>
              <a:cubicBezTo>
                <a:pt x="3355493" y="351000"/>
                <a:pt x="3338549" y="333713"/>
                <a:pt x="3303076" y="352272"/>
              </a:cubicBezTo>
              <a:cubicBezTo>
                <a:pt x="3224303" y="393488"/>
                <a:pt x="3210240" y="302800"/>
                <a:pt x="3185742" y="250885"/>
              </a:cubicBezTo>
              <a:cubicBezTo>
                <a:pt x="3155588" y="186983"/>
                <a:pt x="3210880" y="211652"/>
                <a:pt x="3170288" y="193603"/>
              </a:cubicBezTo>
              <a:cubicBezTo>
                <a:pt x="3153609" y="186186"/>
                <a:pt x="3127458" y="132793"/>
                <a:pt x="3109045" y="163244"/>
              </a:cubicBezTo>
              <a:cubicBezTo>
                <a:pt x="3080306" y="210771"/>
                <a:pt x="3081861" y="187084"/>
                <a:pt x="3042652" y="169545"/>
              </a:cubicBezTo>
              <a:cubicBezTo>
                <a:pt x="2940121" y="123682"/>
                <a:pt x="3144821" y="77257"/>
                <a:pt x="3012578" y="0"/>
              </a:cubicBezTo>
              <a:cubicBezTo>
                <a:pt x="3000940" y="2640"/>
                <a:pt x="2991903" y="5453"/>
                <a:pt x="2988509" y="8930"/>
              </a:cubicBezTo>
              <a:cubicBezTo>
                <a:pt x="2950591" y="47770"/>
                <a:pt x="2980334" y="-31896"/>
                <a:pt x="2877709" y="104006"/>
              </a:cubicBezTo>
              <a:cubicBezTo>
                <a:pt x="2866710" y="118570"/>
                <a:pt x="2839987" y="134546"/>
                <a:pt x="2861920" y="157886"/>
              </a:cubicBezTo>
              <a:cubicBezTo>
                <a:pt x="2877709" y="174686"/>
                <a:pt x="2936038" y="99288"/>
                <a:pt x="2934545" y="189577"/>
              </a:cubicBezTo>
              <a:cubicBezTo>
                <a:pt x="2933852" y="231565"/>
                <a:pt x="2996571" y="228239"/>
                <a:pt x="2900385" y="310586"/>
              </a:cubicBezTo>
              <a:cubicBezTo>
                <a:pt x="2860857" y="344425"/>
                <a:pt x="2875223" y="418153"/>
                <a:pt x="2841254" y="456083"/>
              </a:cubicBezTo>
              <a:lnTo>
                <a:pt x="2798826" y="575669"/>
              </a:lnTo>
              <a:cubicBezTo>
                <a:pt x="2800189" y="587963"/>
                <a:pt x="2871810" y="578592"/>
                <a:pt x="2791385" y="647843"/>
              </a:cubicBezTo>
              <a:cubicBezTo>
                <a:pt x="2764625" y="670885"/>
                <a:pt x="2757621" y="642204"/>
                <a:pt x="2699808" y="708561"/>
              </a:cubicBezTo>
              <a:cubicBezTo>
                <a:pt x="2626645" y="792535"/>
                <a:pt x="2519152" y="689459"/>
                <a:pt x="2514935" y="711425"/>
              </a:cubicBezTo>
              <a:cubicBezTo>
                <a:pt x="2498163" y="798760"/>
                <a:pt x="2428419" y="878948"/>
                <a:pt x="2425074" y="971482"/>
              </a:cubicBezTo>
              <a:cubicBezTo>
                <a:pt x="2423047" y="1027588"/>
                <a:pt x="2352827" y="995351"/>
                <a:pt x="2427936" y="1092346"/>
              </a:cubicBezTo>
              <a:cubicBezTo>
                <a:pt x="2452531" y="1124110"/>
                <a:pt x="2465671" y="1060066"/>
                <a:pt x="2560723" y="1058550"/>
              </a:cubicBezTo>
              <a:cubicBezTo>
                <a:pt x="2617630" y="1057642"/>
                <a:pt x="2603389" y="1138041"/>
                <a:pt x="2660887" y="1049385"/>
              </a:cubicBezTo>
              <a:cubicBezTo>
                <a:pt x="2688768" y="1006397"/>
                <a:pt x="2777084" y="1031636"/>
                <a:pt x="2806266" y="1060841"/>
              </a:cubicBezTo>
              <a:cubicBezTo>
                <a:pt x="2820181" y="1074767"/>
                <a:pt x="2845999" y="1073465"/>
                <a:pt x="2848621" y="1092919"/>
              </a:cubicBezTo>
              <a:cubicBezTo>
                <a:pt x="2851304" y="1112827"/>
                <a:pt x="3034718" y="1231362"/>
                <a:pt x="2941915" y="1259608"/>
              </a:cubicBezTo>
              <a:cubicBezTo>
                <a:pt x="2870611" y="1281310"/>
                <a:pt x="2842692" y="1224542"/>
                <a:pt x="2809699" y="1253880"/>
              </a:cubicBezTo>
              <a:cubicBezTo>
                <a:pt x="2785957" y="1274993"/>
                <a:pt x="2776999" y="1234129"/>
                <a:pt x="2742161" y="1263618"/>
              </a:cubicBezTo>
              <a:cubicBezTo>
                <a:pt x="2670189" y="1324541"/>
                <a:pt x="2649609" y="1253326"/>
                <a:pt x="2648294" y="1311734"/>
              </a:cubicBezTo>
              <a:cubicBezTo>
                <a:pt x="2647303" y="1355722"/>
                <a:pt x="2556152" y="1309102"/>
                <a:pt x="2530388" y="1373598"/>
              </a:cubicBezTo>
              <a:cubicBezTo>
                <a:pt x="2510763" y="1422727"/>
                <a:pt x="2506348" y="1372773"/>
                <a:pt x="2506348" y="1451500"/>
              </a:cubicBezTo>
              <a:cubicBezTo>
                <a:pt x="2506348" y="1475837"/>
                <a:pt x="2429377" y="1529403"/>
                <a:pt x="2355245" y="1529403"/>
              </a:cubicBezTo>
              <a:cubicBezTo>
                <a:pt x="2282397" y="1529403"/>
                <a:pt x="2339006" y="1523205"/>
                <a:pt x="2250504" y="1595277"/>
              </a:cubicBezTo>
              <a:cubicBezTo>
                <a:pt x="2192806" y="1642264"/>
                <a:pt x="2165470" y="1665368"/>
                <a:pt x="2085736" y="1649170"/>
              </a:cubicBezTo>
              <a:cubicBezTo>
                <a:pt x="2040074" y="1639894"/>
                <a:pt x="2035117" y="1573731"/>
                <a:pt x="1956852" y="1603069"/>
              </a:cubicBezTo>
              <a:cubicBezTo>
                <a:pt x="1956543" y="1603186"/>
                <a:pt x="1884843" y="1714373"/>
                <a:pt x="1903175" y="1747415"/>
              </a:cubicBezTo>
              <a:cubicBezTo>
                <a:pt x="1962449" y="1854253"/>
                <a:pt x="2015582" y="1820917"/>
                <a:pt x="1885910" y="1907460"/>
              </a:cubicBezTo>
              <a:cubicBezTo>
                <a:pt x="1835382" y="1941183"/>
                <a:pt x="1879030" y="1865396"/>
                <a:pt x="1782312" y="2014576"/>
              </a:cubicBezTo>
              <a:cubicBezTo>
                <a:pt x="1749793" y="2064735"/>
                <a:pt x="1714444" y="2025467"/>
                <a:pt x="1671274" y="2066129"/>
              </a:cubicBezTo>
              <a:cubicBezTo>
                <a:pt x="1627170" y="2107672"/>
                <a:pt x="1455233" y="2071584"/>
                <a:pt x="1354187" y="2087896"/>
              </a:cubicBezTo>
              <a:cubicBezTo>
                <a:pt x="1159053" y="2119395"/>
                <a:pt x="1092132" y="2228913"/>
                <a:pt x="992455" y="2211051"/>
              </a:cubicBezTo>
              <a:cubicBezTo>
                <a:pt x="944948" y="2202537"/>
                <a:pt x="1030444" y="2161400"/>
                <a:pt x="916331" y="2176109"/>
              </a:cubicBezTo>
              <a:cubicBezTo>
                <a:pt x="829955" y="2187244"/>
                <a:pt x="775683" y="2097061"/>
                <a:pt x="694828" y="2097061"/>
              </a:cubicBezTo>
              <a:cubicBezTo>
                <a:pt x="630653" y="2097061"/>
                <a:pt x="650548" y="2039204"/>
                <a:pt x="605539" y="2023741"/>
              </a:cubicBezTo>
              <a:cubicBezTo>
                <a:pt x="404702" y="1954744"/>
                <a:pt x="376001" y="2008675"/>
                <a:pt x="285589" y="1975625"/>
              </a:cubicBezTo>
              <a:cubicBezTo>
                <a:pt x="239862" y="1958907"/>
                <a:pt x="101880" y="1936500"/>
                <a:pt x="0" y="1924039"/>
              </a:cubicBezTo>
              <a:cubicBezTo>
                <a:pt x="10645" y="1953706"/>
                <a:pt x="63767" y="2100693"/>
                <a:pt x="58594" y="2120238"/>
              </a:cubicBezTo>
              <a:cubicBezTo>
                <a:pt x="45821" y="2168492"/>
                <a:pt x="6202" y="2130316"/>
                <a:pt x="49407" y="2195723"/>
              </a:cubicBezTo>
              <a:cubicBezTo>
                <a:pt x="64693" y="2218865"/>
                <a:pt x="122642" y="2278899"/>
                <a:pt x="111411" y="2301460"/>
              </a:cubicBezTo>
              <a:cubicBezTo>
                <a:pt x="89696" y="2345078"/>
                <a:pt x="147683" y="2355899"/>
                <a:pt x="154181" y="2339204"/>
              </a:cubicBezTo>
              <a:cubicBezTo>
                <a:pt x="168976" y="2301199"/>
                <a:pt x="101762" y="2311490"/>
                <a:pt x="240583" y="2293971"/>
              </a:cubicBezTo>
              <a:cubicBezTo>
                <a:pt x="351349" y="2279991"/>
                <a:pt x="420194" y="2315762"/>
                <a:pt x="339788" y="2392373"/>
              </a:cubicBezTo>
              <a:cubicBezTo>
                <a:pt x="207179" y="2518722"/>
                <a:pt x="250821" y="2444837"/>
                <a:pt x="322220" y="2499748"/>
              </a:cubicBezTo>
              <a:cubicBezTo>
                <a:pt x="336127" y="2510445"/>
                <a:pt x="362213" y="2522415"/>
                <a:pt x="364575" y="2534690"/>
              </a:cubicBezTo>
              <a:cubicBezTo>
                <a:pt x="368003" y="2552507"/>
                <a:pt x="372950" y="2546225"/>
                <a:pt x="384035" y="2558175"/>
              </a:cubicBezTo>
              <a:cubicBezTo>
                <a:pt x="409492" y="2585614"/>
                <a:pt x="446490" y="2573290"/>
                <a:pt x="431185" y="2629626"/>
              </a:cubicBezTo>
              <a:cubicBezTo>
                <a:pt x="419802" y="2671525"/>
                <a:pt x="438528" y="2643435"/>
                <a:pt x="468213" y="2669960"/>
              </a:cubicBezTo>
              <a:cubicBezTo>
                <a:pt x="557072" y="2749360"/>
                <a:pt x="546402" y="2740649"/>
                <a:pt x="595663" y="2688688"/>
              </a:cubicBezTo>
              <a:cubicBezTo>
                <a:pt x="612801" y="2670609"/>
                <a:pt x="523731" y="2642384"/>
                <a:pt x="619488" y="2639709"/>
              </a:cubicBezTo>
              <a:cubicBezTo>
                <a:pt x="639910" y="2639139"/>
                <a:pt x="646619" y="2622760"/>
                <a:pt x="703593" y="2655554"/>
              </a:cubicBezTo>
              <a:lnTo>
                <a:pt x="703594" y="2655554"/>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7</xdr:col>
      <xdr:colOff>617838</xdr:colOff>
      <xdr:row>31</xdr:row>
      <xdr:rowOff>27180</xdr:rowOff>
    </xdr:from>
    <xdr:to>
      <xdr:col>9</xdr:col>
      <xdr:colOff>514430</xdr:colOff>
      <xdr:row>36</xdr:row>
      <xdr:rowOff>71379</xdr:rowOff>
    </xdr:to>
    <xdr:sp macro="" textlink="">
      <xdr:nvSpPr>
        <xdr:cNvPr id="509065" name="广西壮族自治区">
          <a:hlinkClick xmlns:r="http://schemas.openxmlformats.org/officeDocument/2006/relationships" r:id="rId21" tooltip="广西壮族自治区"/>
          <a:extLst>
            <a:ext uri="{FF2B5EF4-FFF2-40B4-BE49-F238E27FC236}">
              <a16:creationId xmlns:a16="http://schemas.microsoft.com/office/drawing/2014/main" id="{00000000-0008-0000-1000-000089C40700}"/>
            </a:ext>
          </a:extLst>
        </xdr:cNvPr>
        <xdr:cNvSpPr/>
      </xdr:nvSpPr>
      <xdr:spPr>
        <a:xfrm>
          <a:off x="6304263" y="5951730"/>
          <a:ext cx="1268192" cy="901449"/>
        </a:xfrm>
        <a:custGeom>
          <a:avLst/>
          <a:gdLst>
            <a:gd name="connsiteX0" fmla="*/ 1128169 w 1262844"/>
            <a:gd name="connsiteY0" fmla="*/ 660386 h 899022"/>
            <a:gd name="connsiteX1" fmla="*/ 1128169 w 1262844"/>
            <a:gd name="connsiteY1" fmla="*/ 660386 h 899022"/>
            <a:gd name="connsiteX2" fmla="*/ 639840 w 1262844"/>
            <a:gd name="connsiteY2" fmla="*/ 144084 h 899022"/>
            <a:gd name="connsiteX3" fmla="*/ 544828 w 1262844"/>
            <a:gd name="connsiteY3" fmla="*/ 204802 h 899022"/>
            <a:gd name="connsiteX4" fmla="*/ 508197 w 1262844"/>
            <a:gd name="connsiteY4" fmla="*/ 193919 h 899022"/>
            <a:gd name="connsiteX5" fmla="*/ 474428 w 1262844"/>
            <a:gd name="connsiteY5" fmla="*/ 148667 h 899022"/>
            <a:gd name="connsiteX6" fmla="*/ 420626 w 1262844"/>
            <a:gd name="connsiteY6" fmla="*/ 164133 h 899022"/>
            <a:gd name="connsiteX7" fmla="*/ 351370 w 1262844"/>
            <a:gd name="connsiteY7" fmla="*/ 213395 h 899022"/>
            <a:gd name="connsiteX8" fmla="*/ 284404 w 1262844"/>
            <a:gd name="connsiteY8" fmla="*/ 244899 h 899022"/>
            <a:gd name="connsiteX9" fmla="*/ 234608 w 1262844"/>
            <a:gd name="connsiteY9" fmla="*/ 280986 h 899022"/>
            <a:gd name="connsiteX10" fmla="*/ 121853 w 1262844"/>
            <a:gd name="connsiteY10" fmla="*/ 228288 h 899022"/>
            <a:gd name="connsiteX11" fmla="*/ 5681 w 1262844"/>
            <a:gd name="connsiteY11" fmla="*/ 253500 h 899022"/>
            <a:gd name="connsiteX12" fmla="*/ 9841 w 1262844"/>
            <a:gd name="connsiteY12" fmla="*/ 326395 h 899022"/>
            <a:gd name="connsiteX13" fmla="*/ 100546 w 1262844"/>
            <a:gd name="connsiteY13" fmla="*/ 336193 h 899022"/>
            <a:gd name="connsiteX14" fmla="*/ 125809 w 1262844"/>
            <a:gd name="connsiteY14" fmla="*/ 391799 h 899022"/>
            <a:gd name="connsiteX15" fmla="*/ 161690 w 1262844"/>
            <a:gd name="connsiteY15" fmla="*/ 395255 h 899022"/>
            <a:gd name="connsiteX16" fmla="*/ 229719 w 1262844"/>
            <a:gd name="connsiteY16" fmla="*/ 385171 h 899022"/>
            <a:gd name="connsiteX17" fmla="*/ 241777 w 1262844"/>
            <a:gd name="connsiteY17" fmla="*/ 508196 h 899022"/>
            <a:gd name="connsiteX18" fmla="*/ 204746 w 1262844"/>
            <a:gd name="connsiteY18" fmla="*/ 501571 h 899022"/>
            <a:gd name="connsiteX19" fmla="*/ 152162 w 1262844"/>
            <a:gd name="connsiteY19" fmla="*/ 555264 h 899022"/>
            <a:gd name="connsiteX20" fmla="*/ 186087 w 1262844"/>
            <a:gd name="connsiteY20" fmla="*/ 591173 h 899022"/>
            <a:gd name="connsiteX21" fmla="*/ 248378 w 1262844"/>
            <a:gd name="connsiteY21" fmla="*/ 602410 h 899022"/>
            <a:gd name="connsiteX22" fmla="*/ 320463 w 1262844"/>
            <a:gd name="connsiteY22" fmla="*/ 612645 h 899022"/>
            <a:gd name="connsiteX23" fmla="*/ 338778 w 1262844"/>
            <a:gd name="connsiteY23" fmla="*/ 682528 h 899022"/>
            <a:gd name="connsiteX24" fmla="*/ 350226 w 1262844"/>
            <a:gd name="connsiteY24" fmla="*/ 774178 h 899022"/>
            <a:gd name="connsiteX25" fmla="*/ 397732 w 1262844"/>
            <a:gd name="connsiteY25" fmla="*/ 806256 h 899022"/>
            <a:gd name="connsiteX26" fmla="*/ 497323 w 1262844"/>
            <a:gd name="connsiteY26" fmla="*/ 861246 h 899022"/>
            <a:gd name="connsiteX27" fmla="*/ 556276 w 1262844"/>
            <a:gd name="connsiteY27" fmla="*/ 866401 h 899022"/>
            <a:gd name="connsiteX28" fmla="*/ 640413 w 1262844"/>
            <a:gd name="connsiteY28" fmla="*/ 869838 h 899022"/>
            <a:gd name="connsiteX29" fmla="*/ 658728 w 1262844"/>
            <a:gd name="connsiteY29" fmla="*/ 841770 h 899022"/>
            <a:gd name="connsiteX30" fmla="*/ 679906 w 1262844"/>
            <a:gd name="connsiteY30" fmla="*/ 824013 h 899022"/>
            <a:gd name="connsiteX31" fmla="*/ 696504 w 1262844"/>
            <a:gd name="connsiteY31" fmla="*/ 857236 h 899022"/>
            <a:gd name="connsiteX32" fmla="*/ 723977 w 1262844"/>
            <a:gd name="connsiteY32" fmla="*/ 851508 h 899022"/>
            <a:gd name="connsiteX33" fmla="*/ 767477 w 1262844"/>
            <a:gd name="connsiteY33" fmla="*/ 892178 h 899022"/>
            <a:gd name="connsiteX34" fmla="*/ 844173 w 1262844"/>
            <a:gd name="connsiteY34" fmla="*/ 885877 h 899022"/>
            <a:gd name="connsiteX35" fmla="*/ 845318 w 1262844"/>
            <a:gd name="connsiteY35" fmla="*/ 845780 h 899022"/>
            <a:gd name="connsiteX36" fmla="*/ 854475 w 1262844"/>
            <a:gd name="connsiteY36" fmla="*/ 870984 h 899022"/>
            <a:gd name="connsiteX37" fmla="*/ 885955 w 1262844"/>
            <a:gd name="connsiteY37" fmla="*/ 897333 h 899022"/>
            <a:gd name="connsiteX38" fmla="*/ 913186 w 1262844"/>
            <a:gd name="connsiteY38" fmla="*/ 834632 h 899022"/>
            <a:gd name="connsiteX39" fmla="*/ 985236 w 1262844"/>
            <a:gd name="connsiteY39" fmla="*/ 792565 h 899022"/>
            <a:gd name="connsiteX40" fmla="*/ 1043220 w 1262844"/>
            <a:gd name="connsiteY40" fmla="*/ 753960 h 899022"/>
            <a:gd name="connsiteX41" fmla="*/ 1046375 w 1262844"/>
            <a:gd name="connsiteY41" fmla="*/ 703538 h 899022"/>
            <a:gd name="connsiteX42" fmla="*/ 1104359 w 1262844"/>
            <a:gd name="connsiteY42" fmla="*/ 679337 h 899022"/>
            <a:gd name="connsiteX43" fmla="*/ 1116595 w 1262844"/>
            <a:gd name="connsiteY43" fmla="*/ 669896 h 899022"/>
            <a:gd name="connsiteX44" fmla="*/ 1128169 w 1262844"/>
            <a:gd name="connsiteY44" fmla="*/ 660385 h 899022"/>
            <a:gd name="connsiteX45" fmla="*/ 1136798 w 1262844"/>
            <a:gd name="connsiteY45" fmla="*/ 655136 h 899022"/>
            <a:gd name="connsiteX46" fmla="*/ 1192741 w 1262844"/>
            <a:gd name="connsiteY46" fmla="*/ 492927 h 899022"/>
            <a:gd name="connsiteX47" fmla="*/ 1212773 w 1262844"/>
            <a:gd name="connsiteY47" fmla="*/ 464287 h 899022"/>
            <a:gd name="connsiteX48" fmla="*/ 1246542 w 1262844"/>
            <a:gd name="connsiteY48" fmla="*/ 384093 h 899022"/>
            <a:gd name="connsiteX49" fmla="*/ 1253338 w 1262844"/>
            <a:gd name="connsiteY49" fmla="*/ 289806 h 899022"/>
            <a:gd name="connsiteX50" fmla="*/ 1193059 w 1262844"/>
            <a:gd name="connsiteY50" fmla="*/ 304788 h 899022"/>
            <a:gd name="connsiteX51" fmla="*/ 1168947 w 1262844"/>
            <a:gd name="connsiteY51" fmla="*/ 243419 h 899022"/>
            <a:gd name="connsiteX52" fmla="*/ 1092591 w 1262844"/>
            <a:gd name="connsiteY52" fmla="*/ 250622 h 899022"/>
            <a:gd name="connsiteX53" fmla="*/ 1139954 w 1262844"/>
            <a:gd name="connsiteY53" fmla="*/ 146324 h 899022"/>
            <a:gd name="connsiteX54" fmla="*/ 1147419 w 1262844"/>
            <a:gd name="connsiteY54" fmla="*/ 75160 h 899022"/>
            <a:gd name="connsiteX55" fmla="*/ 1129333 w 1262844"/>
            <a:gd name="connsiteY55" fmla="*/ 12351 h 899022"/>
            <a:gd name="connsiteX56" fmla="*/ 1043792 w 1262844"/>
            <a:gd name="connsiteY56" fmla="*/ 6301 h 899022"/>
            <a:gd name="connsiteX57" fmla="*/ 940743 w 1262844"/>
            <a:gd name="connsiteY57" fmla="*/ 48076 h 899022"/>
            <a:gd name="connsiteX58" fmla="*/ 894527 w 1262844"/>
            <a:gd name="connsiteY58" fmla="*/ 63636 h 899022"/>
            <a:gd name="connsiteX59" fmla="*/ 872853 w 1262844"/>
            <a:gd name="connsiteY59" fmla="*/ 71107 h 899022"/>
            <a:gd name="connsiteX60" fmla="*/ 836282 w 1262844"/>
            <a:gd name="connsiteY60" fmla="*/ 64020 h 899022"/>
            <a:gd name="connsiteX61" fmla="*/ 795522 w 1262844"/>
            <a:gd name="connsiteY61" fmla="*/ 101696 h 899022"/>
            <a:gd name="connsiteX62" fmla="*/ 753168 w 1262844"/>
            <a:gd name="connsiteY62" fmla="*/ 116016 h 899022"/>
            <a:gd name="connsiteX63" fmla="*/ 716537 w 1262844"/>
            <a:gd name="connsiteY63" fmla="*/ 130337 h 899022"/>
            <a:gd name="connsiteX64" fmla="*/ 689063 w 1262844"/>
            <a:gd name="connsiteY64" fmla="*/ 162414 h 899022"/>
            <a:gd name="connsiteX65" fmla="*/ 639840 w 1262844"/>
            <a:gd name="connsiteY65" fmla="*/ 144084 h 899022"/>
            <a:gd name="connsiteX66" fmla="*/ 639840 w 1262844"/>
            <a:gd name="connsiteY66" fmla="*/ 144084 h 8990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Lst>
          <a:rect l="l" t="t" r="r" b="b"/>
          <a:pathLst>
            <a:path w="1262844" h="899022">
              <a:moveTo>
                <a:pt x="1128169" y="660386"/>
              </a:moveTo>
              <a:cubicBezTo>
                <a:pt x="1072780" y="693874"/>
                <a:pt x="1145062" y="645128"/>
                <a:pt x="1128169" y="660386"/>
              </a:cubicBezTo>
              <a:close/>
              <a:moveTo>
                <a:pt x="639840" y="144084"/>
              </a:moveTo>
              <a:cubicBezTo>
                <a:pt x="623072" y="150696"/>
                <a:pt x="588403" y="244548"/>
                <a:pt x="544828" y="204802"/>
              </a:cubicBezTo>
              <a:cubicBezTo>
                <a:pt x="514779" y="177394"/>
                <a:pt x="542137" y="182622"/>
                <a:pt x="508197" y="193919"/>
              </a:cubicBezTo>
              <a:cubicBezTo>
                <a:pt x="498872" y="197023"/>
                <a:pt x="476399" y="158815"/>
                <a:pt x="474428" y="148667"/>
              </a:cubicBezTo>
              <a:cubicBezTo>
                <a:pt x="467133" y="111112"/>
                <a:pt x="407265" y="127335"/>
                <a:pt x="420626" y="164133"/>
              </a:cubicBezTo>
              <a:cubicBezTo>
                <a:pt x="434835" y="203268"/>
                <a:pt x="367634" y="199590"/>
                <a:pt x="351370" y="213395"/>
              </a:cubicBezTo>
              <a:cubicBezTo>
                <a:pt x="322112" y="238234"/>
                <a:pt x="286999" y="225359"/>
                <a:pt x="284404" y="244899"/>
              </a:cubicBezTo>
              <a:cubicBezTo>
                <a:pt x="274031" y="323039"/>
                <a:pt x="235081" y="281062"/>
                <a:pt x="234608" y="280986"/>
              </a:cubicBezTo>
              <a:cubicBezTo>
                <a:pt x="190701" y="273840"/>
                <a:pt x="163585" y="242951"/>
                <a:pt x="121853" y="228288"/>
              </a:cubicBezTo>
              <a:cubicBezTo>
                <a:pt x="95101" y="218888"/>
                <a:pt x="23192" y="333050"/>
                <a:pt x="5681" y="253500"/>
              </a:cubicBezTo>
              <a:cubicBezTo>
                <a:pt x="-5108" y="275918"/>
                <a:pt x="1285" y="297377"/>
                <a:pt x="9841" y="326395"/>
              </a:cubicBezTo>
              <a:cubicBezTo>
                <a:pt x="16696" y="349638"/>
                <a:pt x="59647" y="303894"/>
                <a:pt x="100546" y="336193"/>
              </a:cubicBezTo>
              <a:cubicBezTo>
                <a:pt x="118673" y="350508"/>
                <a:pt x="90971" y="385741"/>
                <a:pt x="125809" y="391799"/>
              </a:cubicBezTo>
              <a:cubicBezTo>
                <a:pt x="141290" y="394490"/>
                <a:pt x="149859" y="404952"/>
                <a:pt x="161690" y="395255"/>
              </a:cubicBezTo>
              <a:cubicBezTo>
                <a:pt x="173250" y="385779"/>
                <a:pt x="183428" y="417257"/>
                <a:pt x="229719" y="385171"/>
              </a:cubicBezTo>
              <a:cubicBezTo>
                <a:pt x="250754" y="370594"/>
                <a:pt x="293959" y="451952"/>
                <a:pt x="241777" y="508196"/>
              </a:cubicBezTo>
              <a:cubicBezTo>
                <a:pt x="231912" y="518828"/>
                <a:pt x="221895" y="497985"/>
                <a:pt x="204746" y="501571"/>
              </a:cubicBezTo>
              <a:cubicBezTo>
                <a:pt x="196717" y="519846"/>
                <a:pt x="167977" y="541708"/>
                <a:pt x="152162" y="555264"/>
              </a:cubicBezTo>
              <a:cubicBezTo>
                <a:pt x="165129" y="570411"/>
                <a:pt x="177489" y="586428"/>
                <a:pt x="186087" y="591173"/>
              </a:cubicBezTo>
              <a:cubicBezTo>
                <a:pt x="246002" y="624236"/>
                <a:pt x="193364" y="606904"/>
                <a:pt x="248378" y="602410"/>
              </a:cubicBezTo>
              <a:cubicBezTo>
                <a:pt x="298184" y="598341"/>
                <a:pt x="253011" y="639638"/>
                <a:pt x="320463" y="612645"/>
              </a:cubicBezTo>
              <a:cubicBezTo>
                <a:pt x="332504" y="607825"/>
                <a:pt x="402532" y="632710"/>
                <a:pt x="338778" y="682528"/>
              </a:cubicBezTo>
              <a:cubicBezTo>
                <a:pt x="300185" y="712688"/>
                <a:pt x="345120" y="729880"/>
                <a:pt x="350226" y="774178"/>
              </a:cubicBezTo>
              <a:cubicBezTo>
                <a:pt x="352863" y="797067"/>
                <a:pt x="386311" y="792930"/>
                <a:pt x="397732" y="806256"/>
              </a:cubicBezTo>
              <a:cubicBezTo>
                <a:pt x="400140" y="809066"/>
                <a:pt x="414265" y="858876"/>
                <a:pt x="497323" y="861246"/>
              </a:cubicBezTo>
              <a:cubicBezTo>
                <a:pt x="524545" y="862021"/>
                <a:pt x="533165" y="848860"/>
                <a:pt x="556276" y="866401"/>
              </a:cubicBezTo>
              <a:cubicBezTo>
                <a:pt x="604983" y="903369"/>
                <a:pt x="631573" y="844234"/>
                <a:pt x="640413" y="869838"/>
              </a:cubicBezTo>
              <a:cubicBezTo>
                <a:pt x="650359" y="898649"/>
                <a:pt x="674454" y="862494"/>
                <a:pt x="658728" y="841770"/>
              </a:cubicBezTo>
              <a:cubicBezTo>
                <a:pt x="639908" y="816969"/>
                <a:pt x="680564" y="812708"/>
                <a:pt x="679906" y="824013"/>
              </a:cubicBezTo>
              <a:cubicBezTo>
                <a:pt x="678415" y="849546"/>
                <a:pt x="678353" y="831625"/>
                <a:pt x="696504" y="857236"/>
              </a:cubicBezTo>
              <a:cubicBezTo>
                <a:pt x="715595" y="884172"/>
                <a:pt x="718316" y="814575"/>
                <a:pt x="723977" y="851508"/>
              </a:cubicBezTo>
              <a:cubicBezTo>
                <a:pt x="728108" y="878449"/>
                <a:pt x="797623" y="859368"/>
                <a:pt x="767477" y="892178"/>
              </a:cubicBezTo>
              <a:cubicBezTo>
                <a:pt x="747739" y="913661"/>
                <a:pt x="834551" y="900805"/>
                <a:pt x="844173" y="885877"/>
              </a:cubicBezTo>
              <a:cubicBezTo>
                <a:pt x="853757" y="871008"/>
                <a:pt x="826584" y="862651"/>
                <a:pt x="845318" y="845780"/>
              </a:cubicBezTo>
              <a:cubicBezTo>
                <a:pt x="858519" y="833891"/>
                <a:pt x="835166" y="862013"/>
                <a:pt x="854475" y="870984"/>
              </a:cubicBezTo>
              <a:cubicBezTo>
                <a:pt x="871897" y="879076"/>
                <a:pt x="857062" y="895671"/>
                <a:pt x="885955" y="897333"/>
              </a:cubicBezTo>
              <a:cubicBezTo>
                <a:pt x="876860" y="854675"/>
                <a:pt x="906611" y="884683"/>
                <a:pt x="913186" y="834632"/>
              </a:cubicBezTo>
              <a:cubicBezTo>
                <a:pt x="917000" y="805583"/>
                <a:pt x="1003049" y="847382"/>
                <a:pt x="985236" y="792565"/>
              </a:cubicBezTo>
              <a:cubicBezTo>
                <a:pt x="967692" y="738574"/>
                <a:pt x="1001318" y="793778"/>
                <a:pt x="1043220" y="753960"/>
              </a:cubicBezTo>
              <a:cubicBezTo>
                <a:pt x="1074386" y="724344"/>
                <a:pt x="1032693" y="748588"/>
                <a:pt x="1046375" y="703538"/>
              </a:cubicBezTo>
              <a:cubicBezTo>
                <a:pt x="1051157" y="687800"/>
                <a:pt x="1091492" y="689132"/>
                <a:pt x="1104359" y="679337"/>
              </a:cubicBezTo>
              <a:cubicBezTo>
                <a:pt x="1109195" y="675657"/>
                <a:pt x="1113239" y="672534"/>
                <a:pt x="1116595" y="669896"/>
              </a:cubicBezTo>
              <a:cubicBezTo>
                <a:pt x="1122275" y="665430"/>
                <a:pt x="1125977" y="662369"/>
                <a:pt x="1128169" y="660385"/>
              </a:cubicBezTo>
              <a:lnTo>
                <a:pt x="1136798" y="655136"/>
              </a:lnTo>
              <a:cubicBezTo>
                <a:pt x="1194860" y="619600"/>
                <a:pt x="1124714" y="540746"/>
                <a:pt x="1192741" y="492927"/>
              </a:cubicBezTo>
              <a:cubicBezTo>
                <a:pt x="1211683" y="479612"/>
                <a:pt x="1188129" y="483627"/>
                <a:pt x="1212773" y="464287"/>
              </a:cubicBezTo>
              <a:cubicBezTo>
                <a:pt x="1289251" y="404271"/>
                <a:pt x="1210794" y="402412"/>
                <a:pt x="1246542" y="384093"/>
              </a:cubicBezTo>
              <a:cubicBezTo>
                <a:pt x="1294481" y="359527"/>
                <a:pt x="1238926" y="322059"/>
                <a:pt x="1253338" y="289806"/>
              </a:cubicBezTo>
              <a:cubicBezTo>
                <a:pt x="1187163" y="273243"/>
                <a:pt x="1223518" y="290122"/>
                <a:pt x="1193059" y="304788"/>
              </a:cubicBezTo>
              <a:cubicBezTo>
                <a:pt x="1153372" y="323896"/>
                <a:pt x="1173677" y="259908"/>
                <a:pt x="1168947" y="243419"/>
              </a:cubicBezTo>
              <a:cubicBezTo>
                <a:pt x="1150497" y="179110"/>
                <a:pt x="1103952" y="254105"/>
                <a:pt x="1092591" y="250622"/>
              </a:cubicBezTo>
              <a:cubicBezTo>
                <a:pt x="1053290" y="238571"/>
                <a:pt x="1140281" y="168477"/>
                <a:pt x="1139954" y="146324"/>
              </a:cubicBezTo>
              <a:cubicBezTo>
                <a:pt x="1139501" y="115495"/>
                <a:pt x="1173092" y="63218"/>
                <a:pt x="1147419" y="75160"/>
              </a:cubicBezTo>
              <a:cubicBezTo>
                <a:pt x="1101609" y="96470"/>
                <a:pt x="1138671" y="27989"/>
                <a:pt x="1129333" y="12351"/>
              </a:cubicBezTo>
              <a:cubicBezTo>
                <a:pt x="1112332" y="-16117"/>
                <a:pt x="1065536" y="14718"/>
                <a:pt x="1043792" y="6301"/>
              </a:cubicBezTo>
              <a:cubicBezTo>
                <a:pt x="1000676" y="-10389"/>
                <a:pt x="974701" y="109297"/>
                <a:pt x="940743" y="48076"/>
              </a:cubicBezTo>
              <a:cubicBezTo>
                <a:pt x="923688" y="17330"/>
                <a:pt x="899889" y="32613"/>
                <a:pt x="894527" y="63636"/>
              </a:cubicBezTo>
              <a:cubicBezTo>
                <a:pt x="885613" y="115217"/>
                <a:pt x="873639" y="71894"/>
                <a:pt x="872853" y="71107"/>
              </a:cubicBezTo>
              <a:cubicBezTo>
                <a:pt x="858687" y="56930"/>
                <a:pt x="846641" y="57606"/>
                <a:pt x="836282" y="64020"/>
              </a:cubicBezTo>
              <a:cubicBezTo>
                <a:pt x="818428" y="75074"/>
                <a:pt x="805582" y="103179"/>
                <a:pt x="795522" y="101696"/>
              </a:cubicBezTo>
              <a:cubicBezTo>
                <a:pt x="781664" y="99651"/>
                <a:pt x="712503" y="103244"/>
                <a:pt x="753168" y="116016"/>
              </a:cubicBezTo>
              <a:cubicBezTo>
                <a:pt x="776891" y="123466"/>
                <a:pt x="743805" y="157626"/>
                <a:pt x="716537" y="130337"/>
              </a:cubicBezTo>
              <a:cubicBezTo>
                <a:pt x="704047" y="117837"/>
                <a:pt x="689063" y="147735"/>
                <a:pt x="689063" y="162414"/>
              </a:cubicBezTo>
              <a:cubicBezTo>
                <a:pt x="689063" y="196923"/>
                <a:pt x="659908" y="136170"/>
                <a:pt x="639840" y="144084"/>
              </a:cubicBezTo>
              <a:lnTo>
                <a:pt x="639840" y="144084"/>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1</xdr:col>
      <xdr:colOff>614459</xdr:colOff>
      <xdr:row>5</xdr:row>
      <xdr:rowOff>135263</xdr:rowOff>
    </xdr:from>
    <xdr:to>
      <xdr:col>6</xdr:col>
      <xdr:colOff>388624</xdr:colOff>
      <xdr:row>19</xdr:row>
      <xdr:rowOff>25620</xdr:rowOff>
    </xdr:to>
    <xdr:sp macro="" textlink="">
      <xdr:nvSpPr>
        <xdr:cNvPr id="509067" name="新疆维吾尔自治区">
          <a:hlinkClick xmlns:r="http://schemas.openxmlformats.org/officeDocument/2006/relationships" r:id="rId25" tooltip="新疆维吾尔自治区"/>
          <a:extLst>
            <a:ext uri="{FF2B5EF4-FFF2-40B4-BE49-F238E27FC236}">
              <a16:creationId xmlns:a16="http://schemas.microsoft.com/office/drawing/2014/main" id="{00000000-0008-0000-1000-00008BC40700}"/>
            </a:ext>
          </a:extLst>
        </xdr:cNvPr>
        <xdr:cNvSpPr/>
      </xdr:nvSpPr>
      <xdr:spPr>
        <a:xfrm>
          <a:off x="2186084" y="1449713"/>
          <a:ext cx="3203165" cy="2443057"/>
        </a:xfrm>
        <a:custGeom>
          <a:avLst/>
          <a:gdLst>
            <a:gd name="connsiteX0" fmla="*/ 2585058 w 3189659"/>
            <a:gd name="connsiteY0" fmla="*/ 1968697 h 2436480"/>
            <a:gd name="connsiteX1" fmla="*/ 2609750 w 3189659"/>
            <a:gd name="connsiteY1" fmla="*/ 1938313 h 2436480"/>
            <a:gd name="connsiteX2" fmla="*/ 2646954 w 3189659"/>
            <a:gd name="connsiteY2" fmla="*/ 1812867 h 2436480"/>
            <a:gd name="connsiteX3" fmla="*/ 2729374 w 3189659"/>
            <a:gd name="connsiteY3" fmla="*/ 1726945 h 2436480"/>
            <a:gd name="connsiteX4" fmla="*/ 2850714 w 3189659"/>
            <a:gd name="connsiteY4" fmla="*/ 1638159 h 2436480"/>
            <a:gd name="connsiteX5" fmla="*/ 3044744 w 3189659"/>
            <a:gd name="connsiteY5" fmla="*/ 1545363 h 2436480"/>
            <a:gd name="connsiteX6" fmla="*/ 3120296 w 3189659"/>
            <a:gd name="connsiteY6" fmla="*/ 1528179 h 2436480"/>
            <a:gd name="connsiteX7" fmla="*/ 3167229 w 3189659"/>
            <a:gd name="connsiteY7" fmla="*/ 1482354 h 2436480"/>
            <a:gd name="connsiteX8" fmla="*/ 3201298 w 3189659"/>
            <a:gd name="connsiteY8" fmla="*/ 1389302 h 2436480"/>
            <a:gd name="connsiteX9" fmla="*/ 3154637 w 3189659"/>
            <a:gd name="connsiteY9" fmla="*/ 1282442 h 2436480"/>
            <a:gd name="connsiteX10" fmla="*/ 3116289 w 3189659"/>
            <a:gd name="connsiteY10" fmla="*/ 1135229 h 2436480"/>
            <a:gd name="connsiteX11" fmla="*/ 3114000 w 3189659"/>
            <a:gd name="connsiteY11" fmla="*/ 1099142 h 2436480"/>
            <a:gd name="connsiteX12" fmla="*/ 3043027 w 3189659"/>
            <a:gd name="connsiteY12" fmla="*/ 1065919 h 2436480"/>
            <a:gd name="connsiteX13" fmla="*/ 2710485 w 3189659"/>
            <a:gd name="connsiteY13" fmla="*/ 871735 h 2436480"/>
            <a:gd name="connsiteX14" fmla="*/ 2645236 w 3189659"/>
            <a:gd name="connsiteY14" fmla="*/ 850541 h 2436480"/>
            <a:gd name="connsiteX15" fmla="*/ 2565677 w 3189659"/>
            <a:gd name="connsiteY15" fmla="*/ 714785 h 2436480"/>
            <a:gd name="connsiteX16" fmla="*/ 2613756 w 3189659"/>
            <a:gd name="connsiteY16" fmla="*/ 627717 h 2436480"/>
            <a:gd name="connsiteX17" fmla="*/ 2607082 w 3189659"/>
            <a:gd name="connsiteY17" fmla="*/ 482455 h 2436480"/>
            <a:gd name="connsiteX18" fmla="*/ 2539338 w 3189659"/>
            <a:gd name="connsiteY18" fmla="*/ 315350 h 2436480"/>
            <a:gd name="connsiteX19" fmla="*/ 2461548 w 3189659"/>
            <a:gd name="connsiteY19" fmla="*/ 271557 h 2436480"/>
            <a:gd name="connsiteX20" fmla="*/ 2367109 w 3189659"/>
            <a:gd name="connsiteY20" fmla="*/ 160056 h 2436480"/>
            <a:gd name="connsiteX21" fmla="*/ 2332662 w 3189659"/>
            <a:gd name="connsiteY21" fmla="*/ 97535 h 2436480"/>
            <a:gd name="connsiteX22" fmla="*/ 2289319 w 3189659"/>
            <a:gd name="connsiteY22" fmla="*/ 23778 h 2436480"/>
            <a:gd name="connsiteX23" fmla="*/ 2211529 w 3189659"/>
            <a:gd name="connsiteY23" fmla="*/ 34437 h 2436480"/>
            <a:gd name="connsiteX24" fmla="*/ 2043030 w 3189659"/>
            <a:gd name="connsiteY24" fmla="*/ 127497 h 2436480"/>
            <a:gd name="connsiteX25" fmla="*/ 1938942 w 3189659"/>
            <a:gd name="connsiteY25" fmla="*/ 328709 h 2436480"/>
            <a:gd name="connsiteX26" fmla="*/ 1874265 w 3189659"/>
            <a:gd name="connsiteY26" fmla="*/ 327563 h 2436480"/>
            <a:gd name="connsiteX27" fmla="*/ 1714004 w 3189659"/>
            <a:gd name="connsiteY27" fmla="*/ 243933 h 2436480"/>
            <a:gd name="connsiteX28" fmla="*/ 1603538 w 3189659"/>
            <a:gd name="connsiteY28" fmla="*/ 325272 h 2436480"/>
            <a:gd name="connsiteX29" fmla="*/ 1506237 w 3189659"/>
            <a:gd name="connsiteY29" fmla="*/ 466757 h 2436480"/>
            <a:gd name="connsiteX30" fmla="*/ 1520546 w 3189659"/>
            <a:gd name="connsiteY30" fmla="*/ 556689 h 2436480"/>
            <a:gd name="connsiteX31" fmla="*/ 1429540 w 3189659"/>
            <a:gd name="connsiteY31" fmla="*/ 500553 h 2436480"/>
            <a:gd name="connsiteX32" fmla="*/ 1276148 w 3189659"/>
            <a:gd name="connsiteY32" fmla="*/ 503417 h 2436480"/>
            <a:gd name="connsiteX33" fmla="*/ 1170261 w 3189659"/>
            <a:gd name="connsiteY33" fmla="*/ 502845 h 2436480"/>
            <a:gd name="connsiteX34" fmla="*/ 1202885 w 3189659"/>
            <a:gd name="connsiteY34" fmla="*/ 611679 h 2436480"/>
            <a:gd name="connsiteX35" fmla="*/ 1193728 w 3189659"/>
            <a:gd name="connsiteY35" fmla="*/ 735980 h 2436480"/>
            <a:gd name="connsiteX36" fmla="*/ 1164537 w 3189659"/>
            <a:gd name="connsiteY36" fmla="*/ 844241 h 2436480"/>
            <a:gd name="connsiteX37" fmla="*/ 1143360 w 3189659"/>
            <a:gd name="connsiteY37" fmla="*/ 879183 h 2436480"/>
            <a:gd name="connsiteX38" fmla="*/ 1082690 w 3189659"/>
            <a:gd name="connsiteY38" fmla="*/ 942765 h 2436480"/>
            <a:gd name="connsiteX39" fmla="*/ 997980 w 3189659"/>
            <a:gd name="connsiteY39" fmla="*/ 1015512 h 2436480"/>
            <a:gd name="connsiteX40" fmla="*/ 825127 w 3189659"/>
            <a:gd name="connsiteY40" fmla="*/ 1051600 h 2436480"/>
            <a:gd name="connsiteX41" fmla="*/ 755871 w 3189659"/>
            <a:gd name="connsiteY41" fmla="*/ 1051600 h 2436480"/>
            <a:gd name="connsiteX42" fmla="*/ 698635 w 3189659"/>
            <a:gd name="connsiteY42" fmla="*/ 1076231 h 2436480"/>
            <a:gd name="connsiteX43" fmla="*/ 531506 w 3189659"/>
            <a:gd name="connsiteY43" fmla="*/ 1076231 h 2436480"/>
            <a:gd name="connsiteX44" fmla="*/ 399290 w 3189659"/>
            <a:gd name="connsiteY44" fmla="*/ 1126638 h 2436480"/>
            <a:gd name="connsiteX45" fmla="*/ 380974 w 3189659"/>
            <a:gd name="connsiteY45" fmla="*/ 1077949 h 2436480"/>
            <a:gd name="connsiteX46" fmla="*/ 288252 w 3189659"/>
            <a:gd name="connsiteY46" fmla="*/ 1054464 h 2436480"/>
            <a:gd name="connsiteX47" fmla="*/ 196674 w 3189659"/>
            <a:gd name="connsiteY47" fmla="*/ 1088260 h 2436480"/>
            <a:gd name="connsiteX48" fmla="*/ 85064 w 3189659"/>
            <a:gd name="connsiteY48" fmla="*/ 1140386 h 2436480"/>
            <a:gd name="connsiteX49" fmla="*/ 21532 w 3189659"/>
            <a:gd name="connsiteY49" fmla="*/ 1196521 h 2436480"/>
            <a:gd name="connsiteX50" fmla="*/ 15808 w 3189659"/>
            <a:gd name="connsiteY50" fmla="*/ 1259531 h 2436480"/>
            <a:gd name="connsiteX51" fmla="*/ 49577 w 3189659"/>
            <a:gd name="connsiteY51" fmla="*/ 1327123 h 2436480"/>
            <a:gd name="connsiteX52" fmla="*/ 137149 w 3189659"/>
            <a:gd name="connsiteY52" fmla="*/ 1391278 h 2436480"/>
            <a:gd name="connsiteX53" fmla="*/ 103952 w 3189659"/>
            <a:gd name="connsiteY53" fmla="*/ 1519015 h 2436480"/>
            <a:gd name="connsiteX54" fmla="*/ 70182 w 3189659"/>
            <a:gd name="connsiteY54" fmla="*/ 1598063 h 2436480"/>
            <a:gd name="connsiteX55" fmla="*/ 2644 w 3189659"/>
            <a:gd name="connsiteY55" fmla="*/ 1605510 h 2436480"/>
            <a:gd name="connsiteX56" fmla="*/ 44426 w 3189659"/>
            <a:gd name="connsiteY56" fmla="*/ 1624986 h 2436480"/>
            <a:gd name="connsiteX57" fmla="*/ 125129 w 3189659"/>
            <a:gd name="connsiteY57" fmla="*/ 1702315 h 2436480"/>
            <a:gd name="connsiteX58" fmla="*/ 173207 w 3189659"/>
            <a:gd name="connsiteY58" fmla="*/ 1774490 h 2436480"/>
            <a:gd name="connsiteX59" fmla="*/ 153175 w 3189659"/>
            <a:gd name="connsiteY59" fmla="*/ 1867858 h 2436480"/>
            <a:gd name="connsiteX60" fmla="*/ 210411 w 3189659"/>
            <a:gd name="connsiteY60" fmla="*/ 1907955 h 2436480"/>
            <a:gd name="connsiteX61" fmla="*/ 240173 w 3189659"/>
            <a:gd name="connsiteY61" fmla="*/ 1966382 h 2436480"/>
            <a:gd name="connsiteX62" fmla="*/ 376395 w 3189659"/>
            <a:gd name="connsiteY62" fmla="*/ 2044285 h 2436480"/>
            <a:gd name="connsiteX63" fmla="*/ 371816 w 3189659"/>
            <a:gd name="connsiteY63" fmla="*/ 2096983 h 2436480"/>
            <a:gd name="connsiteX64" fmla="*/ 398520 w 3189659"/>
            <a:gd name="connsiteY64" fmla="*/ 2218350 h 2436480"/>
            <a:gd name="connsiteX65" fmla="*/ 443621 w 3189659"/>
            <a:gd name="connsiteY65" fmla="*/ 2291805 h 2436480"/>
            <a:gd name="connsiteX66" fmla="*/ 631317 w 3189659"/>
            <a:gd name="connsiteY66" fmla="*/ 2229587 h 2436480"/>
            <a:gd name="connsiteX67" fmla="*/ 696917 w 3189659"/>
            <a:gd name="connsiteY67" fmla="*/ 2180614 h 2436480"/>
            <a:gd name="connsiteX68" fmla="*/ 802232 w 3189659"/>
            <a:gd name="connsiteY68" fmla="*/ 2210973 h 2436480"/>
            <a:gd name="connsiteX69" fmla="*/ 988249 w 3189659"/>
            <a:gd name="connsiteY69" fmla="*/ 2225293 h 2436480"/>
            <a:gd name="connsiteX70" fmla="*/ 1088412 w 3189659"/>
            <a:gd name="connsiteY70" fmla="*/ 2259089 h 2436480"/>
            <a:gd name="connsiteX71" fmla="*/ 1280153 w 3189659"/>
            <a:gd name="connsiteY71" fmla="*/ 2329545 h 2436480"/>
            <a:gd name="connsiteX72" fmla="*/ 1444521 w 3189659"/>
            <a:gd name="connsiteY72" fmla="*/ 2316803 h 2436480"/>
            <a:gd name="connsiteX73" fmla="*/ 1566148 w 3189659"/>
            <a:gd name="connsiteY73" fmla="*/ 2295525 h 2436480"/>
            <a:gd name="connsiteX74" fmla="*/ 1784404 w 3189659"/>
            <a:gd name="connsiteY74" fmla="*/ 2282002 h 2436480"/>
            <a:gd name="connsiteX75" fmla="*/ 1963553 w 3189659"/>
            <a:gd name="connsiteY75" fmla="*/ 2331264 h 2436480"/>
            <a:gd name="connsiteX76" fmla="*/ 2068665 w 3189659"/>
            <a:gd name="connsiteY76" fmla="*/ 2404019 h 2436480"/>
            <a:gd name="connsiteX77" fmla="*/ 2073744 w 3189659"/>
            <a:gd name="connsiteY77" fmla="*/ 2404184 h 2436480"/>
            <a:gd name="connsiteX78" fmla="*/ 2139765 w 3189659"/>
            <a:gd name="connsiteY78" fmla="*/ 2387761 h 2436480"/>
            <a:gd name="connsiteX79" fmla="*/ 2218991 w 3189659"/>
            <a:gd name="connsiteY79" fmla="*/ 2426369 h 2436480"/>
            <a:gd name="connsiteX80" fmla="*/ 2267215 w 3189659"/>
            <a:gd name="connsiteY80" fmla="*/ 2357797 h 2436480"/>
            <a:gd name="connsiteX81" fmla="*/ 2300512 w 3189659"/>
            <a:gd name="connsiteY81" fmla="*/ 2287786 h 2436480"/>
            <a:gd name="connsiteX82" fmla="*/ 2318598 w 3189659"/>
            <a:gd name="connsiteY82" fmla="*/ 2229297 h 2436480"/>
            <a:gd name="connsiteX83" fmla="*/ 2243389 w 3189659"/>
            <a:gd name="connsiteY83" fmla="*/ 2064784 h 2436480"/>
            <a:gd name="connsiteX84" fmla="*/ 2221288 w 3189659"/>
            <a:gd name="connsiteY84" fmla="*/ 2008602 h 2436480"/>
            <a:gd name="connsiteX85" fmla="*/ 2529291 w 3189659"/>
            <a:gd name="connsiteY85" fmla="*/ 1957895 h 2436480"/>
            <a:gd name="connsiteX86" fmla="*/ 2585056 w 3189659"/>
            <a:gd name="connsiteY86" fmla="*/ 1968697 h 2436480"/>
            <a:gd name="connsiteX87" fmla="*/ 2585058 w 3189659"/>
            <a:gd name="connsiteY87" fmla="*/ 1968696 h 24364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Lst>
          <a:rect l="l" t="t" r="r" b="b"/>
          <a:pathLst>
            <a:path w="3189659" h="2436480">
              <a:moveTo>
                <a:pt x="2585058" y="1968697"/>
              </a:moveTo>
              <a:cubicBezTo>
                <a:pt x="2585322" y="1967848"/>
                <a:pt x="2580406" y="1960137"/>
                <a:pt x="2609750" y="1938313"/>
              </a:cubicBezTo>
              <a:cubicBezTo>
                <a:pt x="2657413" y="1902866"/>
                <a:pt x="2628911" y="1861708"/>
                <a:pt x="2646954" y="1812867"/>
              </a:cubicBezTo>
              <a:cubicBezTo>
                <a:pt x="2678109" y="1728534"/>
                <a:pt x="2646875" y="1691588"/>
                <a:pt x="2729374" y="1726945"/>
              </a:cubicBezTo>
              <a:cubicBezTo>
                <a:pt x="2758496" y="1739428"/>
                <a:pt x="2832285" y="1660288"/>
                <a:pt x="2850714" y="1638159"/>
              </a:cubicBezTo>
              <a:cubicBezTo>
                <a:pt x="2885782" y="1596049"/>
                <a:pt x="2987811" y="1507371"/>
                <a:pt x="3044744" y="1545363"/>
              </a:cubicBezTo>
              <a:cubicBezTo>
                <a:pt x="3069820" y="1562097"/>
                <a:pt x="3065292" y="1529195"/>
                <a:pt x="3120296" y="1528179"/>
              </a:cubicBezTo>
              <a:cubicBezTo>
                <a:pt x="3183793" y="1527004"/>
                <a:pt x="3171706" y="1500741"/>
                <a:pt x="3167229" y="1482354"/>
              </a:cubicBezTo>
              <a:cubicBezTo>
                <a:pt x="3152982" y="1423838"/>
                <a:pt x="3155023" y="1428358"/>
                <a:pt x="3201298" y="1389302"/>
              </a:cubicBezTo>
              <a:cubicBezTo>
                <a:pt x="3193096" y="1382171"/>
                <a:pt x="3199176" y="1359732"/>
                <a:pt x="3154637" y="1282442"/>
              </a:cubicBezTo>
              <a:cubicBezTo>
                <a:pt x="3138282" y="1254061"/>
                <a:pt x="3139732" y="1148188"/>
                <a:pt x="3116289" y="1135229"/>
              </a:cubicBezTo>
              <a:cubicBezTo>
                <a:pt x="3094094" y="1122960"/>
                <a:pt x="3082147" y="1126127"/>
                <a:pt x="3114000" y="1099142"/>
              </a:cubicBezTo>
              <a:cubicBezTo>
                <a:pt x="3132682" y="1083314"/>
                <a:pt x="3066866" y="1094260"/>
                <a:pt x="3043027" y="1065919"/>
              </a:cubicBezTo>
              <a:cubicBezTo>
                <a:pt x="2850053" y="836518"/>
                <a:pt x="2804595" y="933636"/>
                <a:pt x="2710485" y="871735"/>
              </a:cubicBezTo>
              <a:cubicBezTo>
                <a:pt x="2689102" y="857672"/>
                <a:pt x="2663419" y="867134"/>
                <a:pt x="2645236" y="850541"/>
              </a:cubicBezTo>
              <a:cubicBezTo>
                <a:pt x="2623121" y="830360"/>
                <a:pt x="2510769" y="827767"/>
                <a:pt x="2565677" y="714785"/>
              </a:cubicBezTo>
              <a:cubicBezTo>
                <a:pt x="2587702" y="669468"/>
                <a:pt x="2606366" y="712764"/>
                <a:pt x="2613756" y="627717"/>
              </a:cubicBezTo>
              <a:cubicBezTo>
                <a:pt x="2619660" y="559758"/>
                <a:pt x="2667860" y="592689"/>
                <a:pt x="2607082" y="482455"/>
              </a:cubicBezTo>
              <a:cubicBezTo>
                <a:pt x="2588243" y="448289"/>
                <a:pt x="2598645" y="316296"/>
                <a:pt x="2539338" y="315350"/>
              </a:cubicBezTo>
              <a:cubicBezTo>
                <a:pt x="2508152" y="314853"/>
                <a:pt x="2519227" y="275567"/>
                <a:pt x="2461548" y="271557"/>
              </a:cubicBezTo>
              <a:cubicBezTo>
                <a:pt x="2415381" y="268347"/>
                <a:pt x="2401466" y="186435"/>
                <a:pt x="2367109" y="160056"/>
              </a:cubicBezTo>
              <a:cubicBezTo>
                <a:pt x="2307383" y="114198"/>
                <a:pt x="2380519" y="124169"/>
                <a:pt x="2332662" y="97535"/>
              </a:cubicBezTo>
              <a:cubicBezTo>
                <a:pt x="2303571" y="81345"/>
                <a:pt x="2409345" y="9906"/>
                <a:pt x="2289319" y="23778"/>
              </a:cubicBezTo>
              <a:cubicBezTo>
                <a:pt x="2268358" y="26201"/>
                <a:pt x="2225873" y="-37648"/>
                <a:pt x="2211529" y="34437"/>
              </a:cubicBezTo>
              <a:cubicBezTo>
                <a:pt x="2191688" y="134155"/>
                <a:pt x="2079878" y="81251"/>
                <a:pt x="2043030" y="127497"/>
              </a:cubicBezTo>
              <a:cubicBezTo>
                <a:pt x="1992487" y="190934"/>
                <a:pt x="2034434" y="367396"/>
                <a:pt x="1938942" y="328709"/>
              </a:cubicBezTo>
              <a:cubicBezTo>
                <a:pt x="1907880" y="316126"/>
                <a:pt x="1894327" y="365509"/>
                <a:pt x="1874265" y="327563"/>
              </a:cubicBezTo>
              <a:cubicBezTo>
                <a:pt x="1850123" y="281900"/>
                <a:pt x="1826354" y="350114"/>
                <a:pt x="1714004" y="243933"/>
              </a:cubicBezTo>
              <a:cubicBezTo>
                <a:pt x="1681919" y="213611"/>
                <a:pt x="1665239" y="246816"/>
                <a:pt x="1603538" y="325272"/>
              </a:cubicBezTo>
              <a:cubicBezTo>
                <a:pt x="1587458" y="345718"/>
                <a:pt x="1506596" y="449718"/>
                <a:pt x="1506237" y="466757"/>
              </a:cubicBezTo>
              <a:cubicBezTo>
                <a:pt x="1504852" y="532507"/>
                <a:pt x="1548686" y="548367"/>
                <a:pt x="1520546" y="556689"/>
              </a:cubicBezTo>
              <a:cubicBezTo>
                <a:pt x="1471928" y="571069"/>
                <a:pt x="1436544" y="500056"/>
                <a:pt x="1429540" y="500553"/>
              </a:cubicBezTo>
              <a:cubicBezTo>
                <a:pt x="1400093" y="502645"/>
                <a:pt x="1366081" y="520375"/>
                <a:pt x="1276148" y="503417"/>
              </a:cubicBezTo>
              <a:cubicBezTo>
                <a:pt x="1266339" y="501569"/>
                <a:pt x="1172342" y="491383"/>
                <a:pt x="1170261" y="502845"/>
              </a:cubicBezTo>
              <a:cubicBezTo>
                <a:pt x="1162178" y="547346"/>
                <a:pt x="1237440" y="526654"/>
                <a:pt x="1202885" y="611679"/>
              </a:cubicBezTo>
              <a:cubicBezTo>
                <a:pt x="1187618" y="649250"/>
                <a:pt x="1213887" y="701008"/>
                <a:pt x="1193728" y="735980"/>
              </a:cubicBezTo>
              <a:cubicBezTo>
                <a:pt x="1182704" y="755104"/>
                <a:pt x="1235048" y="858335"/>
                <a:pt x="1164537" y="844241"/>
              </a:cubicBezTo>
              <a:cubicBezTo>
                <a:pt x="1134809" y="838300"/>
                <a:pt x="1128662" y="865233"/>
                <a:pt x="1143360" y="879183"/>
              </a:cubicBezTo>
              <a:cubicBezTo>
                <a:pt x="1159758" y="894746"/>
                <a:pt x="1085330" y="871893"/>
                <a:pt x="1082690" y="942765"/>
              </a:cubicBezTo>
              <a:cubicBezTo>
                <a:pt x="1080163" y="1010578"/>
                <a:pt x="1054066" y="993626"/>
                <a:pt x="997980" y="1015512"/>
              </a:cubicBezTo>
              <a:cubicBezTo>
                <a:pt x="984262" y="1020865"/>
                <a:pt x="863488" y="1040967"/>
                <a:pt x="825127" y="1051600"/>
              </a:cubicBezTo>
              <a:cubicBezTo>
                <a:pt x="765444" y="1068141"/>
                <a:pt x="766616" y="1022181"/>
                <a:pt x="755871" y="1051600"/>
              </a:cubicBezTo>
              <a:cubicBezTo>
                <a:pt x="741654" y="1090527"/>
                <a:pt x="717115" y="1058284"/>
                <a:pt x="698635" y="1076231"/>
              </a:cubicBezTo>
              <a:cubicBezTo>
                <a:pt x="647565" y="1125822"/>
                <a:pt x="593833" y="996839"/>
                <a:pt x="531506" y="1076231"/>
              </a:cubicBezTo>
              <a:cubicBezTo>
                <a:pt x="443027" y="1188929"/>
                <a:pt x="461162" y="1103728"/>
                <a:pt x="399290" y="1126638"/>
              </a:cubicBezTo>
              <a:cubicBezTo>
                <a:pt x="369643" y="1137616"/>
                <a:pt x="374128" y="1090381"/>
                <a:pt x="380974" y="1077949"/>
              </a:cubicBezTo>
              <a:cubicBezTo>
                <a:pt x="409171" y="1026766"/>
                <a:pt x="320077" y="1096941"/>
                <a:pt x="288252" y="1054464"/>
              </a:cubicBezTo>
              <a:cubicBezTo>
                <a:pt x="265114" y="1023580"/>
                <a:pt x="276257" y="1066804"/>
                <a:pt x="196674" y="1088260"/>
              </a:cubicBezTo>
              <a:cubicBezTo>
                <a:pt x="180856" y="1092523"/>
                <a:pt x="132116" y="1032656"/>
                <a:pt x="85064" y="1140386"/>
              </a:cubicBezTo>
              <a:cubicBezTo>
                <a:pt x="65233" y="1185786"/>
                <a:pt x="17234" y="1130053"/>
                <a:pt x="21532" y="1196521"/>
              </a:cubicBezTo>
              <a:cubicBezTo>
                <a:pt x="23470" y="1226502"/>
                <a:pt x="45120" y="1234705"/>
                <a:pt x="15808" y="1259531"/>
              </a:cubicBezTo>
              <a:cubicBezTo>
                <a:pt x="-11204" y="1282405"/>
                <a:pt x="17622" y="1339295"/>
                <a:pt x="49577" y="1327123"/>
              </a:cubicBezTo>
              <a:cubicBezTo>
                <a:pt x="75857" y="1317112"/>
                <a:pt x="151134" y="1358384"/>
                <a:pt x="137149" y="1391278"/>
              </a:cubicBezTo>
              <a:cubicBezTo>
                <a:pt x="100096" y="1478429"/>
                <a:pt x="131160" y="1485443"/>
                <a:pt x="103952" y="1519015"/>
              </a:cubicBezTo>
              <a:cubicBezTo>
                <a:pt x="77151" y="1552084"/>
                <a:pt x="157638" y="1607031"/>
                <a:pt x="70182" y="1598063"/>
              </a:cubicBezTo>
              <a:cubicBezTo>
                <a:pt x="54896" y="1596496"/>
                <a:pt x="-14268" y="1545340"/>
                <a:pt x="2644" y="1605510"/>
              </a:cubicBezTo>
              <a:cubicBezTo>
                <a:pt x="7331" y="1622189"/>
                <a:pt x="34985" y="1607842"/>
                <a:pt x="44426" y="1624986"/>
              </a:cubicBezTo>
              <a:cubicBezTo>
                <a:pt x="61162" y="1655374"/>
                <a:pt x="93015" y="1641365"/>
                <a:pt x="125129" y="1702315"/>
              </a:cubicBezTo>
              <a:cubicBezTo>
                <a:pt x="137319" y="1725449"/>
                <a:pt x="171501" y="1711594"/>
                <a:pt x="173207" y="1774490"/>
              </a:cubicBezTo>
              <a:cubicBezTo>
                <a:pt x="174203" y="1811212"/>
                <a:pt x="127310" y="1831909"/>
                <a:pt x="153175" y="1867858"/>
              </a:cubicBezTo>
              <a:cubicBezTo>
                <a:pt x="182346" y="1908404"/>
                <a:pt x="114211" y="1896699"/>
                <a:pt x="210411" y="1907955"/>
              </a:cubicBezTo>
              <a:cubicBezTo>
                <a:pt x="241288" y="1911567"/>
                <a:pt x="174527" y="1916520"/>
                <a:pt x="240173" y="1966382"/>
              </a:cubicBezTo>
              <a:cubicBezTo>
                <a:pt x="283821" y="1999535"/>
                <a:pt x="318568" y="2033898"/>
                <a:pt x="376395" y="2044285"/>
              </a:cubicBezTo>
              <a:cubicBezTo>
                <a:pt x="428907" y="2053714"/>
                <a:pt x="354559" y="2075171"/>
                <a:pt x="371816" y="2096983"/>
              </a:cubicBezTo>
              <a:cubicBezTo>
                <a:pt x="411153" y="2146705"/>
                <a:pt x="339027" y="2193294"/>
                <a:pt x="398520" y="2218350"/>
              </a:cubicBezTo>
              <a:cubicBezTo>
                <a:pt x="414036" y="2224883"/>
                <a:pt x="450786" y="2263213"/>
                <a:pt x="443621" y="2291805"/>
              </a:cubicBezTo>
              <a:cubicBezTo>
                <a:pt x="678394" y="2300948"/>
                <a:pt x="557369" y="2308141"/>
                <a:pt x="631317" y="2229587"/>
              </a:cubicBezTo>
              <a:cubicBezTo>
                <a:pt x="651371" y="2208285"/>
                <a:pt x="677859" y="2206023"/>
                <a:pt x="696917" y="2180614"/>
              </a:cubicBezTo>
              <a:cubicBezTo>
                <a:pt x="721461" y="2147888"/>
                <a:pt x="760112" y="2203418"/>
                <a:pt x="802232" y="2210973"/>
              </a:cubicBezTo>
              <a:cubicBezTo>
                <a:pt x="903828" y="2229192"/>
                <a:pt x="858385" y="2286598"/>
                <a:pt x="988249" y="2225293"/>
              </a:cubicBezTo>
              <a:cubicBezTo>
                <a:pt x="1021483" y="2209603"/>
                <a:pt x="1083001" y="2213935"/>
                <a:pt x="1088412" y="2259089"/>
              </a:cubicBezTo>
              <a:cubicBezTo>
                <a:pt x="1095167" y="2315450"/>
                <a:pt x="1247412" y="2342355"/>
                <a:pt x="1280153" y="2329545"/>
              </a:cubicBezTo>
              <a:cubicBezTo>
                <a:pt x="1343421" y="2304788"/>
                <a:pt x="1407055" y="2303547"/>
                <a:pt x="1444521" y="2316803"/>
              </a:cubicBezTo>
              <a:cubicBezTo>
                <a:pt x="1497972" y="2335720"/>
                <a:pt x="1545891" y="2336309"/>
                <a:pt x="1566148" y="2295525"/>
              </a:cubicBezTo>
              <a:cubicBezTo>
                <a:pt x="1585235" y="2257096"/>
                <a:pt x="1689284" y="2280375"/>
                <a:pt x="1784404" y="2282002"/>
              </a:cubicBezTo>
              <a:cubicBezTo>
                <a:pt x="1963941" y="2285071"/>
                <a:pt x="1908860" y="2318132"/>
                <a:pt x="1963553" y="2331264"/>
              </a:cubicBezTo>
              <a:cubicBezTo>
                <a:pt x="2006205" y="2341504"/>
                <a:pt x="2037431" y="2374430"/>
                <a:pt x="2068665" y="2404019"/>
              </a:cubicBezTo>
              <a:lnTo>
                <a:pt x="2073744" y="2404184"/>
              </a:lnTo>
              <a:cubicBezTo>
                <a:pt x="2144128" y="2406961"/>
                <a:pt x="2118293" y="2367235"/>
                <a:pt x="2139765" y="2387761"/>
              </a:cubicBezTo>
              <a:cubicBezTo>
                <a:pt x="2163512" y="2410466"/>
                <a:pt x="2193866" y="2406199"/>
                <a:pt x="2218991" y="2426369"/>
              </a:cubicBezTo>
              <a:cubicBezTo>
                <a:pt x="2295817" y="2488049"/>
                <a:pt x="2291686" y="2366337"/>
                <a:pt x="2267215" y="2357797"/>
              </a:cubicBezTo>
              <a:cubicBezTo>
                <a:pt x="2179609" y="2327222"/>
                <a:pt x="2268759" y="2286168"/>
                <a:pt x="2300512" y="2287786"/>
              </a:cubicBezTo>
              <a:cubicBezTo>
                <a:pt x="2373075" y="2291485"/>
                <a:pt x="2320339" y="2256911"/>
                <a:pt x="2318598" y="2229297"/>
              </a:cubicBezTo>
              <a:cubicBezTo>
                <a:pt x="2314670" y="2167017"/>
                <a:pt x="2211731" y="2135026"/>
                <a:pt x="2243389" y="2064784"/>
              </a:cubicBezTo>
              <a:cubicBezTo>
                <a:pt x="2265503" y="2015719"/>
                <a:pt x="2218907" y="2039818"/>
                <a:pt x="2221288" y="2008602"/>
              </a:cubicBezTo>
              <a:cubicBezTo>
                <a:pt x="2222981" y="1986414"/>
                <a:pt x="2492510" y="1953758"/>
                <a:pt x="2529291" y="1957895"/>
              </a:cubicBezTo>
              <a:cubicBezTo>
                <a:pt x="2579346" y="1963523"/>
                <a:pt x="2584794" y="1969540"/>
                <a:pt x="2585056" y="1968697"/>
              </a:cubicBezTo>
              <a:lnTo>
                <a:pt x="2585058" y="1968696"/>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2</xdr:col>
      <xdr:colOff>178897</xdr:colOff>
      <xdr:row>17</xdr:row>
      <xdr:rowOff>101703</xdr:rowOff>
    </xdr:from>
    <xdr:to>
      <xdr:col>6</xdr:col>
      <xdr:colOff>508120</xdr:colOff>
      <xdr:row>29</xdr:row>
      <xdr:rowOff>30103</xdr:rowOff>
    </xdr:to>
    <xdr:sp macro="" textlink="">
      <xdr:nvSpPr>
        <xdr:cNvPr id="509068" name="西藏自治区">
          <a:hlinkClick xmlns:r="http://schemas.openxmlformats.org/officeDocument/2006/relationships" r:id="rId26" tooltip="西藏自治区"/>
          <a:extLst>
            <a:ext uri="{FF2B5EF4-FFF2-40B4-BE49-F238E27FC236}">
              <a16:creationId xmlns:a16="http://schemas.microsoft.com/office/drawing/2014/main" id="{00000000-0008-0000-1000-00008CC40700}"/>
            </a:ext>
          </a:extLst>
        </xdr:cNvPr>
        <xdr:cNvSpPr/>
      </xdr:nvSpPr>
      <xdr:spPr>
        <a:xfrm>
          <a:off x="2436322" y="3625953"/>
          <a:ext cx="3072423" cy="1985800"/>
        </a:xfrm>
        <a:custGeom>
          <a:avLst/>
          <a:gdLst>
            <a:gd name="connsiteX0" fmla="*/ 1784090 w 3059469"/>
            <a:gd name="connsiteY0" fmla="*/ 442979 h 1980454"/>
            <a:gd name="connsiteX1" fmla="*/ 1768015 w 3059469"/>
            <a:gd name="connsiteY1" fmla="*/ 403796 h 1980454"/>
            <a:gd name="connsiteX2" fmla="*/ 1811072 w 3059469"/>
            <a:gd name="connsiteY2" fmla="*/ 328311 h 1980454"/>
            <a:gd name="connsiteX3" fmla="*/ 1823127 w 3059469"/>
            <a:gd name="connsiteY3" fmla="*/ 288263 h 1980454"/>
            <a:gd name="connsiteX4" fmla="*/ 1828869 w 3059469"/>
            <a:gd name="connsiteY4" fmla="*/ 279620 h 1980454"/>
            <a:gd name="connsiteX5" fmla="*/ 1819484 w 3059469"/>
            <a:gd name="connsiteY5" fmla="*/ 233643 h 1980454"/>
            <a:gd name="connsiteX6" fmla="*/ 1714373 w 3059469"/>
            <a:gd name="connsiteY6" fmla="*/ 160888 h 1980454"/>
            <a:gd name="connsiteX7" fmla="*/ 1535223 w 3059469"/>
            <a:gd name="connsiteY7" fmla="*/ 111626 h 1980454"/>
            <a:gd name="connsiteX8" fmla="*/ 1316967 w 3059469"/>
            <a:gd name="connsiteY8" fmla="*/ 125149 h 1980454"/>
            <a:gd name="connsiteX9" fmla="*/ 1195340 w 3059469"/>
            <a:gd name="connsiteY9" fmla="*/ 146427 h 1980454"/>
            <a:gd name="connsiteX10" fmla="*/ 1030973 w 3059469"/>
            <a:gd name="connsiteY10" fmla="*/ 159169 h 1980454"/>
            <a:gd name="connsiteX11" fmla="*/ 839231 w 3059469"/>
            <a:gd name="connsiteY11" fmla="*/ 88713 h 1980454"/>
            <a:gd name="connsiteX12" fmla="*/ 739068 w 3059469"/>
            <a:gd name="connsiteY12" fmla="*/ 54917 h 1980454"/>
            <a:gd name="connsiteX13" fmla="*/ 553051 w 3059469"/>
            <a:gd name="connsiteY13" fmla="*/ 40597 h 1980454"/>
            <a:gd name="connsiteX14" fmla="*/ 447737 w 3059469"/>
            <a:gd name="connsiteY14" fmla="*/ 10238 h 1980454"/>
            <a:gd name="connsiteX15" fmla="*/ 382136 w 3059469"/>
            <a:gd name="connsiteY15" fmla="*/ 59211 h 1980454"/>
            <a:gd name="connsiteX16" fmla="*/ 194440 w 3059469"/>
            <a:gd name="connsiteY16" fmla="*/ 121429 h 1980454"/>
            <a:gd name="connsiteX17" fmla="*/ 182636 w 3059469"/>
            <a:gd name="connsiteY17" fmla="*/ 138443 h 1980454"/>
            <a:gd name="connsiteX18" fmla="*/ 144747 w 3059469"/>
            <a:gd name="connsiteY18" fmla="*/ 193760 h 1980454"/>
            <a:gd name="connsiteX19" fmla="*/ 125497 w 3059469"/>
            <a:gd name="connsiteY19" fmla="*/ 267431 h 1980454"/>
            <a:gd name="connsiteX20" fmla="*/ 153360 w 3059469"/>
            <a:gd name="connsiteY20" fmla="*/ 413879 h 1980454"/>
            <a:gd name="connsiteX21" fmla="*/ 68680 w 3059469"/>
            <a:gd name="connsiteY21" fmla="*/ 408119 h 1980454"/>
            <a:gd name="connsiteX22" fmla="*/ 17297 w 3059469"/>
            <a:gd name="connsiteY22" fmla="*/ 423676 h 1980454"/>
            <a:gd name="connsiteX23" fmla="*/ 20167 w 3059469"/>
            <a:gd name="connsiteY23" fmla="*/ 511263 h 1980454"/>
            <a:gd name="connsiteX24" fmla="*/ 14713 w 3059469"/>
            <a:gd name="connsiteY24" fmla="*/ 559955 h 1980454"/>
            <a:gd name="connsiteX25" fmla="*/ 3012 w 3059469"/>
            <a:gd name="connsiteY25" fmla="*/ 605391 h 1980454"/>
            <a:gd name="connsiteX26" fmla="*/ 16749 w 3059469"/>
            <a:gd name="connsiteY26" fmla="*/ 655798 h 1980454"/>
            <a:gd name="connsiteX27" fmla="*/ 61965 w 3059469"/>
            <a:gd name="connsiteY27" fmla="*/ 710215 h 1980454"/>
            <a:gd name="connsiteX28" fmla="*/ 103748 w 3059469"/>
            <a:gd name="connsiteY28" fmla="*/ 734846 h 1980454"/>
            <a:gd name="connsiteX29" fmla="*/ 218792 w 3059469"/>
            <a:gd name="connsiteY29" fmla="*/ 866593 h 1980454"/>
            <a:gd name="connsiteX30" fmla="*/ 277173 w 3059469"/>
            <a:gd name="connsiteY30" fmla="*/ 953661 h 1980454"/>
            <a:gd name="connsiteX31" fmla="*/ 379626 w 3059469"/>
            <a:gd name="connsiteY31" fmla="*/ 921583 h 1980454"/>
            <a:gd name="connsiteX32" fmla="*/ 388783 w 3059469"/>
            <a:gd name="connsiteY32" fmla="*/ 932467 h 1980454"/>
            <a:gd name="connsiteX33" fmla="*/ 440868 w 3059469"/>
            <a:gd name="connsiteY33" fmla="*/ 994903 h 1980454"/>
            <a:gd name="connsiteX34" fmla="*/ 516763 w 3059469"/>
            <a:gd name="connsiteY34" fmla="*/ 1096713 h 1980454"/>
            <a:gd name="connsiteX35" fmla="*/ 591971 w 3059469"/>
            <a:gd name="connsiteY35" fmla="*/ 1186318 h 1980454"/>
            <a:gd name="connsiteX36" fmla="*/ 696141 w 3059469"/>
            <a:gd name="connsiteY36" fmla="*/ 1237776 h 1980454"/>
            <a:gd name="connsiteX37" fmla="*/ 706444 w 3059469"/>
            <a:gd name="connsiteY37" fmla="*/ 1312242 h 1980454"/>
            <a:gd name="connsiteX38" fmla="*/ 810041 w 3059469"/>
            <a:gd name="connsiteY38" fmla="*/ 1379834 h 1980454"/>
            <a:gd name="connsiteX39" fmla="*/ 812330 w 3059469"/>
            <a:gd name="connsiteY39" fmla="*/ 1439979 h 1980454"/>
            <a:gd name="connsiteX40" fmla="*/ 877007 w 3059469"/>
            <a:gd name="connsiteY40" fmla="*/ 1468047 h 1980454"/>
            <a:gd name="connsiteX41" fmla="*/ 925085 w 3059469"/>
            <a:gd name="connsiteY41" fmla="*/ 1533348 h 1980454"/>
            <a:gd name="connsiteX42" fmla="*/ 972592 w 3059469"/>
            <a:gd name="connsiteY42" fmla="*/ 1532202 h 1980454"/>
            <a:gd name="connsiteX43" fmla="*/ 1049860 w 3059469"/>
            <a:gd name="connsiteY43" fmla="*/ 1555688 h 1980454"/>
            <a:gd name="connsiteX44" fmla="*/ 1177497 w 3059469"/>
            <a:gd name="connsiteY44" fmla="*/ 1627863 h 1980454"/>
            <a:gd name="connsiteX45" fmla="*/ 1230154 w 3059469"/>
            <a:gd name="connsiteY45" fmla="*/ 1622134 h 1980454"/>
            <a:gd name="connsiteX46" fmla="*/ 1364659 w 3059469"/>
            <a:gd name="connsiteY46" fmla="*/ 1621561 h 1980454"/>
            <a:gd name="connsiteX47" fmla="*/ 1375533 w 3059469"/>
            <a:gd name="connsiteY47" fmla="*/ 1780230 h 1980454"/>
            <a:gd name="connsiteX48" fmla="*/ 1402434 w 3059469"/>
            <a:gd name="connsiteY48" fmla="*/ 1751590 h 1980454"/>
            <a:gd name="connsiteX49" fmla="*/ 1567846 w 3059469"/>
            <a:gd name="connsiteY49" fmla="*/ 1645047 h 1980454"/>
            <a:gd name="connsiteX50" fmla="*/ 1643398 w 3059469"/>
            <a:gd name="connsiteY50" fmla="*/ 1681134 h 1980454"/>
            <a:gd name="connsiteX51" fmla="*/ 1708075 w 3059469"/>
            <a:gd name="connsiteY51" fmla="*/ 1718940 h 1980454"/>
            <a:gd name="connsiteX52" fmla="*/ 1814534 w 3059469"/>
            <a:gd name="connsiteY52" fmla="*/ 1759037 h 1980454"/>
            <a:gd name="connsiteX53" fmla="*/ 1848875 w 3059469"/>
            <a:gd name="connsiteY53" fmla="*/ 1835793 h 1980454"/>
            <a:gd name="connsiteX54" fmla="*/ 1859750 w 3059469"/>
            <a:gd name="connsiteY54" fmla="*/ 1920570 h 1980454"/>
            <a:gd name="connsiteX55" fmla="*/ 2025162 w 3059469"/>
            <a:gd name="connsiteY55" fmla="*/ 1975560 h 1980454"/>
            <a:gd name="connsiteX56" fmla="*/ 2276428 w 3059469"/>
            <a:gd name="connsiteY56" fmla="*/ 1887347 h 1980454"/>
            <a:gd name="connsiteX57" fmla="*/ 2529411 w 3059469"/>
            <a:gd name="connsiteY57" fmla="*/ 1812308 h 1980454"/>
            <a:gd name="connsiteX58" fmla="*/ 2642166 w 3059469"/>
            <a:gd name="connsiteY58" fmla="*/ 1879900 h 1980454"/>
            <a:gd name="connsiteX59" fmla="*/ 2689100 w 3059469"/>
            <a:gd name="connsiteY59" fmla="*/ 1912551 h 1980454"/>
            <a:gd name="connsiteX60" fmla="*/ 2730310 w 3059469"/>
            <a:gd name="connsiteY60" fmla="*/ 1906250 h 1980454"/>
            <a:gd name="connsiteX61" fmla="*/ 2762934 w 3059469"/>
            <a:gd name="connsiteY61" fmla="*/ 1834648 h 1980454"/>
            <a:gd name="connsiteX62" fmla="*/ 2820170 w 3059469"/>
            <a:gd name="connsiteY62" fmla="*/ 1826629 h 1980454"/>
            <a:gd name="connsiteX63" fmla="*/ 2852223 w 3059469"/>
            <a:gd name="connsiteY63" fmla="*/ 1844959 h 1980454"/>
            <a:gd name="connsiteX64" fmla="*/ 2873926 w 3059469"/>
            <a:gd name="connsiteY64" fmla="*/ 1875750 h 1980454"/>
            <a:gd name="connsiteX65" fmla="*/ 2915061 w 3059469"/>
            <a:gd name="connsiteY65" fmla="*/ 1855032 h 1980454"/>
            <a:gd name="connsiteX66" fmla="*/ 2956398 w 3059469"/>
            <a:gd name="connsiteY66" fmla="*/ 1873183 h 1980454"/>
            <a:gd name="connsiteX67" fmla="*/ 2971036 w 3059469"/>
            <a:gd name="connsiteY67" fmla="*/ 1787902 h 1980454"/>
            <a:gd name="connsiteX68" fmla="*/ 2998307 w 3059469"/>
            <a:gd name="connsiteY68" fmla="*/ 1742379 h 1980454"/>
            <a:gd name="connsiteX69" fmla="*/ 3017824 w 3059469"/>
            <a:gd name="connsiteY69" fmla="*/ 1769750 h 1980454"/>
            <a:gd name="connsiteX70" fmla="*/ 3049144 w 3059469"/>
            <a:gd name="connsiteY70" fmla="*/ 1701628 h 1980454"/>
            <a:gd name="connsiteX71" fmla="*/ 3051410 w 3059469"/>
            <a:gd name="connsiteY71" fmla="*/ 1582764 h 1980454"/>
            <a:gd name="connsiteX72" fmla="*/ 3050834 w 3059469"/>
            <a:gd name="connsiteY72" fmla="*/ 1447927 h 1980454"/>
            <a:gd name="connsiteX73" fmla="*/ 3039354 w 3059469"/>
            <a:gd name="connsiteY73" fmla="*/ 1376473 h 1980454"/>
            <a:gd name="connsiteX74" fmla="*/ 3040215 w 3059469"/>
            <a:gd name="connsiteY74" fmla="*/ 1310784 h 1980454"/>
            <a:gd name="connsiteX75" fmla="*/ 3030741 w 3059469"/>
            <a:gd name="connsiteY75" fmla="*/ 1259498 h 1980454"/>
            <a:gd name="connsiteX76" fmla="*/ 3000887 w 3059469"/>
            <a:gd name="connsiteY76" fmla="*/ 1209945 h 1980454"/>
            <a:gd name="connsiteX77" fmla="*/ 2983665 w 3059469"/>
            <a:gd name="connsiteY77" fmla="*/ 1141372 h 1980454"/>
            <a:gd name="connsiteX78" fmla="*/ 2925840 w 3059469"/>
            <a:gd name="connsiteY78" fmla="*/ 1075190 h 1980454"/>
            <a:gd name="connsiteX79" fmla="*/ 2922525 w 3059469"/>
            <a:gd name="connsiteY79" fmla="*/ 1074528 h 1980454"/>
            <a:gd name="connsiteX80" fmla="*/ 2831527 w 3059469"/>
            <a:gd name="connsiteY80" fmla="*/ 1120629 h 1980454"/>
            <a:gd name="connsiteX81" fmla="*/ 2744839 w 3059469"/>
            <a:gd name="connsiteY81" fmla="*/ 1150880 h 1980454"/>
            <a:gd name="connsiteX82" fmla="*/ 2699774 w 3059469"/>
            <a:gd name="connsiteY82" fmla="*/ 1180266 h 1980454"/>
            <a:gd name="connsiteX83" fmla="*/ 2661596 w 3059469"/>
            <a:gd name="connsiteY83" fmla="*/ 1179405 h 1980454"/>
            <a:gd name="connsiteX84" fmla="*/ 2642362 w 3059469"/>
            <a:gd name="connsiteY84" fmla="*/ 1197554 h 1980454"/>
            <a:gd name="connsiteX85" fmla="*/ 2593277 w 3059469"/>
            <a:gd name="connsiteY85" fmla="*/ 1173353 h 1980454"/>
            <a:gd name="connsiteX86" fmla="*/ 2533859 w 3059469"/>
            <a:gd name="connsiteY86" fmla="*/ 1134747 h 1980454"/>
            <a:gd name="connsiteX87" fmla="*/ 2517210 w 3059469"/>
            <a:gd name="connsiteY87" fmla="*/ 1064735 h 1980454"/>
            <a:gd name="connsiteX88" fmla="*/ 2398944 w 3059469"/>
            <a:gd name="connsiteY88" fmla="*/ 990688 h 1980454"/>
            <a:gd name="connsiteX89" fmla="*/ 2280393 w 3059469"/>
            <a:gd name="connsiteY89" fmla="*/ 974265 h 1980454"/>
            <a:gd name="connsiteX90" fmla="*/ 2176482 w 3059469"/>
            <a:gd name="connsiteY90" fmla="*/ 920099 h 1980454"/>
            <a:gd name="connsiteX91" fmla="*/ 2061662 w 3059469"/>
            <a:gd name="connsiteY91" fmla="*/ 877460 h 1980454"/>
            <a:gd name="connsiteX92" fmla="*/ 1958831 w 3059469"/>
            <a:gd name="connsiteY92" fmla="*/ 765815 h 1980454"/>
            <a:gd name="connsiteX93" fmla="*/ 1829180 w 3059469"/>
            <a:gd name="connsiteY93" fmla="*/ 759623 h 1980454"/>
            <a:gd name="connsiteX94" fmla="*/ 1752797 w 3059469"/>
            <a:gd name="connsiteY94" fmla="*/ 614412 h 1980454"/>
            <a:gd name="connsiteX95" fmla="*/ 1783510 w 3059469"/>
            <a:gd name="connsiteY95" fmla="*/ 540941 h 1980454"/>
            <a:gd name="connsiteX96" fmla="*/ 1773750 w 3059469"/>
            <a:gd name="connsiteY96" fmla="*/ 490234 h 1980454"/>
            <a:gd name="connsiteX97" fmla="*/ 1784085 w 3059469"/>
            <a:gd name="connsiteY97" fmla="*/ 442982 h 1980454"/>
            <a:gd name="connsiteX98" fmla="*/ 1784089 w 3059469"/>
            <a:gd name="connsiteY98" fmla="*/ 442980 h 19804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Lst>
          <a:rect l="l" t="t" r="r" b="b"/>
          <a:pathLst>
            <a:path w="3059469" h="1980454">
              <a:moveTo>
                <a:pt x="1784090" y="442979"/>
              </a:moveTo>
              <a:cubicBezTo>
                <a:pt x="1749017" y="437724"/>
                <a:pt x="1777265" y="425128"/>
                <a:pt x="1768015" y="403796"/>
              </a:cubicBezTo>
              <a:cubicBezTo>
                <a:pt x="1740655" y="340697"/>
                <a:pt x="1808345" y="364723"/>
                <a:pt x="1811072" y="328311"/>
              </a:cubicBezTo>
              <a:cubicBezTo>
                <a:pt x="1812406" y="310511"/>
                <a:pt x="1823127" y="300665"/>
                <a:pt x="1823127" y="288263"/>
              </a:cubicBezTo>
              <a:cubicBezTo>
                <a:pt x="1823127" y="283262"/>
                <a:pt x="1828885" y="279876"/>
                <a:pt x="1828869" y="279620"/>
              </a:cubicBezTo>
              <a:cubicBezTo>
                <a:pt x="1828305" y="270838"/>
                <a:pt x="1728374" y="231298"/>
                <a:pt x="1819484" y="233643"/>
              </a:cubicBezTo>
              <a:cubicBezTo>
                <a:pt x="1788250" y="204054"/>
                <a:pt x="1757024" y="171128"/>
                <a:pt x="1714373" y="160888"/>
              </a:cubicBezTo>
              <a:cubicBezTo>
                <a:pt x="1659680" y="147756"/>
                <a:pt x="1714762" y="114695"/>
                <a:pt x="1535223" y="111626"/>
              </a:cubicBezTo>
              <a:cubicBezTo>
                <a:pt x="1440103" y="109999"/>
                <a:pt x="1336056" y="86719"/>
                <a:pt x="1316967" y="125149"/>
              </a:cubicBezTo>
              <a:cubicBezTo>
                <a:pt x="1296710" y="165932"/>
                <a:pt x="1248791" y="165343"/>
                <a:pt x="1195340" y="146427"/>
              </a:cubicBezTo>
              <a:cubicBezTo>
                <a:pt x="1157875" y="133171"/>
                <a:pt x="1094240" y="134411"/>
                <a:pt x="1030973" y="159169"/>
              </a:cubicBezTo>
              <a:cubicBezTo>
                <a:pt x="998232" y="171979"/>
                <a:pt x="845987" y="145073"/>
                <a:pt x="839231" y="88713"/>
              </a:cubicBezTo>
              <a:cubicBezTo>
                <a:pt x="833821" y="43558"/>
                <a:pt x="772303" y="39227"/>
                <a:pt x="739068" y="54917"/>
              </a:cubicBezTo>
              <a:cubicBezTo>
                <a:pt x="609204" y="116222"/>
                <a:pt x="654647" y="58816"/>
                <a:pt x="553051" y="40597"/>
              </a:cubicBezTo>
              <a:cubicBezTo>
                <a:pt x="510931" y="33042"/>
                <a:pt x="472280" y="-22488"/>
                <a:pt x="447737" y="10238"/>
              </a:cubicBezTo>
              <a:cubicBezTo>
                <a:pt x="428678" y="35647"/>
                <a:pt x="402191" y="37909"/>
                <a:pt x="382136" y="59211"/>
              </a:cubicBezTo>
              <a:cubicBezTo>
                <a:pt x="308188" y="137765"/>
                <a:pt x="429213" y="130572"/>
                <a:pt x="194440" y="121429"/>
              </a:cubicBezTo>
              <a:cubicBezTo>
                <a:pt x="192861" y="127719"/>
                <a:pt x="189159" y="133539"/>
                <a:pt x="182636" y="138443"/>
              </a:cubicBezTo>
              <a:cubicBezTo>
                <a:pt x="143111" y="168167"/>
                <a:pt x="149402" y="127189"/>
                <a:pt x="144747" y="193760"/>
              </a:cubicBezTo>
              <a:cubicBezTo>
                <a:pt x="143775" y="207669"/>
                <a:pt x="110673" y="218815"/>
                <a:pt x="125497" y="267431"/>
              </a:cubicBezTo>
              <a:cubicBezTo>
                <a:pt x="134801" y="297939"/>
                <a:pt x="175233" y="316596"/>
                <a:pt x="153360" y="413879"/>
              </a:cubicBezTo>
              <a:cubicBezTo>
                <a:pt x="142674" y="461409"/>
                <a:pt x="64266" y="488242"/>
                <a:pt x="68680" y="408119"/>
              </a:cubicBezTo>
              <a:cubicBezTo>
                <a:pt x="70397" y="376962"/>
                <a:pt x="14335" y="392407"/>
                <a:pt x="17297" y="423676"/>
              </a:cubicBezTo>
              <a:cubicBezTo>
                <a:pt x="22003" y="473357"/>
                <a:pt x="-25884" y="420437"/>
                <a:pt x="20167" y="511263"/>
              </a:cubicBezTo>
              <a:cubicBezTo>
                <a:pt x="30955" y="532541"/>
                <a:pt x="-12763" y="531063"/>
                <a:pt x="14713" y="559955"/>
              </a:cubicBezTo>
              <a:cubicBezTo>
                <a:pt x="37626" y="584048"/>
                <a:pt x="-7239" y="584856"/>
                <a:pt x="3012" y="605391"/>
              </a:cubicBezTo>
              <a:cubicBezTo>
                <a:pt x="17691" y="634799"/>
                <a:pt x="-16151" y="601489"/>
                <a:pt x="16749" y="655798"/>
              </a:cubicBezTo>
              <a:cubicBezTo>
                <a:pt x="25723" y="670610"/>
                <a:pt x="27329" y="751136"/>
                <a:pt x="61965" y="710215"/>
              </a:cubicBezTo>
              <a:cubicBezTo>
                <a:pt x="71811" y="698581"/>
                <a:pt x="90189" y="726970"/>
                <a:pt x="103748" y="734846"/>
              </a:cubicBezTo>
              <a:cubicBezTo>
                <a:pt x="149291" y="761298"/>
                <a:pt x="128613" y="804448"/>
                <a:pt x="218792" y="866593"/>
              </a:cubicBezTo>
              <a:cubicBezTo>
                <a:pt x="242888" y="883200"/>
                <a:pt x="276071" y="923607"/>
                <a:pt x="277173" y="953661"/>
              </a:cubicBezTo>
              <a:cubicBezTo>
                <a:pt x="279400" y="1014444"/>
                <a:pt x="348710" y="894399"/>
                <a:pt x="379626" y="921583"/>
              </a:cubicBezTo>
              <a:cubicBezTo>
                <a:pt x="383184" y="924712"/>
                <a:pt x="385433" y="929114"/>
                <a:pt x="388783" y="932467"/>
              </a:cubicBezTo>
              <a:cubicBezTo>
                <a:pt x="413924" y="957627"/>
                <a:pt x="440868" y="953256"/>
                <a:pt x="440868" y="994903"/>
              </a:cubicBezTo>
              <a:cubicBezTo>
                <a:pt x="440868" y="995021"/>
                <a:pt x="494338" y="1056665"/>
                <a:pt x="516763" y="1096713"/>
              </a:cubicBezTo>
              <a:cubicBezTo>
                <a:pt x="543715" y="1144843"/>
                <a:pt x="570481" y="1103957"/>
                <a:pt x="591971" y="1186318"/>
              </a:cubicBezTo>
              <a:cubicBezTo>
                <a:pt x="616499" y="1280321"/>
                <a:pt x="637404" y="1181727"/>
                <a:pt x="696141" y="1237776"/>
              </a:cubicBezTo>
              <a:cubicBezTo>
                <a:pt x="720998" y="1261494"/>
                <a:pt x="678641" y="1303542"/>
                <a:pt x="706444" y="1312242"/>
              </a:cubicBezTo>
              <a:cubicBezTo>
                <a:pt x="736582" y="1321672"/>
                <a:pt x="760848" y="1407037"/>
                <a:pt x="810041" y="1379834"/>
              </a:cubicBezTo>
              <a:cubicBezTo>
                <a:pt x="854580" y="1355206"/>
                <a:pt x="808275" y="1433111"/>
                <a:pt x="812330" y="1439979"/>
              </a:cubicBezTo>
              <a:cubicBezTo>
                <a:pt x="823537" y="1458963"/>
                <a:pt x="836094" y="1442201"/>
                <a:pt x="877007" y="1468047"/>
              </a:cubicBezTo>
              <a:cubicBezTo>
                <a:pt x="895061" y="1479452"/>
                <a:pt x="902199" y="1430958"/>
                <a:pt x="925085" y="1533348"/>
              </a:cubicBezTo>
              <a:cubicBezTo>
                <a:pt x="937507" y="1588916"/>
                <a:pt x="967985" y="1490647"/>
                <a:pt x="972592" y="1532202"/>
              </a:cubicBezTo>
              <a:cubicBezTo>
                <a:pt x="980548" y="1603996"/>
                <a:pt x="1023537" y="1533413"/>
                <a:pt x="1049860" y="1555688"/>
              </a:cubicBezTo>
              <a:cubicBezTo>
                <a:pt x="1188474" y="1672985"/>
                <a:pt x="1115757" y="1585096"/>
                <a:pt x="1177497" y="1627863"/>
              </a:cubicBezTo>
              <a:cubicBezTo>
                <a:pt x="1204152" y="1646327"/>
                <a:pt x="1209031" y="1604615"/>
                <a:pt x="1230154" y="1622134"/>
              </a:cubicBezTo>
              <a:cubicBezTo>
                <a:pt x="1266080" y="1651929"/>
                <a:pt x="1348754" y="1602737"/>
                <a:pt x="1364659" y="1621561"/>
              </a:cubicBezTo>
              <a:cubicBezTo>
                <a:pt x="1423812" y="1691571"/>
                <a:pt x="1297239" y="1717545"/>
                <a:pt x="1375533" y="1780230"/>
              </a:cubicBezTo>
              <a:cubicBezTo>
                <a:pt x="1398625" y="1798718"/>
                <a:pt x="1419738" y="1778080"/>
                <a:pt x="1402434" y="1751590"/>
              </a:cubicBezTo>
              <a:cubicBezTo>
                <a:pt x="1392143" y="1735835"/>
                <a:pt x="1515819" y="1615995"/>
                <a:pt x="1567846" y="1645047"/>
              </a:cubicBezTo>
              <a:cubicBezTo>
                <a:pt x="1593370" y="1659299"/>
                <a:pt x="1623303" y="1656333"/>
                <a:pt x="1643398" y="1681134"/>
              </a:cubicBezTo>
              <a:cubicBezTo>
                <a:pt x="1658927" y="1700304"/>
                <a:pt x="1667456" y="1679648"/>
                <a:pt x="1708075" y="1718940"/>
              </a:cubicBezTo>
              <a:cubicBezTo>
                <a:pt x="1760127" y="1769293"/>
                <a:pt x="1777060" y="1676416"/>
                <a:pt x="1814534" y="1759037"/>
              </a:cubicBezTo>
              <a:cubicBezTo>
                <a:pt x="1828519" y="1789871"/>
                <a:pt x="1781499" y="1829820"/>
                <a:pt x="1848875" y="1835793"/>
              </a:cubicBezTo>
              <a:cubicBezTo>
                <a:pt x="1909513" y="1841168"/>
                <a:pt x="1846292" y="1894464"/>
                <a:pt x="1859750" y="1920570"/>
              </a:cubicBezTo>
              <a:cubicBezTo>
                <a:pt x="1889627" y="1978524"/>
                <a:pt x="1836373" y="1935922"/>
                <a:pt x="2025162" y="1975560"/>
              </a:cubicBezTo>
              <a:cubicBezTo>
                <a:pt x="2187257" y="2009594"/>
                <a:pt x="2129472" y="1908327"/>
                <a:pt x="2276428" y="1887347"/>
              </a:cubicBezTo>
              <a:cubicBezTo>
                <a:pt x="2482658" y="1857901"/>
                <a:pt x="2403541" y="1767905"/>
                <a:pt x="2529411" y="1812308"/>
              </a:cubicBezTo>
              <a:cubicBezTo>
                <a:pt x="2560372" y="1823229"/>
                <a:pt x="2578820" y="1806569"/>
                <a:pt x="2642166" y="1879900"/>
              </a:cubicBezTo>
              <a:cubicBezTo>
                <a:pt x="2654747" y="1894466"/>
                <a:pt x="2678330" y="1896120"/>
                <a:pt x="2689100" y="1912551"/>
              </a:cubicBezTo>
              <a:cubicBezTo>
                <a:pt x="2701122" y="1930889"/>
                <a:pt x="2708411" y="1914534"/>
                <a:pt x="2730310" y="1906250"/>
              </a:cubicBezTo>
              <a:cubicBezTo>
                <a:pt x="2792087" y="1882875"/>
                <a:pt x="2704024" y="1886226"/>
                <a:pt x="2762934" y="1834648"/>
              </a:cubicBezTo>
              <a:cubicBezTo>
                <a:pt x="2787357" y="1813265"/>
                <a:pt x="2804614" y="1745595"/>
                <a:pt x="2820170" y="1826629"/>
              </a:cubicBezTo>
              <a:cubicBezTo>
                <a:pt x="2822403" y="1838255"/>
                <a:pt x="2836275" y="1819247"/>
                <a:pt x="2852223" y="1844959"/>
              </a:cubicBezTo>
              <a:cubicBezTo>
                <a:pt x="2871027" y="1875277"/>
                <a:pt x="2873710" y="1870384"/>
                <a:pt x="2873926" y="1875750"/>
              </a:cubicBezTo>
              <a:cubicBezTo>
                <a:pt x="2883621" y="1857169"/>
                <a:pt x="2912085" y="1810012"/>
                <a:pt x="2915061" y="1855032"/>
              </a:cubicBezTo>
              <a:cubicBezTo>
                <a:pt x="2917628" y="1893886"/>
                <a:pt x="2915876" y="1880535"/>
                <a:pt x="2956398" y="1873183"/>
              </a:cubicBezTo>
              <a:cubicBezTo>
                <a:pt x="2996120" y="1865977"/>
                <a:pt x="2949670" y="1826348"/>
                <a:pt x="2971036" y="1787902"/>
              </a:cubicBezTo>
              <a:cubicBezTo>
                <a:pt x="2971036" y="1787902"/>
                <a:pt x="2976895" y="1702747"/>
                <a:pt x="2998307" y="1742379"/>
              </a:cubicBezTo>
              <a:cubicBezTo>
                <a:pt x="3001344" y="1748002"/>
                <a:pt x="2999192" y="1787078"/>
                <a:pt x="3017824" y="1769750"/>
              </a:cubicBezTo>
              <a:cubicBezTo>
                <a:pt x="3035251" y="1753544"/>
                <a:pt x="3011979" y="1702987"/>
                <a:pt x="3049144" y="1701628"/>
              </a:cubicBezTo>
              <a:cubicBezTo>
                <a:pt x="3048912" y="1639021"/>
                <a:pt x="3050894" y="1583543"/>
                <a:pt x="3051410" y="1582764"/>
              </a:cubicBezTo>
              <a:cubicBezTo>
                <a:pt x="3077684" y="1543170"/>
                <a:pt x="3039071" y="1491987"/>
                <a:pt x="3050834" y="1447927"/>
              </a:cubicBezTo>
              <a:cubicBezTo>
                <a:pt x="3067484" y="1385560"/>
                <a:pt x="3035718" y="1392064"/>
                <a:pt x="3039354" y="1376473"/>
              </a:cubicBezTo>
              <a:cubicBezTo>
                <a:pt x="3043269" y="1359687"/>
                <a:pt x="2995409" y="1294126"/>
                <a:pt x="3040215" y="1310784"/>
              </a:cubicBezTo>
              <a:cubicBezTo>
                <a:pt x="3080221" y="1325658"/>
                <a:pt x="3033652" y="1265959"/>
                <a:pt x="3030741" y="1259498"/>
              </a:cubicBezTo>
              <a:cubicBezTo>
                <a:pt x="3024907" y="1246545"/>
                <a:pt x="3000711" y="1218442"/>
                <a:pt x="3000887" y="1209945"/>
              </a:cubicBezTo>
              <a:cubicBezTo>
                <a:pt x="3001835" y="1163773"/>
                <a:pt x="2985050" y="1155316"/>
                <a:pt x="2983665" y="1141372"/>
              </a:cubicBezTo>
              <a:cubicBezTo>
                <a:pt x="2980738" y="1111885"/>
                <a:pt x="2944471" y="1080378"/>
                <a:pt x="2925840" y="1075190"/>
              </a:cubicBezTo>
              <a:cubicBezTo>
                <a:pt x="2924658" y="1074863"/>
                <a:pt x="2923548" y="1074636"/>
                <a:pt x="2922525" y="1074528"/>
              </a:cubicBezTo>
              <a:cubicBezTo>
                <a:pt x="2862389" y="1068063"/>
                <a:pt x="2853685" y="1068706"/>
                <a:pt x="2831527" y="1120629"/>
              </a:cubicBezTo>
              <a:cubicBezTo>
                <a:pt x="2814943" y="1159497"/>
                <a:pt x="2744294" y="1143879"/>
                <a:pt x="2744839" y="1150880"/>
              </a:cubicBezTo>
              <a:cubicBezTo>
                <a:pt x="2747974" y="1191180"/>
                <a:pt x="2731219" y="1221460"/>
                <a:pt x="2699774" y="1180266"/>
              </a:cubicBezTo>
              <a:cubicBezTo>
                <a:pt x="2653545" y="1119708"/>
                <a:pt x="2654217" y="1171788"/>
                <a:pt x="2661596" y="1179405"/>
              </a:cubicBezTo>
              <a:cubicBezTo>
                <a:pt x="2679604" y="1197992"/>
                <a:pt x="2655022" y="1220723"/>
                <a:pt x="2642362" y="1197554"/>
              </a:cubicBezTo>
              <a:cubicBezTo>
                <a:pt x="2625783" y="1167206"/>
                <a:pt x="2622591" y="1186892"/>
                <a:pt x="2593277" y="1173353"/>
              </a:cubicBezTo>
              <a:cubicBezTo>
                <a:pt x="2553959" y="1155193"/>
                <a:pt x="2556532" y="1168897"/>
                <a:pt x="2533859" y="1134747"/>
              </a:cubicBezTo>
              <a:cubicBezTo>
                <a:pt x="2526813" y="1124134"/>
                <a:pt x="2569950" y="1064735"/>
                <a:pt x="2517210" y="1064735"/>
              </a:cubicBezTo>
              <a:cubicBezTo>
                <a:pt x="2461207" y="1064735"/>
                <a:pt x="2473510" y="950515"/>
                <a:pt x="2398944" y="990688"/>
              </a:cubicBezTo>
              <a:cubicBezTo>
                <a:pt x="2334489" y="1025413"/>
                <a:pt x="2303468" y="956594"/>
                <a:pt x="2280393" y="974265"/>
              </a:cubicBezTo>
              <a:cubicBezTo>
                <a:pt x="2252763" y="995427"/>
                <a:pt x="2249315" y="937775"/>
                <a:pt x="2176482" y="920099"/>
              </a:cubicBezTo>
              <a:cubicBezTo>
                <a:pt x="2084305" y="897730"/>
                <a:pt x="2108873" y="896241"/>
                <a:pt x="2061662" y="877460"/>
              </a:cubicBezTo>
              <a:cubicBezTo>
                <a:pt x="1993777" y="850457"/>
                <a:pt x="1966712" y="768139"/>
                <a:pt x="1958831" y="765815"/>
              </a:cubicBezTo>
              <a:cubicBezTo>
                <a:pt x="1932878" y="758164"/>
                <a:pt x="1936425" y="822648"/>
                <a:pt x="1829180" y="759623"/>
              </a:cubicBezTo>
              <a:cubicBezTo>
                <a:pt x="1810919" y="748891"/>
                <a:pt x="1777317" y="644101"/>
                <a:pt x="1752797" y="614412"/>
              </a:cubicBezTo>
              <a:cubicBezTo>
                <a:pt x="1723836" y="579344"/>
                <a:pt x="1779674" y="577747"/>
                <a:pt x="1783510" y="540941"/>
              </a:cubicBezTo>
              <a:cubicBezTo>
                <a:pt x="1786672" y="510614"/>
                <a:pt x="1785705" y="502995"/>
                <a:pt x="1773750" y="490234"/>
              </a:cubicBezTo>
              <a:cubicBezTo>
                <a:pt x="1762330" y="478045"/>
                <a:pt x="1823905" y="448948"/>
                <a:pt x="1784085" y="442982"/>
              </a:cubicBezTo>
              <a:lnTo>
                <a:pt x="1784089" y="442980"/>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10</xdr:col>
      <xdr:colOff>480659</xdr:colOff>
      <xdr:row>28</xdr:row>
      <xdr:rowOff>117003</xdr:rowOff>
    </xdr:from>
    <xdr:to>
      <xdr:col>11</xdr:col>
      <xdr:colOff>513937</xdr:colOff>
      <xdr:row>34</xdr:row>
      <xdr:rowOff>28945</xdr:rowOff>
    </xdr:to>
    <xdr:sp macro="" textlink="">
      <xdr:nvSpPr>
        <xdr:cNvPr id="509081" name="福建省">
          <a:hlinkClick xmlns:r="http://schemas.openxmlformats.org/officeDocument/2006/relationships" r:id="rId27" tooltip="福建省"/>
          <a:extLst>
            <a:ext uri="{FF2B5EF4-FFF2-40B4-BE49-F238E27FC236}">
              <a16:creationId xmlns:a16="http://schemas.microsoft.com/office/drawing/2014/main" id="{00000000-0008-0000-1000-000099C40700}"/>
            </a:ext>
          </a:extLst>
        </xdr:cNvPr>
        <xdr:cNvSpPr/>
      </xdr:nvSpPr>
      <xdr:spPr>
        <a:xfrm>
          <a:off x="8224484" y="5527203"/>
          <a:ext cx="719078" cy="940642"/>
        </a:xfrm>
        <a:custGeom>
          <a:avLst/>
          <a:gdLst>
            <a:gd name="connsiteX0" fmla="*/ 146957 w 716046"/>
            <a:gd name="connsiteY0" fmla="*/ 253347 h 938109"/>
            <a:gd name="connsiteX1" fmla="*/ 104186 w 716046"/>
            <a:gd name="connsiteY1" fmla="*/ 357067 h 938109"/>
            <a:gd name="connsiteX2" fmla="*/ 84094 w 716046"/>
            <a:gd name="connsiteY2" fmla="*/ 419012 h 938109"/>
            <a:gd name="connsiteX3" fmla="*/ 18934 w 716046"/>
            <a:gd name="connsiteY3" fmla="*/ 534836 h 938109"/>
            <a:gd name="connsiteX4" fmla="*/ 0 w 716046"/>
            <a:gd name="connsiteY4" fmla="*/ 656586 h 938109"/>
            <a:gd name="connsiteX5" fmla="*/ 81221 w 716046"/>
            <a:gd name="connsiteY5" fmla="*/ 657861 h 938109"/>
            <a:gd name="connsiteX6" fmla="*/ 120261 w 716046"/>
            <a:gd name="connsiteY6" fmla="*/ 695602 h 938109"/>
            <a:gd name="connsiteX7" fmla="*/ 177499 w 716046"/>
            <a:gd name="connsiteY7" fmla="*/ 747320 h 938109"/>
            <a:gd name="connsiteX8" fmla="*/ 223086 w 716046"/>
            <a:gd name="connsiteY8" fmla="*/ 876771 h 938109"/>
            <a:gd name="connsiteX9" fmla="*/ 250189 w 716046"/>
            <a:gd name="connsiteY9" fmla="*/ 853291 h 938109"/>
            <a:gd name="connsiteX10" fmla="*/ 277663 w 716046"/>
            <a:gd name="connsiteY10" fmla="*/ 829805 h 938109"/>
            <a:gd name="connsiteX11" fmla="*/ 382405 w 716046"/>
            <a:gd name="connsiteY11" fmla="*/ 723835 h 938109"/>
            <a:gd name="connsiteX12" fmla="*/ 370385 w 716046"/>
            <a:gd name="connsiteY12" fmla="*/ 690039 h 938109"/>
            <a:gd name="connsiteX13" fmla="*/ 417319 w 716046"/>
            <a:gd name="connsiteY13" fmla="*/ 669990 h 938109"/>
            <a:gd name="connsiteX14" fmla="*/ 476272 w 716046"/>
            <a:gd name="connsiteY14" fmla="*/ 652806 h 938109"/>
            <a:gd name="connsiteX15" fmla="*/ 487146 w 716046"/>
            <a:gd name="connsiteY15" fmla="*/ 617292 h 938109"/>
            <a:gd name="connsiteX16" fmla="*/ 534652 w 716046"/>
            <a:gd name="connsiteY16" fmla="*/ 550846 h 938109"/>
            <a:gd name="connsiteX17" fmla="*/ 554113 w 716046"/>
            <a:gd name="connsiteY17" fmla="*/ 495855 h 938109"/>
            <a:gd name="connsiteX18" fmla="*/ 599329 w 716046"/>
            <a:gd name="connsiteY18" fmla="*/ 480390 h 938109"/>
            <a:gd name="connsiteX19" fmla="*/ 607342 w 716046"/>
            <a:gd name="connsiteY19" fmla="*/ 439147 h 938109"/>
            <a:gd name="connsiteX20" fmla="*/ 593606 w 716046"/>
            <a:gd name="connsiteY20" fmla="*/ 385302 h 938109"/>
            <a:gd name="connsiteX21" fmla="*/ 598757 w 716046"/>
            <a:gd name="connsiteY21" fmla="*/ 325730 h 938109"/>
            <a:gd name="connsiteX22" fmla="*/ 594750 w 716046"/>
            <a:gd name="connsiteY22" fmla="*/ 287924 h 938109"/>
            <a:gd name="connsiteX23" fmla="*/ 615928 w 716046"/>
            <a:gd name="connsiteY23" fmla="*/ 254701 h 938109"/>
            <a:gd name="connsiteX24" fmla="*/ 699492 w 716046"/>
            <a:gd name="connsiteY24" fmla="*/ 188827 h 938109"/>
            <a:gd name="connsiteX25" fmla="*/ 680974 w 716046"/>
            <a:gd name="connsiteY25" fmla="*/ 164391 h 938109"/>
            <a:gd name="connsiteX26" fmla="*/ 689420 w 716046"/>
            <a:gd name="connsiteY26" fmla="*/ 166825 h 938109"/>
            <a:gd name="connsiteX27" fmla="*/ 720764 w 716046"/>
            <a:gd name="connsiteY27" fmla="*/ 168717 h 938109"/>
            <a:gd name="connsiteX28" fmla="*/ 663647 w 716046"/>
            <a:gd name="connsiteY28" fmla="*/ 140117 h 938109"/>
            <a:gd name="connsiteX29" fmla="*/ 580115 w 716046"/>
            <a:gd name="connsiteY29" fmla="*/ 107561 h 938109"/>
            <a:gd name="connsiteX30" fmla="*/ 501175 w 716046"/>
            <a:gd name="connsiteY30" fmla="*/ 145880 h 938109"/>
            <a:gd name="connsiteX31" fmla="*/ 458404 w 716046"/>
            <a:gd name="connsiteY31" fmla="*/ 135507 h 938109"/>
            <a:gd name="connsiteX32" fmla="*/ 429989 w 716046"/>
            <a:gd name="connsiteY32" fmla="*/ 44752 h 938109"/>
            <a:gd name="connsiteX33" fmla="*/ 382583 w 716046"/>
            <a:gd name="connsiteY33" fmla="*/ 947 h 938109"/>
            <a:gd name="connsiteX34" fmla="*/ 340228 w 716046"/>
            <a:gd name="connsiteY34" fmla="*/ 44462 h 938109"/>
            <a:gd name="connsiteX35" fmla="*/ 306070 w 716046"/>
            <a:gd name="connsiteY35" fmla="*/ 64200 h 938109"/>
            <a:gd name="connsiteX36" fmla="*/ 242201 w 716046"/>
            <a:gd name="connsiteY36" fmla="*/ 79180 h 938109"/>
            <a:gd name="connsiteX37" fmla="*/ 175321 w 716046"/>
            <a:gd name="connsiteY37" fmla="*/ 132627 h 938109"/>
            <a:gd name="connsiteX38" fmla="*/ 174066 w 716046"/>
            <a:gd name="connsiteY38" fmla="*/ 187109 h 938109"/>
            <a:gd name="connsiteX39" fmla="*/ 146957 w 716046"/>
            <a:gd name="connsiteY39" fmla="*/ 253347 h 938109"/>
            <a:gd name="connsiteX40" fmla="*/ 146957 w 716046"/>
            <a:gd name="connsiteY40" fmla="*/ 253348 h 938109"/>
            <a:gd name="connsiteX41" fmla="*/ 253051 w 716046"/>
            <a:gd name="connsiteY41" fmla="*/ 938067 h 938109"/>
            <a:gd name="connsiteX42" fmla="*/ 253051 w 716046"/>
            <a:gd name="connsiteY42" fmla="*/ 938067 h 938109"/>
            <a:gd name="connsiteX43" fmla="*/ 273084 w 716046"/>
            <a:gd name="connsiteY43" fmla="*/ 919164 h 938109"/>
            <a:gd name="connsiteX44" fmla="*/ 279952 w 716046"/>
            <a:gd name="connsiteY44" fmla="*/ 922601 h 938109"/>
            <a:gd name="connsiteX45" fmla="*/ 273084 w 716046"/>
            <a:gd name="connsiteY45" fmla="*/ 919164 h 938109"/>
            <a:gd name="connsiteX46" fmla="*/ 220427 w 716046"/>
            <a:gd name="connsiteY46" fmla="*/ 926038 h 938109"/>
            <a:gd name="connsiteX47" fmla="*/ 214703 w 716046"/>
            <a:gd name="connsiteY47" fmla="*/ 909427 h 938109"/>
            <a:gd name="connsiteX48" fmla="*/ 202683 w 716046"/>
            <a:gd name="connsiteY48" fmla="*/ 911718 h 938109"/>
            <a:gd name="connsiteX49" fmla="*/ 220427 w 716046"/>
            <a:gd name="connsiteY49" fmla="*/ 926038 h 938109"/>
            <a:gd name="connsiteX50" fmla="*/ 220427 w 716046"/>
            <a:gd name="connsiteY50" fmla="*/ 926038 h 938109"/>
            <a:gd name="connsiteX51" fmla="*/ 630636 w 716046"/>
            <a:gd name="connsiteY51" fmla="*/ 295123 h 938109"/>
            <a:gd name="connsiteX52" fmla="*/ 678572 w 716046"/>
            <a:gd name="connsiteY52" fmla="*/ 254499 h 938109"/>
            <a:gd name="connsiteX53" fmla="*/ 669387 w 716046"/>
            <a:gd name="connsiteY53" fmla="*/ 251043 h 938109"/>
            <a:gd name="connsiteX54" fmla="*/ 630636 w 716046"/>
            <a:gd name="connsiteY54" fmla="*/ 295123 h 938109"/>
            <a:gd name="connsiteX55" fmla="*/ 630636 w 716046"/>
            <a:gd name="connsiteY55" fmla="*/ 295123 h 938109"/>
            <a:gd name="connsiteX56" fmla="*/ 618003 w 716046"/>
            <a:gd name="connsiteY56" fmla="*/ 342085 h 938109"/>
            <a:gd name="connsiteX57" fmla="*/ 634940 w 716046"/>
            <a:gd name="connsiteY57" fmla="*/ 337189 h 938109"/>
            <a:gd name="connsiteX58" fmla="*/ 629486 w 716046"/>
            <a:gd name="connsiteY58" fmla="*/ 320189 h 938109"/>
            <a:gd name="connsiteX59" fmla="*/ 618003 w 716046"/>
            <a:gd name="connsiteY59" fmla="*/ 342085 h 938109"/>
            <a:gd name="connsiteX60" fmla="*/ 618003 w 716046"/>
            <a:gd name="connsiteY60" fmla="*/ 342085 h 938109"/>
            <a:gd name="connsiteX61" fmla="*/ 613639 w 716046"/>
            <a:gd name="connsiteY61" fmla="*/ 550846 h 938109"/>
            <a:gd name="connsiteX62" fmla="*/ 587310 w 716046"/>
            <a:gd name="connsiteY62" fmla="*/ 542254 h 938109"/>
            <a:gd name="connsiteX63" fmla="*/ 613639 w 716046"/>
            <a:gd name="connsiteY63" fmla="*/ 550846 h 938109"/>
            <a:gd name="connsiteX64" fmla="*/ 622024 w 716046"/>
            <a:gd name="connsiteY64" fmla="*/ 450417 h 938109"/>
            <a:gd name="connsiteX65" fmla="*/ 630347 w 716046"/>
            <a:gd name="connsiteY65" fmla="*/ 482111 h 938109"/>
            <a:gd name="connsiteX66" fmla="*/ 632645 w 716046"/>
            <a:gd name="connsiteY66" fmla="*/ 503432 h 938109"/>
            <a:gd name="connsiteX67" fmla="*/ 653887 w 716046"/>
            <a:gd name="connsiteY67" fmla="*/ 469145 h 938109"/>
            <a:gd name="connsiteX68" fmla="*/ 632931 w 716046"/>
            <a:gd name="connsiteY68" fmla="*/ 446961 h 938109"/>
            <a:gd name="connsiteX69" fmla="*/ 622024 w 716046"/>
            <a:gd name="connsiteY69" fmla="*/ 450417 h 938109"/>
            <a:gd name="connsiteX70" fmla="*/ 622024 w 716046"/>
            <a:gd name="connsiteY70" fmla="*/ 450417 h 93810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16046" h="938109">
              <a:moveTo>
                <a:pt x="146957" y="253347"/>
              </a:moveTo>
              <a:cubicBezTo>
                <a:pt x="111108" y="273955"/>
                <a:pt x="64059" y="267592"/>
                <a:pt x="104186" y="357067"/>
              </a:cubicBezTo>
              <a:cubicBezTo>
                <a:pt x="118379" y="388715"/>
                <a:pt x="50017" y="369199"/>
                <a:pt x="84094" y="419012"/>
              </a:cubicBezTo>
              <a:cubicBezTo>
                <a:pt x="107294" y="452924"/>
                <a:pt x="41799" y="415099"/>
                <a:pt x="18934" y="534836"/>
              </a:cubicBezTo>
              <a:cubicBezTo>
                <a:pt x="4911" y="608264"/>
                <a:pt x="2675" y="562588"/>
                <a:pt x="0" y="656586"/>
              </a:cubicBezTo>
              <a:cubicBezTo>
                <a:pt x="29712" y="649566"/>
                <a:pt x="83063" y="673581"/>
                <a:pt x="81221" y="657861"/>
              </a:cubicBezTo>
              <a:cubicBezTo>
                <a:pt x="77709" y="627902"/>
                <a:pt x="104750" y="706664"/>
                <a:pt x="120261" y="695602"/>
              </a:cubicBezTo>
              <a:cubicBezTo>
                <a:pt x="162116" y="665754"/>
                <a:pt x="143549" y="706280"/>
                <a:pt x="177499" y="747320"/>
              </a:cubicBezTo>
              <a:cubicBezTo>
                <a:pt x="215159" y="792846"/>
                <a:pt x="158120" y="776747"/>
                <a:pt x="223086" y="876771"/>
              </a:cubicBezTo>
              <a:cubicBezTo>
                <a:pt x="233926" y="872969"/>
                <a:pt x="244514" y="868059"/>
                <a:pt x="250189" y="853291"/>
              </a:cubicBezTo>
              <a:cubicBezTo>
                <a:pt x="254995" y="840783"/>
                <a:pt x="269941" y="841997"/>
                <a:pt x="277663" y="829805"/>
              </a:cubicBezTo>
              <a:cubicBezTo>
                <a:pt x="282212" y="822621"/>
                <a:pt x="411128" y="744913"/>
                <a:pt x="382405" y="723835"/>
              </a:cubicBezTo>
              <a:cubicBezTo>
                <a:pt x="367542" y="712930"/>
                <a:pt x="345074" y="714675"/>
                <a:pt x="370385" y="690039"/>
              </a:cubicBezTo>
              <a:cubicBezTo>
                <a:pt x="382286" y="678456"/>
                <a:pt x="402572" y="678548"/>
                <a:pt x="417319" y="669990"/>
              </a:cubicBezTo>
              <a:cubicBezTo>
                <a:pt x="445702" y="653519"/>
                <a:pt x="454498" y="713113"/>
                <a:pt x="476272" y="652806"/>
              </a:cubicBezTo>
              <a:cubicBezTo>
                <a:pt x="484471" y="630099"/>
                <a:pt x="457889" y="628907"/>
                <a:pt x="487146" y="617292"/>
              </a:cubicBezTo>
              <a:cubicBezTo>
                <a:pt x="538070" y="597076"/>
                <a:pt x="464830" y="570154"/>
                <a:pt x="534652" y="550846"/>
              </a:cubicBezTo>
              <a:cubicBezTo>
                <a:pt x="579423" y="538465"/>
                <a:pt x="503904" y="514123"/>
                <a:pt x="554113" y="495855"/>
              </a:cubicBezTo>
              <a:cubicBezTo>
                <a:pt x="568087" y="490770"/>
                <a:pt x="662772" y="510151"/>
                <a:pt x="599329" y="480390"/>
              </a:cubicBezTo>
              <a:cubicBezTo>
                <a:pt x="550770" y="457612"/>
                <a:pt x="612502" y="462762"/>
                <a:pt x="607342" y="439147"/>
              </a:cubicBezTo>
              <a:cubicBezTo>
                <a:pt x="597828" y="395594"/>
                <a:pt x="632291" y="434170"/>
                <a:pt x="593606" y="385302"/>
              </a:cubicBezTo>
              <a:cubicBezTo>
                <a:pt x="577399" y="364830"/>
                <a:pt x="636311" y="363314"/>
                <a:pt x="598757" y="325730"/>
              </a:cubicBezTo>
              <a:cubicBezTo>
                <a:pt x="569464" y="296414"/>
                <a:pt x="669344" y="318081"/>
                <a:pt x="594750" y="287924"/>
              </a:cubicBezTo>
              <a:cubicBezTo>
                <a:pt x="557574" y="272893"/>
                <a:pt x="587558" y="237789"/>
                <a:pt x="615928" y="254701"/>
              </a:cubicBezTo>
              <a:cubicBezTo>
                <a:pt x="662067" y="282207"/>
                <a:pt x="673356" y="206736"/>
                <a:pt x="699492" y="188827"/>
              </a:cubicBezTo>
              <a:cubicBezTo>
                <a:pt x="729312" y="168393"/>
                <a:pt x="698507" y="181654"/>
                <a:pt x="680974" y="164391"/>
              </a:cubicBezTo>
              <a:lnTo>
                <a:pt x="689420" y="166825"/>
              </a:lnTo>
              <a:cubicBezTo>
                <a:pt x="703137" y="170586"/>
                <a:pt x="713299" y="170851"/>
                <a:pt x="720764" y="168717"/>
              </a:cubicBezTo>
              <a:cubicBezTo>
                <a:pt x="704922" y="152056"/>
                <a:pt x="689900" y="129849"/>
                <a:pt x="663647" y="140117"/>
              </a:cubicBezTo>
              <a:cubicBezTo>
                <a:pt x="595220" y="166874"/>
                <a:pt x="616795" y="161565"/>
                <a:pt x="580115" y="107561"/>
              </a:cubicBezTo>
              <a:cubicBezTo>
                <a:pt x="561548" y="80228"/>
                <a:pt x="530490" y="166669"/>
                <a:pt x="501175" y="145880"/>
              </a:cubicBezTo>
              <a:cubicBezTo>
                <a:pt x="484779" y="134253"/>
                <a:pt x="458404" y="161835"/>
                <a:pt x="458404" y="135507"/>
              </a:cubicBezTo>
              <a:cubicBezTo>
                <a:pt x="458404" y="101214"/>
                <a:pt x="430491" y="76351"/>
                <a:pt x="429989" y="44752"/>
              </a:cubicBezTo>
              <a:cubicBezTo>
                <a:pt x="428763" y="-32024"/>
                <a:pt x="399619" y="16894"/>
                <a:pt x="382583" y="947"/>
              </a:cubicBezTo>
              <a:cubicBezTo>
                <a:pt x="329081" y="31858"/>
                <a:pt x="389454" y="40780"/>
                <a:pt x="340228" y="44462"/>
              </a:cubicBezTo>
              <a:cubicBezTo>
                <a:pt x="326106" y="45519"/>
                <a:pt x="340098" y="57748"/>
                <a:pt x="306070" y="64200"/>
              </a:cubicBezTo>
              <a:cubicBezTo>
                <a:pt x="265503" y="71892"/>
                <a:pt x="277139" y="120760"/>
                <a:pt x="242201" y="79180"/>
              </a:cubicBezTo>
              <a:cubicBezTo>
                <a:pt x="222073" y="55227"/>
                <a:pt x="190021" y="127753"/>
                <a:pt x="175321" y="132627"/>
              </a:cubicBezTo>
              <a:cubicBezTo>
                <a:pt x="149470" y="141200"/>
                <a:pt x="167645" y="137796"/>
                <a:pt x="174066" y="187109"/>
              </a:cubicBezTo>
              <a:cubicBezTo>
                <a:pt x="174069" y="187120"/>
                <a:pt x="191777" y="227582"/>
                <a:pt x="146957" y="253347"/>
              </a:cubicBezTo>
              <a:lnTo>
                <a:pt x="146957" y="253348"/>
              </a:lnTo>
              <a:close/>
              <a:moveTo>
                <a:pt x="253051" y="938067"/>
              </a:moveTo>
              <a:cubicBezTo>
                <a:pt x="240216" y="963760"/>
                <a:pt x="275352" y="943215"/>
                <a:pt x="253051" y="938067"/>
              </a:cubicBezTo>
              <a:close/>
              <a:moveTo>
                <a:pt x="273084" y="919164"/>
              </a:moveTo>
              <a:cubicBezTo>
                <a:pt x="237899" y="936214"/>
                <a:pt x="294482" y="941391"/>
                <a:pt x="279952" y="922601"/>
              </a:cubicBezTo>
              <a:cubicBezTo>
                <a:pt x="278386" y="920578"/>
                <a:pt x="275387" y="918049"/>
                <a:pt x="273084" y="919164"/>
              </a:cubicBezTo>
              <a:close/>
              <a:moveTo>
                <a:pt x="220427" y="926038"/>
              </a:moveTo>
              <a:cubicBezTo>
                <a:pt x="228396" y="920189"/>
                <a:pt x="260940" y="900932"/>
                <a:pt x="214703" y="909427"/>
              </a:cubicBezTo>
              <a:lnTo>
                <a:pt x="202683" y="911718"/>
              </a:lnTo>
              <a:cubicBezTo>
                <a:pt x="188434" y="922412"/>
                <a:pt x="214662" y="924114"/>
                <a:pt x="220427" y="926038"/>
              </a:cubicBezTo>
              <a:lnTo>
                <a:pt x="220427" y="926038"/>
              </a:lnTo>
              <a:close/>
              <a:moveTo>
                <a:pt x="630636" y="295123"/>
              </a:moveTo>
              <a:cubicBezTo>
                <a:pt x="641913" y="321515"/>
                <a:pt x="684830" y="259733"/>
                <a:pt x="678572" y="254499"/>
              </a:cubicBezTo>
              <a:cubicBezTo>
                <a:pt x="676849" y="253059"/>
                <a:pt x="669387" y="251043"/>
                <a:pt x="669387" y="251043"/>
              </a:cubicBezTo>
              <a:cubicBezTo>
                <a:pt x="660796" y="257450"/>
                <a:pt x="634691" y="285350"/>
                <a:pt x="630636" y="295123"/>
              </a:cubicBezTo>
              <a:lnTo>
                <a:pt x="630636" y="295123"/>
              </a:lnTo>
              <a:close/>
              <a:moveTo>
                <a:pt x="618003" y="342085"/>
              </a:moveTo>
              <a:cubicBezTo>
                <a:pt x="619496" y="358802"/>
                <a:pt x="628304" y="340018"/>
                <a:pt x="634940" y="337189"/>
              </a:cubicBezTo>
              <a:cubicBezTo>
                <a:pt x="650720" y="330461"/>
                <a:pt x="639302" y="326276"/>
                <a:pt x="629486" y="320189"/>
              </a:cubicBezTo>
              <a:cubicBezTo>
                <a:pt x="620898" y="327903"/>
                <a:pt x="616892" y="329648"/>
                <a:pt x="618003" y="342085"/>
              </a:cubicBezTo>
              <a:lnTo>
                <a:pt x="618003" y="342085"/>
              </a:lnTo>
              <a:close/>
              <a:moveTo>
                <a:pt x="613639" y="550846"/>
              </a:moveTo>
              <a:cubicBezTo>
                <a:pt x="613729" y="550046"/>
                <a:pt x="583827" y="528704"/>
                <a:pt x="587310" y="542254"/>
              </a:cubicBezTo>
              <a:cubicBezTo>
                <a:pt x="589974" y="552626"/>
                <a:pt x="611160" y="573215"/>
                <a:pt x="613639" y="550846"/>
              </a:cubicBezTo>
              <a:close/>
              <a:moveTo>
                <a:pt x="622024" y="450417"/>
              </a:moveTo>
              <a:cubicBezTo>
                <a:pt x="619138" y="466348"/>
                <a:pt x="630499" y="471800"/>
                <a:pt x="630347" y="482111"/>
              </a:cubicBezTo>
              <a:cubicBezTo>
                <a:pt x="630186" y="493173"/>
                <a:pt x="624335" y="492760"/>
                <a:pt x="632645" y="503432"/>
              </a:cubicBezTo>
              <a:cubicBezTo>
                <a:pt x="645199" y="519560"/>
                <a:pt x="659003" y="480269"/>
                <a:pt x="653887" y="469145"/>
              </a:cubicBezTo>
              <a:cubicBezTo>
                <a:pt x="651641" y="464262"/>
                <a:pt x="638406" y="447264"/>
                <a:pt x="632931" y="446961"/>
              </a:cubicBezTo>
              <a:cubicBezTo>
                <a:pt x="629127" y="446751"/>
                <a:pt x="625660" y="449264"/>
                <a:pt x="622024" y="450417"/>
              </a:cubicBezTo>
              <a:lnTo>
                <a:pt x="622024" y="450417"/>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11</xdr:col>
      <xdr:colOff>84911</xdr:colOff>
      <xdr:row>33</xdr:row>
      <xdr:rowOff>82854</xdr:rowOff>
    </xdr:from>
    <xdr:to>
      <xdr:col>11</xdr:col>
      <xdr:colOff>97985</xdr:colOff>
      <xdr:row>33</xdr:row>
      <xdr:rowOff>108983</xdr:rowOff>
    </xdr:to>
    <xdr:sp macro="" textlink="">
      <xdr:nvSpPr>
        <xdr:cNvPr id="509082" name="任意多边形: 形状 509081">
          <a:extLst>
            <a:ext uri="{FF2B5EF4-FFF2-40B4-BE49-F238E27FC236}">
              <a16:creationId xmlns:a16="http://schemas.microsoft.com/office/drawing/2014/main" id="{00000000-0008-0000-1000-00009AC40700}"/>
            </a:ext>
          </a:extLst>
        </xdr:cNvPr>
        <xdr:cNvSpPr/>
      </xdr:nvSpPr>
      <xdr:spPr>
        <a:xfrm>
          <a:off x="8514536" y="6350304"/>
          <a:ext cx="13074" cy="26129"/>
        </a:xfrm>
        <a:custGeom>
          <a:avLst/>
          <a:gdLst>
            <a:gd name="connsiteX0" fmla="*/ 9773 w 13019"/>
            <a:gd name="connsiteY0" fmla="*/ 23550 h 26058"/>
            <a:gd name="connsiteX1" fmla="*/ 1935 w 13019"/>
            <a:gd name="connsiteY1" fmla="*/ 36257 h 26058"/>
            <a:gd name="connsiteX2" fmla="*/ 13390 w 13019"/>
            <a:gd name="connsiteY2" fmla="*/ 1764 h 26058"/>
            <a:gd name="connsiteX3" fmla="*/ 9773 w 13019"/>
            <a:gd name="connsiteY3" fmla="*/ 23550 h 26058"/>
            <a:gd name="connsiteX4" fmla="*/ 9773 w 13019"/>
            <a:gd name="connsiteY4" fmla="*/ 23550 h 2605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3019" h="26058">
              <a:moveTo>
                <a:pt x="9773" y="23550"/>
              </a:moveTo>
              <a:cubicBezTo>
                <a:pt x="9643" y="23744"/>
                <a:pt x="-5190" y="30537"/>
                <a:pt x="1935" y="36257"/>
              </a:cubicBezTo>
              <a:cubicBezTo>
                <a:pt x="20910" y="51491"/>
                <a:pt x="26266" y="-11140"/>
                <a:pt x="13390" y="1764"/>
              </a:cubicBezTo>
              <a:cubicBezTo>
                <a:pt x="10480" y="4685"/>
                <a:pt x="13992" y="17071"/>
                <a:pt x="9773" y="23550"/>
              </a:cubicBezTo>
              <a:lnTo>
                <a:pt x="9773" y="23550"/>
              </a:lnTo>
              <a:close/>
            </a:path>
          </a:pathLst>
        </a:custGeom>
        <a:solidFill>
          <a:srgbClr val="808080"/>
        </a:solidFill>
        <a:ln w="9524" cap="flat">
          <a:solidFill>
            <a:srgbClr val="FFFFFF"/>
          </a:solidFill>
          <a:prstDash val="solid"/>
          <a:miter/>
        </a:ln>
      </xdr:spPr>
      <xdr:txBody>
        <a:bodyPr rtlCol="0" anchor="ctr"/>
        <a:lstStyle/>
        <a:p>
          <a:endParaRPr lang="zh-CN" altLang="en-US"/>
        </a:p>
      </xdr:txBody>
    </xdr:sp>
    <xdr:clientData/>
  </xdr:twoCellAnchor>
  <xdr:twoCellAnchor>
    <xdr:from>
      <xdr:col>9</xdr:col>
      <xdr:colOff>264181</xdr:colOff>
      <xdr:row>37</xdr:row>
      <xdr:rowOff>97381</xdr:rowOff>
    </xdr:from>
    <xdr:to>
      <xdr:col>9</xdr:col>
      <xdr:colOff>290329</xdr:colOff>
      <xdr:row>37</xdr:row>
      <xdr:rowOff>110445</xdr:rowOff>
    </xdr:to>
    <xdr:sp macro="" textlink="">
      <xdr:nvSpPr>
        <xdr:cNvPr id="509084" name="任意多边形: 形状 509083">
          <a:extLst>
            <a:ext uri="{FF2B5EF4-FFF2-40B4-BE49-F238E27FC236}">
              <a16:creationId xmlns:a16="http://schemas.microsoft.com/office/drawing/2014/main" id="{00000000-0008-0000-1000-00009CC40700}"/>
            </a:ext>
          </a:extLst>
        </xdr:cNvPr>
        <xdr:cNvSpPr/>
      </xdr:nvSpPr>
      <xdr:spPr>
        <a:xfrm>
          <a:off x="7322206" y="7060156"/>
          <a:ext cx="26148" cy="13064"/>
        </a:xfrm>
        <a:custGeom>
          <a:avLst/>
          <a:gdLst>
            <a:gd name="connsiteX0" fmla="*/ 25259 w 26038"/>
            <a:gd name="connsiteY0" fmla="*/ 0 h 13029"/>
            <a:gd name="connsiteX1" fmla="*/ 0 w 26038"/>
            <a:gd name="connsiteY1" fmla="*/ 13831 h 13029"/>
            <a:gd name="connsiteX2" fmla="*/ 28990 w 26038"/>
            <a:gd name="connsiteY2" fmla="*/ 6628 h 13029"/>
            <a:gd name="connsiteX3" fmla="*/ 25259 w 26038"/>
            <a:gd name="connsiteY3" fmla="*/ 0 h 13029"/>
            <a:gd name="connsiteX4" fmla="*/ 25259 w 26038"/>
            <a:gd name="connsiteY4" fmla="*/ 0 h 1302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6038" h="13029">
              <a:moveTo>
                <a:pt x="25259" y="0"/>
              </a:moveTo>
              <a:cubicBezTo>
                <a:pt x="18937" y="10967"/>
                <a:pt x="2667" y="1799"/>
                <a:pt x="0" y="13831"/>
              </a:cubicBezTo>
              <a:cubicBezTo>
                <a:pt x="8448" y="18598"/>
                <a:pt x="36450" y="21086"/>
                <a:pt x="28990" y="6628"/>
              </a:cubicBezTo>
              <a:lnTo>
                <a:pt x="25259" y="0"/>
              </a:lnTo>
              <a:lnTo>
                <a:pt x="25259" y="0"/>
              </a:lnTo>
              <a:close/>
            </a:path>
          </a:pathLst>
        </a:custGeom>
        <a:solidFill>
          <a:srgbClr val="808080"/>
        </a:solidFill>
        <a:ln w="9524" cap="flat">
          <a:solidFill>
            <a:srgbClr val="FFFFFF"/>
          </a:solidFill>
          <a:prstDash val="solid"/>
          <a:miter/>
        </a:ln>
      </xdr:spPr>
      <xdr:txBody>
        <a:bodyPr rtlCol="0" anchor="ctr"/>
        <a:lstStyle/>
        <a:p>
          <a:endParaRPr lang="zh-CN" altLang="en-US"/>
        </a:p>
      </xdr:txBody>
    </xdr:sp>
    <xdr:clientData/>
  </xdr:twoCellAnchor>
  <xdr:twoCellAnchor>
    <xdr:from>
      <xdr:col>9</xdr:col>
      <xdr:colOff>237100</xdr:colOff>
      <xdr:row>36</xdr:row>
      <xdr:rowOff>127484</xdr:rowOff>
    </xdr:from>
    <xdr:to>
      <xdr:col>9</xdr:col>
      <xdr:colOff>276322</xdr:colOff>
      <xdr:row>37</xdr:row>
      <xdr:rowOff>8292</xdr:rowOff>
    </xdr:to>
    <xdr:sp macro="" textlink="">
      <xdr:nvSpPr>
        <xdr:cNvPr id="509085" name="任意多边形: 形状 509084">
          <a:extLst>
            <a:ext uri="{FF2B5EF4-FFF2-40B4-BE49-F238E27FC236}">
              <a16:creationId xmlns:a16="http://schemas.microsoft.com/office/drawing/2014/main" id="{00000000-0008-0000-1000-00009DC40700}"/>
            </a:ext>
          </a:extLst>
        </xdr:cNvPr>
        <xdr:cNvSpPr/>
      </xdr:nvSpPr>
      <xdr:spPr>
        <a:xfrm>
          <a:off x="7295125" y="6918809"/>
          <a:ext cx="39222" cy="52258"/>
        </a:xfrm>
        <a:custGeom>
          <a:avLst/>
          <a:gdLst>
            <a:gd name="connsiteX0" fmla="*/ 22322 w 39057"/>
            <a:gd name="connsiteY0" fmla="*/ 39729 h 52117"/>
            <a:gd name="connsiteX1" fmla="*/ 33769 w 39057"/>
            <a:gd name="connsiteY1" fmla="*/ 63787 h 52117"/>
            <a:gd name="connsiteX2" fmla="*/ 31480 w 39057"/>
            <a:gd name="connsiteY2" fmla="*/ 24263 h 52117"/>
            <a:gd name="connsiteX3" fmla="*/ 44072 w 39057"/>
            <a:gd name="connsiteY3" fmla="*/ 778 h 52117"/>
            <a:gd name="connsiteX4" fmla="*/ 38348 w 39057"/>
            <a:gd name="connsiteY4" fmla="*/ 1351 h 52117"/>
            <a:gd name="connsiteX5" fmla="*/ 15454 w 39057"/>
            <a:gd name="connsiteY5" fmla="*/ 18535 h 52117"/>
            <a:gd name="connsiteX6" fmla="*/ 0 w 39057"/>
            <a:gd name="connsiteY6" fmla="*/ 24264 h 52117"/>
            <a:gd name="connsiteX7" fmla="*/ 22322 w 39057"/>
            <a:gd name="connsiteY7" fmla="*/ 39730 h 52117"/>
            <a:gd name="connsiteX8" fmla="*/ 22322 w 39057"/>
            <a:gd name="connsiteY8" fmla="*/ 39730 h 521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9057" h="52117">
              <a:moveTo>
                <a:pt x="22322" y="39729"/>
              </a:moveTo>
              <a:cubicBezTo>
                <a:pt x="22322" y="46682"/>
                <a:pt x="31447" y="59526"/>
                <a:pt x="33769" y="63787"/>
              </a:cubicBezTo>
              <a:cubicBezTo>
                <a:pt x="53106" y="50880"/>
                <a:pt x="27608" y="43728"/>
                <a:pt x="31480" y="24263"/>
              </a:cubicBezTo>
              <a:cubicBezTo>
                <a:pt x="33864" y="12272"/>
                <a:pt x="53389" y="17889"/>
                <a:pt x="44072" y="778"/>
              </a:cubicBezTo>
              <a:cubicBezTo>
                <a:pt x="43156" y="-903"/>
                <a:pt x="40087" y="543"/>
                <a:pt x="38348" y="1351"/>
              </a:cubicBezTo>
              <a:cubicBezTo>
                <a:pt x="29609" y="5409"/>
                <a:pt x="23982" y="14788"/>
                <a:pt x="15454" y="18535"/>
              </a:cubicBezTo>
              <a:cubicBezTo>
                <a:pt x="7748" y="21918"/>
                <a:pt x="6299" y="16401"/>
                <a:pt x="0" y="24264"/>
              </a:cubicBezTo>
              <a:cubicBezTo>
                <a:pt x="6026" y="37830"/>
                <a:pt x="22322" y="32932"/>
                <a:pt x="22322" y="39730"/>
              </a:cubicBezTo>
              <a:lnTo>
                <a:pt x="22322" y="39730"/>
              </a:lnTo>
              <a:close/>
            </a:path>
          </a:pathLst>
        </a:custGeom>
        <a:solidFill>
          <a:srgbClr val="808080"/>
        </a:solidFill>
        <a:ln w="9524" cap="flat">
          <a:solidFill>
            <a:srgbClr val="FFFFFF"/>
          </a:solidFill>
          <a:prstDash val="solid"/>
          <a:miter/>
        </a:ln>
      </xdr:spPr>
      <xdr:txBody>
        <a:bodyPr rtlCol="0" anchor="ctr"/>
        <a:lstStyle/>
        <a:p>
          <a:endParaRPr lang="zh-CN" altLang="en-US"/>
        </a:p>
      </xdr:txBody>
    </xdr:sp>
    <xdr:clientData/>
  </xdr:twoCellAnchor>
  <xdr:twoCellAnchor>
    <xdr:from>
      <xdr:col>9</xdr:col>
      <xdr:colOff>114754</xdr:colOff>
      <xdr:row>32</xdr:row>
      <xdr:rowOff>3991</xdr:rowOff>
    </xdr:from>
    <xdr:to>
      <xdr:col>11</xdr:col>
      <xdr:colOff>11346</xdr:colOff>
      <xdr:row>37</xdr:row>
      <xdr:rowOff>126577</xdr:rowOff>
    </xdr:to>
    <xdr:sp macro="" textlink="">
      <xdr:nvSpPr>
        <xdr:cNvPr id="509086" name="广东省">
          <a:hlinkClick xmlns:r="http://schemas.openxmlformats.org/officeDocument/2006/relationships" r:id="rId28" tooltip="广东省"/>
          <a:extLst>
            <a:ext uri="{FF2B5EF4-FFF2-40B4-BE49-F238E27FC236}">
              <a16:creationId xmlns:a16="http://schemas.microsoft.com/office/drawing/2014/main" id="{00000000-0008-0000-1000-00009EC40700}"/>
            </a:ext>
          </a:extLst>
        </xdr:cNvPr>
        <xdr:cNvSpPr/>
      </xdr:nvSpPr>
      <xdr:spPr>
        <a:xfrm>
          <a:off x="7172779" y="6109516"/>
          <a:ext cx="1268192" cy="979836"/>
        </a:xfrm>
        <a:custGeom>
          <a:avLst/>
          <a:gdLst>
            <a:gd name="connsiteX0" fmla="*/ 907756 w 1262844"/>
            <a:gd name="connsiteY0" fmla="*/ 132717 h 977197"/>
            <a:gd name="connsiteX1" fmla="*/ 847188 w 1262844"/>
            <a:gd name="connsiteY1" fmla="*/ 159799 h 977197"/>
            <a:gd name="connsiteX2" fmla="*/ 766240 w 1262844"/>
            <a:gd name="connsiteY2" fmla="*/ 150004 h 977197"/>
            <a:gd name="connsiteX3" fmla="*/ 800973 w 1262844"/>
            <a:gd name="connsiteY3" fmla="*/ 108516 h 977197"/>
            <a:gd name="connsiteX4" fmla="*/ 848622 w 1262844"/>
            <a:gd name="connsiteY4" fmla="*/ 40808 h 977197"/>
            <a:gd name="connsiteX5" fmla="*/ 848911 w 1262844"/>
            <a:gd name="connsiteY5" fmla="*/ 31013 h 977197"/>
            <a:gd name="connsiteX6" fmla="*/ 742414 w 1262844"/>
            <a:gd name="connsiteY6" fmla="*/ 33318 h 977197"/>
            <a:gd name="connsiteX7" fmla="*/ 725154 w 1262844"/>
            <a:gd name="connsiteY7" fmla="*/ 5312 h 977197"/>
            <a:gd name="connsiteX8" fmla="*/ 706534 w 1262844"/>
            <a:gd name="connsiteY8" fmla="*/ 12572 h 977197"/>
            <a:gd name="connsiteX9" fmla="*/ 581381 w 1262844"/>
            <a:gd name="connsiteY9" fmla="*/ 8827 h 977197"/>
            <a:gd name="connsiteX10" fmla="*/ 550954 w 1262844"/>
            <a:gd name="connsiteY10" fmla="*/ 43688 h 977197"/>
            <a:gd name="connsiteX11" fmla="*/ 553824 w 1262844"/>
            <a:gd name="connsiteY11" fmla="*/ 101023 h 977197"/>
            <a:gd name="connsiteX12" fmla="*/ 430105 w 1262844"/>
            <a:gd name="connsiteY12" fmla="*/ 64720 h 977197"/>
            <a:gd name="connsiteX13" fmla="*/ 388482 w 1262844"/>
            <a:gd name="connsiteY13" fmla="*/ 141936 h 977197"/>
            <a:gd name="connsiteX14" fmla="*/ 381687 w 1262844"/>
            <a:gd name="connsiteY14" fmla="*/ 236223 h 977197"/>
            <a:gd name="connsiteX15" fmla="*/ 347917 w 1262844"/>
            <a:gd name="connsiteY15" fmla="*/ 316417 h 977197"/>
            <a:gd name="connsiteX16" fmla="*/ 327885 w 1262844"/>
            <a:gd name="connsiteY16" fmla="*/ 345058 h 977197"/>
            <a:gd name="connsiteX17" fmla="*/ 271942 w 1262844"/>
            <a:gd name="connsiteY17" fmla="*/ 507266 h 977197"/>
            <a:gd name="connsiteX18" fmla="*/ 263313 w 1262844"/>
            <a:gd name="connsiteY18" fmla="*/ 512516 h 977197"/>
            <a:gd name="connsiteX19" fmla="*/ 239503 w 1262844"/>
            <a:gd name="connsiteY19" fmla="*/ 531468 h 977197"/>
            <a:gd name="connsiteX20" fmla="*/ 181520 w 1262844"/>
            <a:gd name="connsiteY20" fmla="*/ 555669 h 977197"/>
            <a:gd name="connsiteX21" fmla="*/ 178363 w 1262844"/>
            <a:gd name="connsiteY21" fmla="*/ 606090 h 977197"/>
            <a:gd name="connsiteX22" fmla="*/ 120379 w 1262844"/>
            <a:gd name="connsiteY22" fmla="*/ 644695 h 977197"/>
            <a:gd name="connsiteX23" fmla="*/ 48329 w 1262844"/>
            <a:gd name="connsiteY23" fmla="*/ 686762 h 977197"/>
            <a:gd name="connsiteX24" fmla="*/ 21099 w 1262844"/>
            <a:gd name="connsiteY24" fmla="*/ 749463 h 977197"/>
            <a:gd name="connsiteX25" fmla="*/ 18237 w 1262844"/>
            <a:gd name="connsiteY25" fmla="*/ 785551 h 977197"/>
            <a:gd name="connsiteX26" fmla="*/ 5645 w 1262844"/>
            <a:gd name="connsiteY26" fmla="*/ 826794 h 977197"/>
            <a:gd name="connsiteX27" fmla="*/ 14231 w 1262844"/>
            <a:gd name="connsiteY27" fmla="*/ 892667 h 977197"/>
            <a:gd name="connsiteX28" fmla="*/ 56585 w 1262844"/>
            <a:gd name="connsiteY28" fmla="*/ 945938 h 977197"/>
            <a:gd name="connsiteX29" fmla="*/ 112104 w 1262844"/>
            <a:gd name="connsiteY29" fmla="*/ 976871 h 977197"/>
            <a:gd name="connsiteX30" fmla="*/ 116111 w 1262844"/>
            <a:gd name="connsiteY30" fmla="*/ 889230 h 977197"/>
            <a:gd name="connsiteX31" fmla="*/ 114966 w 1262844"/>
            <a:gd name="connsiteY31" fmla="*/ 823356 h 977197"/>
            <a:gd name="connsiteX32" fmla="*/ 149881 w 1262844"/>
            <a:gd name="connsiteY32" fmla="*/ 781541 h 977197"/>
            <a:gd name="connsiteX33" fmla="*/ 194525 w 1262844"/>
            <a:gd name="connsiteY33" fmla="*/ 768366 h 977197"/>
            <a:gd name="connsiteX34" fmla="*/ 276372 w 1262844"/>
            <a:gd name="connsiteY34" fmla="*/ 753473 h 977197"/>
            <a:gd name="connsiteX35" fmla="*/ 337043 w 1262844"/>
            <a:gd name="connsiteY35" fmla="*/ 741444 h 977197"/>
            <a:gd name="connsiteX36" fmla="*/ 365660 w 1262844"/>
            <a:gd name="connsiteY36" fmla="*/ 703639 h 977197"/>
            <a:gd name="connsiteX37" fmla="*/ 397712 w 1262844"/>
            <a:gd name="connsiteY37" fmla="*/ 691037 h 977197"/>
            <a:gd name="connsiteX38" fmla="*/ 418318 w 1262844"/>
            <a:gd name="connsiteY38" fmla="*/ 691610 h 977197"/>
            <a:gd name="connsiteX39" fmla="*/ 451514 w 1262844"/>
            <a:gd name="connsiteY39" fmla="*/ 702493 h 977197"/>
            <a:gd name="connsiteX40" fmla="*/ 487573 w 1262844"/>
            <a:gd name="connsiteY40" fmla="*/ 667552 h 977197"/>
            <a:gd name="connsiteX41" fmla="*/ 549960 w 1262844"/>
            <a:gd name="connsiteY41" fmla="*/ 658387 h 977197"/>
            <a:gd name="connsiteX42" fmla="*/ 582585 w 1262844"/>
            <a:gd name="connsiteY42" fmla="*/ 573610 h 977197"/>
            <a:gd name="connsiteX43" fmla="*/ 621506 w 1262844"/>
            <a:gd name="connsiteY43" fmla="*/ 628600 h 977197"/>
            <a:gd name="connsiteX44" fmla="*/ 663504 w 1262844"/>
            <a:gd name="connsiteY44" fmla="*/ 605364 h 977197"/>
            <a:gd name="connsiteX45" fmla="*/ 673269 w 1262844"/>
            <a:gd name="connsiteY45" fmla="*/ 599479 h 977197"/>
            <a:gd name="connsiteX46" fmla="*/ 677025 w 1262844"/>
            <a:gd name="connsiteY46" fmla="*/ 543251 h 977197"/>
            <a:gd name="connsiteX47" fmla="*/ 699919 w 1262844"/>
            <a:gd name="connsiteY47" fmla="*/ 502582 h 977197"/>
            <a:gd name="connsiteX48" fmla="*/ 733116 w 1262844"/>
            <a:gd name="connsiteY48" fmla="*/ 524921 h 977197"/>
            <a:gd name="connsiteX49" fmla="*/ 760417 w 1262844"/>
            <a:gd name="connsiteY49" fmla="*/ 529404 h 977197"/>
            <a:gd name="connsiteX50" fmla="*/ 790249 w 1262844"/>
            <a:gd name="connsiteY50" fmla="*/ 526664 h 977197"/>
            <a:gd name="connsiteX51" fmla="*/ 798365 w 1262844"/>
            <a:gd name="connsiteY51" fmla="*/ 524348 h 977197"/>
            <a:gd name="connsiteX52" fmla="*/ 839575 w 1262844"/>
            <a:gd name="connsiteY52" fmla="*/ 528358 h 977197"/>
            <a:gd name="connsiteX53" fmla="*/ 879068 w 1262844"/>
            <a:gd name="connsiteY53" fmla="*/ 507164 h 977197"/>
            <a:gd name="connsiteX54" fmla="*/ 905397 w 1262844"/>
            <a:gd name="connsiteY54" fmla="*/ 528931 h 977197"/>
            <a:gd name="connsiteX55" fmla="*/ 979231 w 1262844"/>
            <a:gd name="connsiteY55" fmla="*/ 495135 h 977197"/>
            <a:gd name="connsiteX56" fmla="*/ 1045053 w 1262844"/>
            <a:gd name="connsiteY56" fmla="*/ 467640 h 977197"/>
            <a:gd name="connsiteX57" fmla="*/ 1160670 w 1262844"/>
            <a:gd name="connsiteY57" fmla="*/ 445300 h 977197"/>
            <a:gd name="connsiteX58" fmla="*/ 1199590 w 1262844"/>
            <a:gd name="connsiteY58" fmla="*/ 392029 h 977197"/>
            <a:gd name="connsiteX59" fmla="*/ 1174979 w 1262844"/>
            <a:gd name="connsiteY59" fmla="*/ 359951 h 977197"/>
            <a:gd name="connsiteX60" fmla="*/ 1236221 w 1262844"/>
            <a:gd name="connsiteY60" fmla="*/ 338757 h 977197"/>
            <a:gd name="connsiteX61" fmla="*/ 1270360 w 1262844"/>
            <a:gd name="connsiteY61" fmla="*/ 305529 h 977197"/>
            <a:gd name="connsiteX62" fmla="*/ 1224774 w 1262844"/>
            <a:gd name="connsiteY62" fmla="*/ 176078 h 977197"/>
            <a:gd name="connsiteX63" fmla="*/ 1167535 w 1262844"/>
            <a:gd name="connsiteY63" fmla="*/ 124360 h 977197"/>
            <a:gd name="connsiteX64" fmla="*/ 1128496 w 1262844"/>
            <a:gd name="connsiteY64" fmla="*/ 86619 h 977197"/>
            <a:gd name="connsiteX65" fmla="*/ 1047274 w 1262844"/>
            <a:gd name="connsiteY65" fmla="*/ 85344 h 977197"/>
            <a:gd name="connsiteX66" fmla="*/ 1029845 w 1262844"/>
            <a:gd name="connsiteY66" fmla="*/ 126089 h 977197"/>
            <a:gd name="connsiteX67" fmla="*/ 1026880 w 1262844"/>
            <a:gd name="connsiteY67" fmla="*/ 158648 h 977197"/>
            <a:gd name="connsiteX68" fmla="*/ 974064 w 1262844"/>
            <a:gd name="connsiteY68" fmla="*/ 113701 h 977197"/>
            <a:gd name="connsiteX69" fmla="*/ 907756 w 1262844"/>
            <a:gd name="connsiteY69" fmla="*/ 132717 h 977197"/>
            <a:gd name="connsiteX70" fmla="*/ 907757 w 1262844"/>
            <a:gd name="connsiteY70" fmla="*/ 132717 h 9771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1262844" h="977197">
              <a:moveTo>
                <a:pt x="907756" y="132717"/>
              </a:moveTo>
              <a:cubicBezTo>
                <a:pt x="890631" y="133487"/>
                <a:pt x="895556" y="155954"/>
                <a:pt x="847188" y="159799"/>
              </a:cubicBezTo>
              <a:cubicBezTo>
                <a:pt x="831940" y="161012"/>
                <a:pt x="772506" y="178456"/>
                <a:pt x="766240" y="150004"/>
              </a:cubicBezTo>
              <a:cubicBezTo>
                <a:pt x="765956" y="148721"/>
                <a:pt x="797037" y="120366"/>
                <a:pt x="800973" y="108516"/>
              </a:cubicBezTo>
              <a:cubicBezTo>
                <a:pt x="818182" y="56709"/>
                <a:pt x="852437" y="77784"/>
                <a:pt x="848622" y="40808"/>
              </a:cubicBezTo>
              <a:lnTo>
                <a:pt x="848911" y="31013"/>
              </a:lnTo>
              <a:cubicBezTo>
                <a:pt x="798463" y="-15436"/>
                <a:pt x="819370" y="30974"/>
                <a:pt x="742414" y="33318"/>
              </a:cubicBezTo>
              <a:cubicBezTo>
                <a:pt x="735603" y="33524"/>
                <a:pt x="729774" y="21067"/>
                <a:pt x="725154" y="5312"/>
              </a:cubicBezTo>
              <a:cubicBezTo>
                <a:pt x="718497" y="7069"/>
                <a:pt x="712030" y="8055"/>
                <a:pt x="706534" y="12572"/>
              </a:cubicBezTo>
              <a:cubicBezTo>
                <a:pt x="649039" y="59813"/>
                <a:pt x="612202" y="-26736"/>
                <a:pt x="581381" y="8827"/>
              </a:cubicBezTo>
              <a:cubicBezTo>
                <a:pt x="572399" y="19192"/>
                <a:pt x="527917" y="40700"/>
                <a:pt x="550954" y="43688"/>
              </a:cubicBezTo>
              <a:cubicBezTo>
                <a:pt x="570315" y="46198"/>
                <a:pt x="565906" y="91529"/>
                <a:pt x="553824" y="101023"/>
              </a:cubicBezTo>
              <a:cubicBezTo>
                <a:pt x="515873" y="130850"/>
                <a:pt x="524520" y="44917"/>
                <a:pt x="430105" y="64720"/>
              </a:cubicBezTo>
              <a:cubicBezTo>
                <a:pt x="409222" y="69100"/>
                <a:pt x="427519" y="151706"/>
                <a:pt x="388482" y="141936"/>
              </a:cubicBezTo>
              <a:cubicBezTo>
                <a:pt x="374070" y="174189"/>
                <a:pt x="429624" y="211657"/>
                <a:pt x="381687" y="236223"/>
              </a:cubicBezTo>
              <a:cubicBezTo>
                <a:pt x="345938" y="254543"/>
                <a:pt x="424395" y="256402"/>
                <a:pt x="347917" y="316417"/>
              </a:cubicBezTo>
              <a:cubicBezTo>
                <a:pt x="323273" y="335758"/>
                <a:pt x="346826" y="331743"/>
                <a:pt x="327885" y="345058"/>
              </a:cubicBezTo>
              <a:cubicBezTo>
                <a:pt x="259857" y="392877"/>
                <a:pt x="330004" y="471731"/>
                <a:pt x="271942" y="507266"/>
              </a:cubicBezTo>
              <a:cubicBezTo>
                <a:pt x="268772" y="509206"/>
                <a:pt x="265905" y="510951"/>
                <a:pt x="263313" y="512516"/>
              </a:cubicBezTo>
              <a:cubicBezTo>
                <a:pt x="259825" y="515669"/>
                <a:pt x="252525" y="521557"/>
                <a:pt x="239503" y="531468"/>
              </a:cubicBezTo>
              <a:cubicBezTo>
                <a:pt x="226636" y="541262"/>
                <a:pt x="186301" y="539930"/>
                <a:pt x="181520" y="555669"/>
              </a:cubicBezTo>
              <a:cubicBezTo>
                <a:pt x="167837" y="600719"/>
                <a:pt x="209530" y="576474"/>
                <a:pt x="178363" y="606090"/>
              </a:cubicBezTo>
              <a:cubicBezTo>
                <a:pt x="136462" y="645909"/>
                <a:pt x="102836" y="590705"/>
                <a:pt x="120379" y="644695"/>
              </a:cubicBezTo>
              <a:cubicBezTo>
                <a:pt x="138193" y="699512"/>
                <a:pt x="52144" y="657714"/>
                <a:pt x="48329" y="686762"/>
              </a:cubicBezTo>
              <a:cubicBezTo>
                <a:pt x="41755" y="736813"/>
                <a:pt x="12003" y="706805"/>
                <a:pt x="21099" y="749463"/>
              </a:cubicBezTo>
              <a:cubicBezTo>
                <a:pt x="63265" y="751887"/>
                <a:pt x="21374" y="772414"/>
                <a:pt x="18237" y="785551"/>
              </a:cubicBezTo>
              <a:cubicBezTo>
                <a:pt x="14125" y="802770"/>
                <a:pt x="2935" y="810520"/>
                <a:pt x="5645" y="826794"/>
              </a:cubicBezTo>
              <a:cubicBezTo>
                <a:pt x="11552" y="862273"/>
                <a:pt x="-15511" y="839868"/>
                <a:pt x="14231" y="892667"/>
              </a:cubicBezTo>
              <a:cubicBezTo>
                <a:pt x="51728" y="959241"/>
                <a:pt x="47660" y="923261"/>
                <a:pt x="56585" y="945938"/>
              </a:cubicBezTo>
              <a:cubicBezTo>
                <a:pt x="67806" y="974450"/>
                <a:pt x="71575" y="990145"/>
                <a:pt x="112104" y="976871"/>
              </a:cubicBezTo>
              <a:cubicBezTo>
                <a:pt x="175501" y="956103"/>
                <a:pt x="120733" y="918998"/>
                <a:pt x="116111" y="889230"/>
              </a:cubicBezTo>
              <a:cubicBezTo>
                <a:pt x="110114" y="850600"/>
                <a:pt x="57668" y="861005"/>
                <a:pt x="114966" y="823356"/>
              </a:cubicBezTo>
              <a:cubicBezTo>
                <a:pt x="132656" y="811736"/>
                <a:pt x="137877" y="729915"/>
                <a:pt x="149881" y="781541"/>
              </a:cubicBezTo>
              <a:cubicBezTo>
                <a:pt x="158377" y="818088"/>
                <a:pt x="175256" y="772055"/>
                <a:pt x="194525" y="768366"/>
              </a:cubicBezTo>
              <a:cubicBezTo>
                <a:pt x="224031" y="762719"/>
                <a:pt x="244317" y="744570"/>
                <a:pt x="276372" y="753473"/>
              </a:cubicBezTo>
              <a:cubicBezTo>
                <a:pt x="295403" y="758758"/>
                <a:pt x="287180" y="741444"/>
                <a:pt x="337043" y="741444"/>
              </a:cubicBezTo>
              <a:cubicBezTo>
                <a:pt x="383998" y="741444"/>
                <a:pt x="336708" y="671167"/>
                <a:pt x="365660" y="703639"/>
              </a:cubicBezTo>
              <a:cubicBezTo>
                <a:pt x="380145" y="719883"/>
                <a:pt x="408663" y="718826"/>
                <a:pt x="397712" y="691037"/>
              </a:cubicBezTo>
              <a:cubicBezTo>
                <a:pt x="388247" y="667016"/>
                <a:pt x="405440" y="693995"/>
                <a:pt x="418318" y="691610"/>
              </a:cubicBezTo>
              <a:cubicBezTo>
                <a:pt x="447961" y="686117"/>
                <a:pt x="428404" y="700764"/>
                <a:pt x="451514" y="702493"/>
              </a:cubicBezTo>
              <a:cubicBezTo>
                <a:pt x="476104" y="704333"/>
                <a:pt x="487573" y="631324"/>
                <a:pt x="487573" y="667552"/>
              </a:cubicBezTo>
              <a:cubicBezTo>
                <a:pt x="487573" y="737303"/>
                <a:pt x="536154" y="650386"/>
                <a:pt x="549960" y="658387"/>
              </a:cubicBezTo>
              <a:cubicBezTo>
                <a:pt x="622389" y="700348"/>
                <a:pt x="573360" y="605421"/>
                <a:pt x="582585" y="573610"/>
              </a:cubicBezTo>
              <a:cubicBezTo>
                <a:pt x="587501" y="556664"/>
                <a:pt x="584338" y="665798"/>
                <a:pt x="621506" y="628600"/>
              </a:cubicBezTo>
              <a:cubicBezTo>
                <a:pt x="641752" y="608339"/>
                <a:pt x="655021" y="607055"/>
                <a:pt x="663504" y="605364"/>
              </a:cubicBezTo>
              <a:cubicBezTo>
                <a:pt x="667988" y="604470"/>
                <a:pt x="671137" y="603464"/>
                <a:pt x="673269" y="599479"/>
              </a:cubicBezTo>
              <a:cubicBezTo>
                <a:pt x="676768" y="592946"/>
                <a:pt x="677543" y="578412"/>
                <a:pt x="677025" y="543251"/>
              </a:cubicBezTo>
              <a:cubicBezTo>
                <a:pt x="676456" y="504649"/>
                <a:pt x="623247" y="466905"/>
                <a:pt x="699919" y="502582"/>
              </a:cubicBezTo>
              <a:cubicBezTo>
                <a:pt x="733758" y="518328"/>
                <a:pt x="704166" y="540506"/>
                <a:pt x="733116" y="524921"/>
              </a:cubicBezTo>
              <a:cubicBezTo>
                <a:pt x="743599" y="519277"/>
                <a:pt x="746324" y="527183"/>
                <a:pt x="760417" y="529404"/>
              </a:cubicBezTo>
              <a:cubicBezTo>
                <a:pt x="767112" y="530461"/>
                <a:pt x="776373" y="530234"/>
                <a:pt x="790249" y="526664"/>
              </a:cubicBezTo>
              <a:cubicBezTo>
                <a:pt x="792796" y="526007"/>
                <a:pt x="795495" y="525240"/>
                <a:pt x="798365" y="524348"/>
              </a:cubicBezTo>
              <a:cubicBezTo>
                <a:pt x="829208" y="514751"/>
                <a:pt x="862270" y="592270"/>
                <a:pt x="839575" y="528358"/>
              </a:cubicBezTo>
              <a:cubicBezTo>
                <a:pt x="827513" y="494389"/>
                <a:pt x="874414" y="479161"/>
                <a:pt x="879068" y="507164"/>
              </a:cubicBezTo>
              <a:cubicBezTo>
                <a:pt x="880788" y="517515"/>
                <a:pt x="903434" y="530312"/>
                <a:pt x="905397" y="528931"/>
              </a:cubicBezTo>
              <a:cubicBezTo>
                <a:pt x="916998" y="520768"/>
                <a:pt x="928985" y="441947"/>
                <a:pt x="979231" y="495135"/>
              </a:cubicBezTo>
              <a:cubicBezTo>
                <a:pt x="1016254" y="534324"/>
                <a:pt x="1012315" y="431180"/>
                <a:pt x="1045053" y="467640"/>
              </a:cubicBezTo>
              <a:cubicBezTo>
                <a:pt x="1067272" y="492387"/>
                <a:pt x="1107767" y="451636"/>
                <a:pt x="1160670" y="445300"/>
              </a:cubicBezTo>
              <a:cubicBezTo>
                <a:pt x="1197055" y="440942"/>
                <a:pt x="1165924" y="404436"/>
                <a:pt x="1199590" y="392029"/>
              </a:cubicBezTo>
              <a:cubicBezTo>
                <a:pt x="1267045" y="367171"/>
                <a:pt x="1162778" y="372172"/>
                <a:pt x="1174979" y="359951"/>
              </a:cubicBezTo>
              <a:cubicBezTo>
                <a:pt x="1190902" y="344002"/>
                <a:pt x="1231113" y="376014"/>
                <a:pt x="1236221" y="338757"/>
              </a:cubicBezTo>
              <a:cubicBezTo>
                <a:pt x="1239618" y="313978"/>
                <a:pt x="1255231" y="310833"/>
                <a:pt x="1270360" y="305529"/>
              </a:cubicBezTo>
              <a:cubicBezTo>
                <a:pt x="1205395" y="205505"/>
                <a:pt x="1262434" y="221603"/>
                <a:pt x="1224774" y="176078"/>
              </a:cubicBezTo>
              <a:cubicBezTo>
                <a:pt x="1190824" y="135038"/>
                <a:pt x="1209390" y="94512"/>
                <a:pt x="1167535" y="124360"/>
              </a:cubicBezTo>
              <a:cubicBezTo>
                <a:pt x="1152025" y="135422"/>
                <a:pt x="1124983" y="56660"/>
                <a:pt x="1128496" y="86619"/>
              </a:cubicBezTo>
              <a:cubicBezTo>
                <a:pt x="1130337" y="102339"/>
                <a:pt x="1076986" y="78325"/>
                <a:pt x="1047274" y="85344"/>
              </a:cubicBezTo>
              <a:cubicBezTo>
                <a:pt x="1032763" y="88773"/>
                <a:pt x="1023894" y="99610"/>
                <a:pt x="1029845" y="126089"/>
              </a:cubicBezTo>
              <a:cubicBezTo>
                <a:pt x="1031003" y="131250"/>
                <a:pt x="1051100" y="159856"/>
                <a:pt x="1026880" y="158648"/>
              </a:cubicBezTo>
              <a:cubicBezTo>
                <a:pt x="1019145" y="158261"/>
                <a:pt x="980646" y="120675"/>
                <a:pt x="974064" y="113701"/>
              </a:cubicBezTo>
              <a:cubicBezTo>
                <a:pt x="957066" y="113701"/>
                <a:pt x="943324" y="131120"/>
                <a:pt x="907756" y="132717"/>
              </a:cubicBezTo>
              <a:lnTo>
                <a:pt x="907757" y="132717"/>
              </a:lnTo>
              <a:close/>
            </a:path>
          </a:pathLst>
        </a:custGeom>
        <a:solidFill>
          <a:schemeClr val="accent1">
            <a:lumMod val="20000"/>
            <a:lumOff val="80000"/>
          </a:schemeClr>
        </a:solidFill>
        <a:ln w="9524" cap="flat">
          <a:solidFill>
            <a:srgbClr val="FFFFFF"/>
          </a:solidFill>
          <a:prstDash val="solid"/>
          <a:miter/>
        </a:ln>
      </xdr:spPr>
      <xdr:txBody>
        <a:bodyPr rtlCol="0" anchor="ctr"/>
        <a:lstStyle/>
        <a:p>
          <a:endParaRPr lang="zh-CN" altLang="en-US"/>
        </a:p>
      </xdr:txBody>
    </xdr:sp>
    <xdr:clientData/>
  </xdr:twoCellAnchor>
  <xdr:twoCellAnchor>
    <xdr:from>
      <xdr:col>11</xdr:col>
      <xdr:colOff>58551</xdr:colOff>
      <xdr:row>33</xdr:row>
      <xdr:rowOff>109160</xdr:rowOff>
    </xdr:from>
    <xdr:to>
      <xdr:col>11</xdr:col>
      <xdr:colOff>71625</xdr:colOff>
      <xdr:row>33</xdr:row>
      <xdr:rowOff>135289</xdr:rowOff>
    </xdr:to>
    <xdr:sp macro="" textlink="">
      <xdr:nvSpPr>
        <xdr:cNvPr id="509087" name="任意多边形: 形状 509086">
          <a:extLst>
            <a:ext uri="{FF2B5EF4-FFF2-40B4-BE49-F238E27FC236}">
              <a16:creationId xmlns:a16="http://schemas.microsoft.com/office/drawing/2014/main" id="{00000000-0008-0000-1000-00009FC40700}"/>
            </a:ext>
          </a:extLst>
        </xdr:cNvPr>
        <xdr:cNvSpPr/>
      </xdr:nvSpPr>
      <xdr:spPr>
        <a:xfrm>
          <a:off x="8488176" y="6386135"/>
          <a:ext cx="13074" cy="26129"/>
        </a:xfrm>
        <a:custGeom>
          <a:avLst/>
          <a:gdLst>
            <a:gd name="connsiteX0" fmla="*/ 7691 w 13019"/>
            <a:gd name="connsiteY0" fmla="*/ 2754 h 26058"/>
            <a:gd name="connsiteX1" fmla="*/ 16736 w 13019"/>
            <a:gd name="connsiteY1" fmla="*/ 8806 h 26058"/>
            <a:gd name="connsiteX2" fmla="*/ 7691 w 13019"/>
            <a:gd name="connsiteY2" fmla="*/ 2754 h 26058"/>
          </a:gdLst>
          <a:ahLst/>
          <a:cxnLst>
            <a:cxn ang="0">
              <a:pos x="connsiteX0" y="connsiteY0"/>
            </a:cxn>
            <a:cxn ang="0">
              <a:pos x="connsiteX1" y="connsiteY1"/>
            </a:cxn>
            <a:cxn ang="0">
              <a:pos x="connsiteX2" y="connsiteY2"/>
            </a:cxn>
          </a:cxnLst>
          <a:rect l="l" t="t" r="r" b="b"/>
          <a:pathLst>
            <a:path w="13019" h="26058">
              <a:moveTo>
                <a:pt x="7691" y="2754"/>
              </a:moveTo>
              <a:cubicBezTo>
                <a:pt x="-15506" y="20209"/>
                <a:pt x="21633" y="49430"/>
                <a:pt x="16736" y="8806"/>
              </a:cubicBezTo>
              <a:cubicBezTo>
                <a:pt x="15982" y="2549"/>
                <a:pt x="16371" y="-3774"/>
                <a:pt x="7691" y="2754"/>
              </a:cubicBezTo>
              <a:close/>
            </a:path>
          </a:pathLst>
        </a:custGeom>
        <a:solidFill>
          <a:srgbClr val="808080"/>
        </a:solidFill>
        <a:ln w="9524" cap="flat">
          <a:solidFill>
            <a:srgbClr val="FFFFFF"/>
          </a:solidFill>
          <a:prstDash val="solid"/>
          <a:miter/>
        </a:ln>
      </xdr:spPr>
      <xdr:txBody>
        <a:bodyPr rtlCol="0" anchor="ctr"/>
        <a:lstStyle/>
        <a:p>
          <a:endParaRPr lang="zh-CN" altLang="en-US"/>
        </a:p>
      </xdr:txBody>
    </xdr:sp>
    <xdr:clientData/>
  </xdr:twoCellAnchor>
  <xdr:twoCellAnchor>
    <xdr:from>
      <xdr:col>9</xdr:col>
      <xdr:colOff>623072</xdr:colOff>
      <xdr:row>35</xdr:row>
      <xdr:rowOff>90743</xdr:rowOff>
    </xdr:from>
    <xdr:to>
      <xdr:col>10</xdr:col>
      <xdr:colOff>146458</xdr:colOff>
      <xdr:row>36</xdr:row>
      <xdr:rowOff>49938</xdr:rowOff>
    </xdr:to>
    <xdr:sp macro="" textlink="">
      <xdr:nvSpPr>
        <xdr:cNvPr id="509088" name="任意多边形: 形状 509087">
          <a:extLst>
            <a:ext uri="{FF2B5EF4-FFF2-40B4-BE49-F238E27FC236}">
              <a16:creationId xmlns:a16="http://schemas.microsoft.com/office/drawing/2014/main" id="{00000000-0008-0000-1000-0000A0C40700}"/>
            </a:ext>
          </a:extLst>
        </xdr:cNvPr>
        <xdr:cNvSpPr/>
      </xdr:nvSpPr>
      <xdr:spPr>
        <a:xfrm>
          <a:off x="7681097" y="6710618"/>
          <a:ext cx="209186" cy="130645"/>
        </a:xfrm>
        <a:custGeom>
          <a:avLst/>
          <a:gdLst>
            <a:gd name="connsiteX0" fmla="*/ 108136 w 208304"/>
            <a:gd name="connsiteY0" fmla="*/ 50415 h 130293"/>
            <a:gd name="connsiteX1" fmla="*/ 110850 w 208304"/>
            <a:gd name="connsiteY1" fmla="*/ 68267 h 130293"/>
            <a:gd name="connsiteX2" fmla="*/ 111152 w 208304"/>
            <a:gd name="connsiteY2" fmla="*/ 43455 h 130293"/>
            <a:gd name="connsiteX3" fmla="*/ 108136 w 208304"/>
            <a:gd name="connsiteY3" fmla="*/ 50415 h 130293"/>
            <a:gd name="connsiteX4" fmla="*/ 108136 w 208304"/>
            <a:gd name="connsiteY4" fmla="*/ 50415 h 130293"/>
            <a:gd name="connsiteX5" fmla="*/ 129538 w 208304"/>
            <a:gd name="connsiteY5" fmla="*/ 32564 h 130293"/>
            <a:gd name="connsiteX6" fmla="*/ 145815 w 208304"/>
            <a:gd name="connsiteY6" fmla="*/ 41034 h 130293"/>
            <a:gd name="connsiteX7" fmla="*/ 129538 w 208304"/>
            <a:gd name="connsiteY7" fmla="*/ 32564 h 130293"/>
            <a:gd name="connsiteX8" fmla="*/ 210122 w 208304"/>
            <a:gd name="connsiteY8" fmla="*/ 51269 h 130293"/>
            <a:gd name="connsiteX9" fmla="*/ 167097 w 208304"/>
            <a:gd name="connsiteY9" fmla="*/ 0 h 130293"/>
            <a:gd name="connsiteX10" fmla="*/ 157332 w 208304"/>
            <a:gd name="connsiteY10" fmla="*/ 5885 h 130293"/>
            <a:gd name="connsiteX11" fmla="*/ 179695 w 208304"/>
            <a:gd name="connsiteY11" fmla="*/ 22169 h 130293"/>
            <a:gd name="connsiteX12" fmla="*/ 210122 w 208304"/>
            <a:gd name="connsiteY12" fmla="*/ 51269 h 130293"/>
            <a:gd name="connsiteX13" fmla="*/ 210122 w 208304"/>
            <a:gd name="connsiteY13" fmla="*/ 51269 h 130293"/>
            <a:gd name="connsiteX14" fmla="*/ 36169 w 208304"/>
            <a:gd name="connsiteY14" fmla="*/ 124738 h 130293"/>
            <a:gd name="connsiteX15" fmla="*/ 47652 w 208304"/>
            <a:gd name="connsiteY15" fmla="*/ 93044 h 130293"/>
            <a:gd name="connsiteX16" fmla="*/ 32149 w 208304"/>
            <a:gd name="connsiteY16" fmla="*/ 97657 h 130293"/>
            <a:gd name="connsiteX17" fmla="*/ 0 w 208304"/>
            <a:gd name="connsiteY17" fmla="*/ 115230 h 130293"/>
            <a:gd name="connsiteX18" fmla="*/ 36169 w 208304"/>
            <a:gd name="connsiteY18" fmla="*/ 124738 h 130293"/>
            <a:gd name="connsiteX19" fmla="*/ 36169 w 208304"/>
            <a:gd name="connsiteY19" fmla="*/ 124738 h 13029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208304" h="130293">
              <a:moveTo>
                <a:pt x="108136" y="50415"/>
              </a:moveTo>
              <a:cubicBezTo>
                <a:pt x="102685" y="56441"/>
                <a:pt x="76252" y="70802"/>
                <a:pt x="110850" y="68267"/>
              </a:cubicBezTo>
              <a:cubicBezTo>
                <a:pt x="123496" y="51931"/>
                <a:pt x="113652" y="44234"/>
                <a:pt x="111152" y="43455"/>
              </a:cubicBezTo>
              <a:cubicBezTo>
                <a:pt x="108743" y="42704"/>
                <a:pt x="109831" y="48540"/>
                <a:pt x="108136" y="50415"/>
              </a:cubicBezTo>
              <a:lnTo>
                <a:pt x="108136" y="50415"/>
              </a:lnTo>
              <a:close/>
              <a:moveTo>
                <a:pt x="129538" y="32564"/>
              </a:moveTo>
              <a:cubicBezTo>
                <a:pt x="106473" y="38946"/>
                <a:pt x="142843" y="42626"/>
                <a:pt x="145815" y="41034"/>
              </a:cubicBezTo>
              <a:cubicBezTo>
                <a:pt x="149187" y="39229"/>
                <a:pt x="151395" y="26506"/>
                <a:pt x="129538" y="32564"/>
              </a:cubicBezTo>
              <a:close/>
              <a:moveTo>
                <a:pt x="210122" y="51269"/>
              </a:moveTo>
              <a:cubicBezTo>
                <a:pt x="213397" y="49297"/>
                <a:pt x="183720" y="13691"/>
                <a:pt x="167097" y="0"/>
              </a:cubicBezTo>
              <a:cubicBezTo>
                <a:pt x="164965" y="3985"/>
                <a:pt x="161817" y="4991"/>
                <a:pt x="157332" y="5885"/>
              </a:cubicBezTo>
              <a:cubicBezTo>
                <a:pt x="170027" y="26803"/>
                <a:pt x="171752" y="12202"/>
                <a:pt x="179695" y="22169"/>
              </a:cubicBezTo>
              <a:cubicBezTo>
                <a:pt x="196382" y="43109"/>
                <a:pt x="177176" y="71102"/>
                <a:pt x="210122" y="51269"/>
              </a:cubicBezTo>
              <a:lnTo>
                <a:pt x="210122" y="51269"/>
              </a:lnTo>
              <a:close/>
              <a:moveTo>
                <a:pt x="36169" y="124738"/>
              </a:moveTo>
              <a:cubicBezTo>
                <a:pt x="32157" y="148067"/>
                <a:pt x="60557" y="94474"/>
                <a:pt x="47652" y="93044"/>
              </a:cubicBezTo>
              <a:cubicBezTo>
                <a:pt x="45068" y="92758"/>
                <a:pt x="32149" y="97657"/>
                <a:pt x="32149" y="97657"/>
              </a:cubicBezTo>
              <a:cubicBezTo>
                <a:pt x="20141" y="112736"/>
                <a:pt x="5940" y="93377"/>
                <a:pt x="0" y="115230"/>
              </a:cubicBezTo>
              <a:cubicBezTo>
                <a:pt x="14239" y="132701"/>
                <a:pt x="23570" y="106919"/>
                <a:pt x="36169" y="124738"/>
              </a:cubicBezTo>
              <a:lnTo>
                <a:pt x="36169" y="124738"/>
              </a:lnTo>
              <a:close/>
            </a:path>
          </a:pathLst>
        </a:custGeom>
        <a:solidFill>
          <a:srgbClr val="808080"/>
        </a:solidFill>
        <a:ln w="9524" cap="flat">
          <a:solidFill>
            <a:srgbClr val="FFFFFF"/>
          </a:solidFill>
          <a:prstDash val="solid"/>
          <a:miter/>
        </a:ln>
      </xdr:spPr>
      <xdr:txBody>
        <a:bodyPr rtlCol="0" anchor="ctr"/>
        <a:lstStyle/>
        <a:p>
          <a:endParaRPr lang="zh-CN" altLang="en-US"/>
        </a:p>
      </xdr:txBody>
    </xdr:sp>
    <xdr:clientData/>
  </xdr:twoCellAnchor>
  <xdr:twoCellAnchor>
    <xdr:from>
      <xdr:col>10</xdr:col>
      <xdr:colOff>189428</xdr:colOff>
      <xdr:row>35</xdr:row>
      <xdr:rowOff>112474</xdr:rowOff>
    </xdr:from>
    <xdr:to>
      <xdr:col>10</xdr:col>
      <xdr:colOff>241724</xdr:colOff>
      <xdr:row>35</xdr:row>
      <xdr:rowOff>151668</xdr:rowOff>
    </xdr:to>
    <xdr:grpSp>
      <xdr:nvGrpSpPr>
        <xdr:cNvPr id="509089" name="图形 509032">
          <a:extLst>
            <a:ext uri="{FF2B5EF4-FFF2-40B4-BE49-F238E27FC236}">
              <a16:creationId xmlns:a16="http://schemas.microsoft.com/office/drawing/2014/main" id="{00000000-0008-0000-1000-0000A1C40700}"/>
            </a:ext>
          </a:extLst>
        </xdr:cNvPr>
        <xdr:cNvGrpSpPr/>
      </xdr:nvGrpSpPr>
      <xdr:grpSpPr>
        <a:xfrm>
          <a:off x="8104703" y="6913324"/>
          <a:ext cx="52296" cy="39194"/>
          <a:chOff x="7909756" y="6706617"/>
          <a:chExt cx="52076" cy="39088"/>
        </a:xfrm>
        <a:solidFill>
          <a:srgbClr val="808080"/>
        </a:solidFill>
      </xdr:grpSpPr>
      <xdr:grpSp>
        <xdr:nvGrpSpPr>
          <xdr:cNvPr id="509090" name="图形 509032">
            <a:extLst>
              <a:ext uri="{FF2B5EF4-FFF2-40B4-BE49-F238E27FC236}">
                <a16:creationId xmlns:a16="http://schemas.microsoft.com/office/drawing/2014/main" id="{00000000-0008-0000-1000-0000A2C40700}"/>
              </a:ext>
            </a:extLst>
          </xdr:cNvPr>
          <xdr:cNvGrpSpPr/>
        </xdr:nvGrpSpPr>
        <xdr:grpSpPr>
          <a:xfrm>
            <a:off x="7909756" y="6706617"/>
            <a:ext cx="52076" cy="39088"/>
            <a:chOff x="7909756" y="6706617"/>
            <a:chExt cx="52076" cy="39088"/>
          </a:xfrm>
          <a:solidFill>
            <a:srgbClr val="808080"/>
          </a:solidFill>
        </xdr:grpSpPr>
        <xdr:sp macro="" textlink="">
          <xdr:nvSpPr>
            <xdr:cNvPr id="509091" name="任意多边形: 形状 509090">
              <a:extLst>
                <a:ext uri="{FF2B5EF4-FFF2-40B4-BE49-F238E27FC236}">
                  <a16:creationId xmlns:a16="http://schemas.microsoft.com/office/drawing/2014/main" id="{00000000-0008-0000-1000-0000A3C40700}"/>
                </a:ext>
              </a:extLst>
            </xdr:cNvPr>
            <xdr:cNvSpPr/>
          </xdr:nvSpPr>
          <xdr:spPr>
            <a:xfrm>
              <a:off x="7941113" y="6706617"/>
              <a:ext cx="26038" cy="13029"/>
            </a:xfrm>
            <a:custGeom>
              <a:avLst/>
              <a:gdLst>
                <a:gd name="connsiteX0" fmla="*/ 26123 w 26038"/>
                <a:gd name="connsiteY0" fmla="*/ 2508 h 0"/>
                <a:gd name="connsiteX1" fmla="*/ 8038 w 26038"/>
                <a:gd name="connsiteY1" fmla="*/ 1932 h 0"/>
                <a:gd name="connsiteX2" fmla="*/ 0 w 26038"/>
                <a:gd name="connsiteY2" fmla="*/ 8271 h 0"/>
                <a:gd name="connsiteX3" fmla="*/ 26123 w 26038"/>
                <a:gd name="connsiteY3" fmla="*/ 2508 h 0"/>
                <a:gd name="connsiteX4" fmla="*/ 26123 w 26038"/>
                <a:gd name="connsiteY4" fmla="*/ 2508 h 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6038">
                  <a:moveTo>
                    <a:pt x="26123" y="2508"/>
                  </a:moveTo>
                  <a:cubicBezTo>
                    <a:pt x="19290" y="425"/>
                    <a:pt x="14876" y="-1620"/>
                    <a:pt x="8038" y="1932"/>
                  </a:cubicBezTo>
                  <a:cubicBezTo>
                    <a:pt x="5011" y="3502"/>
                    <a:pt x="2681" y="6158"/>
                    <a:pt x="0" y="8271"/>
                  </a:cubicBezTo>
                  <a:cubicBezTo>
                    <a:pt x="10095" y="10803"/>
                    <a:pt x="27212" y="17844"/>
                    <a:pt x="26123" y="2508"/>
                  </a:cubicBezTo>
                  <a:lnTo>
                    <a:pt x="26123" y="2508"/>
                  </a:lnTo>
                  <a:close/>
                </a:path>
              </a:pathLst>
            </a:custGeom>
            <a:solidFill>
              <a:srgbClr val="808080"/>
            </a:solidFill>
            <a:ln w="9524" cap="flat">
              <a:solidFill>
                <a:srgbClr val="FFFFFF"/>
              </a:solidFill>
              <a:prstDash val="solid"/>
              <a:miter/>
            </a:ln>
          </xdr:spPr>
          <xdr:txBody>
            <a:bodyPr rtlCol="0" anchor="ctr"/>
            <a:lstStyle/>
            <a:p>
              <a:endParaRPr lang="zh-CN" altLang="en-US"/>
            </a:p>
          </xdr:txBody>
        </xdr:sp>
        <xdr:sp macro="" textlink="">
          <xdr:nvSpPr>
            <xdr:cNvPr id="509092" name="任意多边形: 形状 509091">
              <a:extLst>
                <a:ext uri="{FF2B5EF4-FFF2-40B4-BE49-F238E27FC236}">
                  <a16:creationId xmlns:a16="http://schemas.microsoft.com/office/drawing/2014/main" id="{00000000-0008-0000-1000-0000A4C40700}"/>
                </a:ext>
              </a:extLst>
            </xdr:cNvPr>
            <xdr:cNvSpPr/>
          </xdr:nvSpPr>
          <xdr:spPr>
            <a:xfrm>
              <a:off x="7926024" y="6718634"/>
              <a:ext cx="13019" cy="13029"/>
            </a:xfrm>
            <a:custGeom>
              <a:avLst/>
              <a:gdLst>
                <a:gd name="connsiteX0" fmla="*/ 20252 w 13019"/>
                <a:gd name="connsiteY0" fmla="*/ 289 h 13029"/>
                <a:gd name="connsiteX1" fmla="*/ 1019 w 13019"/>
                <a:gd name="connsiteY1" fmla="*/ 0 h 13029"/>
                <a:gd name="connsiteX2" fmla="*/ 20252 w 13019"/>
                <a:gd name="connsiteY2" fmla="*/ 289 h 13029"/>
              </a:gdLst>
              <a:ahLst/>
              <a:cxnLst>
                <a:cxn ang="0">
                  <a:pos x="connsiteX0" y="connsiteY0"/>
                </a:cxn>
                <a:cxn ang="0">
                  <a:pos x="connsiteX1" y="connsiteY1"/>
                </a:cxn>
                <a:cxn ang="0">
                  <a:pos x="connsiteX2" y="connsiteY2"/>
                </a:cxn>
              </a:cxnLst>
              <a:rect l="l" t="t" r="r" b="b"/>
              <a:pathLst>
                <a:path w="13019" h="13029">
                  <a:moveTo>
                    <a:pt x="20252" y="289"/>
                  </a:moveTo>
                  <a:lnTo>
                    <a:pt x="1019" y="0"/>
                  </a:lnTo>
                  <a:cubicBezTo>
                    <a:pt x="-6052" y="38600"/>
                    <a:pt x="26206" y="1621"/>
                    <a:pt x="20252" y="289"/>
                  </a:cubicBezTo>
                  <a:close/>
                </a:path>
              </a:pathLst>
            </a:custGeom>
            <a:solidFill>
              <a:srgbClr val="808080"/>
            </a:solidFill>
            <a:ln w="9524" cap="flat">
              <a:solidFill>
                <a:srgbClr val="FFFFFF"/>
              </a:solidFill>
              <a:prstDash val="solid"/>
              <a:miter/>
            </a:ln>
          </xdr:spPr>
          <xdr:txBody>
            <a:bodyPr rtlCol="0" anchor="ctr"/>
            <a:lstStyle/>
            <a:p>
              <a:endParaRPr lang="zh-CN" altLang="en-US"/>
            </a:p>
          </xdr:txBody>
        </xdr:sp>
        <xdr:sp macro="" textlink="">
          <xdr:nvSpPr>
            <xdr:cNvPr id="509093" name="任意多边形: 形状 509092">
              <a:extLst>
                <a:ext uri="{FF2B5EF4-FFF2-40B4-BE49-F238E27FC236}">
                  <a16:creationId xmlns:a16="http://schemas.microsoft.com/office/drawing/2014/main" id="{00000000-0008-0000-1000-0000A5C40700}"/>
                </a:ext>
              </a:extLst>
            </xdr:cNvPr>
            <xdr:cNvSpPr/>
          </xdr:nvSpPr>
          <xdr:spPr>
            <a:xfrm>
              <a:off x="7909756" y="6735482"/>
              <a:ext cx="13019" cy="13029"/>
            </a:xfrm>
            <a:custGeom>
              <a:avLst/>
              <a:gdLst>
                <a:gd name="connsiteX0" fmla="*/ 4376 w 0"/>
                <a:gd name="connsiteY0" fmla="*/ 18595 h 13029"/>
                <a:gd name="connsiteX1" fmla="*/ 2079 w 0"/>
                <a:gd name="connsiteY1" fmla="*/ 1883 h 13029"/>
                <a:gd name="connsiteX2" fmla="*/ 4376 w 0"/>
                <a:gd name="connsiteY2" fmla="*/ 18595 h 13029"/>
              </a:gdLst>
              <a:ahLst/>
              <a:cxnLst>
                <a:cxn ang="0">
                  <a:pos x="connsiteX0" y="connsiteY0"/>
                </a:cxn>
                <a:cxn ang="0">
                  <a:pos x="connsiteX1" y="connsiteY1"/>
                </a:cxn>
                <a:cxn ang="0">
                  <a:pos x="connsiteX2" y="connsiteY2"/>
                </a:cxn>
              </a:cxnLst>
              <a:rect l="l" t="t" r="r" b="b"/>
              <a:pathLst>
                <a:path h="13029">
                  <a:moveTo>
                    <a:pt x="4376" y="18595"/>
                  </a:moveTo>
                  <a:cubicBezTo>
                    <a:pt x="18091" y="5979"/>
                    <a:pt x="5931" y="-4388"/>
                    <a:pt x="2079" y="1883"/>
                  </a:cubicBezTo>
                  <a:cubicBezTo>
                    <a:pt x="-2057" y="8627"/>
                    <a:pt x="648" y="12848"/>
                    <a:pt x="4376" y="18595"/>
                  </a:cubicBezTo>
                  <a:close/>
                </a:path>
              </a:pathLst>
            </a:custGeom>
            <a:solidFill>
              <a:srgbClr val="808080"/>
            </a:solidFill>
            <a:ln w="9524" cap="flat">
              <a:solidFill>
                <a:srgbClr val="FFFFFF"/>
              </a:solidFill>
              <a:prstDash val="solid"/>
              <a:miter/>
            </a:ln>
          </xdr:spPr>
          <xdr:txBody>
            <a:bodyPr rtlCol="0" anchor="ctr"/>
            <a:lstStyle/>
            <a:p>
              <a:endParaRPr lang="zh-CN" altLang="en-US"/>
            </a:p>
          </xdr:txBody>
        </xdr:sp>
      </xdr:grpSp>
      <xdr:sp macro="" textlink="">
        <xdr:nvSpPr>
          <xdr:cNvPr id="509094" name="任意多边形: 形状 509093">
            <a:extLst>
              <a:ext uri="{FF2B5EF4-FFF2-40B4-BE49-F238E27FC236}">
                <a16:creationId xmlns:a16="http://schemas.microsoft.com/office/drawing/2014/main" id="{00000000-0008-0000-1000-0000A6C40700}"/>
              </a:ext>
            </a:extLst>
          </xdr:cNvPr>
          <xdr:cNvSpPr/>
        </xdr:nvSpPr>
        <xdr:spPr>
          <a:xfrm>
            <a:off x="7874098" y="6612131"/>
            <a:ext cx="78114" cy="65147"/>
          </a:xfrm>
          <a:custGeom>
            <a:avLst/>
            <a:gdLst>
              <a:gd name="connsiteX0" fmla="*/ 83664 w 78114"/>
              <a:gd name="connsiteY0" fmla="*/ 37359 h 65146"/>
              <a:gd name="connsiteX1" fmla="*/ 75628 w 78114"/>
              <a:gd name="connsiteY1" fmla="*/ 67900 h 65146"/>
              <a:gd name="connsiteX2" fmla="*/ 87110 w 78114"/>
              <a:gd name="connsiteY2" fmla="*/ 49172 h 65146"/>
              <a:gd name="connsiteX3" fmla="*/ 83664 w 78114"/>
              <a:gd name="connsiteY3" fmla="*/ 37360 h 65146"/>
              <a:gd name="connsiteX4" fmla="*/ 83664 w 78114"/>
              <a:gd name="connsiteY4" fmla="*/ 37359 h 65146"/>
              <a:gd name="connsiteX5" fmla="*/ 25967 w 78114"/>
              <a:gd name="connsiteY5" fmla="*/ 55225 h 65146"/>
              <a:gd name="connsiteX6" fmla="*/ 14485 w 78114"/>
              <a:gd name="connsiteY6" fmla="*/ 73952 h 65146"/>
              <a:gd name="connsiteX7" fmla="*/ 25967 w 78114"/>
              <a:gd name="connsiteY7" fmla="*/ 55225 h 65146"/>
              <a:gd name="connsiteX8" fmla="*/ 38802 w 78114"/>
              <a:gd name="connsiteY8" fmla="*/ 2740 h 65146"/>
              <a:gd name="connsiteX9" fmla="*/ 75628 w 78114"/>
              <a:gd name="connsiteY9" fmla="*/ 33328 h 65146"/>
              <a:gd name="connsiteX10" fmla="*/ 70460 w 78114"/>
              <a:gd name="connsiteY10" fmla="*/ 7109 h 65146"/>
              <a:gd name="connsiteX11" fmla="*/ 68635 w 78114"/>
              <a:gd name="connsiteY11" fmla="*/ 0 h 65146"/>
              <a:gd name="connsiteX12" fmla="*/ 38802 w 78114"/>
              <a:gd name="connsiteY12" fmla="*/ 2740 h 65146"/>
              <a:gd name="connsiteX13" fmla="*/ 38802 w 78114"/>
              <a:gd name="connsiteY13" fmla="*/ 2740 h 6514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78114" h="65146">
                <a:moveTo>
                  <a:pt x="83664" y="37359"/>
                </a:moveTo>
                <a:cubicBezTo>
                  <a:pt x="18310" y="68567"/>
                  <a:pt x="68780" y="83363"/>
                  <a:pt x="75628" y="67900"/>
                </a:cubicBezTo>
                <a:cubicBezTo>
                  <a:pt x="79421" y="59332"/>
                  <a:pt x="83753" y="57594"/>
                  <a:pt x="87110" y="49172"/>
                </a:cubicBezTo>
                <a:cubicBezTo>
                  <a:pt x="85449" y="45554"/>
                  <a:pt x="87695" y="41407"/>
                  <a:pt x="83664" y="37360"/>
                </a:cubicBezTo>
                <a:lnTo>
                  <a:pt x="83664" y="37359"/>
                </a:lnTo>
                <a:close/>
                <a:moveTo>
                  <a:pt x="25967" y="55225"/>
                </a:moveTo>
                <a:cubicBezTo>
                  <a:pt x="15609" y="58689"/>
                  <a:pt x="-19506" y="73952"/>
                  <a:pt x="14485" y="73952"/>
                </a:cubicBezTo>
                <a:cubicBezTo>
                  <a:pt x="32329" y="73952"/>
                  <a:pt x="40903" y="65217"/>
                  <a:pt x="25967" y="55225"/>
                </a:cubicBezTo>
                <a:close/>
                <a:moveTo>
                  <a:pt x="38802" y="2740"/>
                </a:moveTo>
                <a:cubicBezTo>
                  <a:pt x="38074" y="8197"/>
                  <a:pt x="4881" y="86930"/>
                  <a:pt x="75628" y="33328"/>
                </a:cubicBezTo>
                <a:cubicBezTo>
                  <a:pt x="103916" y="11896"/>
                  <a:pt x="73546" y="30821"/>
                  <a:pt x="70460" y="7109"/>
                </a:cubicBezTo>
                <a:cubicBezTo>
                  <a:pt x="70146" y="4682"/>
                  <a:pt x="69249" y="2369"/>
                  <a:pt x="68635" y="0"/>
                </a:cubicBezTo>
                <a:cubicBezTo>
                  <a:pt x="54758" y="3569"/>
                  <a:pt x="45499" y="3796"/>
                  <a:pt x="38802" y="2740"/>
                </a:cubicBezTo>
                <a:lnTo>
                  <a:pt x="38802" y="2740"/>
                </a:lnTo>
                <a:close/>
              </a:path>
            </a:pathLst>
          </a:custGeom>
          <a:solidFill>
            <a:srgbClr val="808080"/>
          </a:solidFill>
          <a:ln w="9524" cap="flat">
            <a:solidFill>
              <a:srgbClr val="FFFFFF"/>
            </a:solidFill>
            <a:prstDash val="solid"/>
            <a:miter/>
          </a:ln>
        </xdr:spPr>
        <xdr:txBody>
          <a:bodyPr rtlCol="0" anchor="ctr"/>
          <a:lstStyle/>
          <a:p>
            <a:endParaRPr lang="zh-CN" altLang="en-US"/>
          </a:p>
        </xdr:txBody>
      </xdr:sp>
    </xdr:grpSp>
    <xdr:clientData/>
  </xdr:twoCellAnchor>
  <xdr:twoCellAnchor>
    <xdr:from>
      <xdr:col>10</xdr:col>
      <xdr:colOff>84659</xdr:colOff>
      <xdr:row>35</xdr:row>
      <xdr:rowOff>59516</xdr:rowOff>
    </xdr:from>
    <xdr:to>
      <xdr:col>10</xdr:col>
      <xdr:colOff>529180</xdr:colOff>
      <xdr:row>36</xdr:row>
      <xdr:rowOff>149355</xdr:rowOff>
    </xdr:to>
    <xdr:grpSp>
      <xdr:nvGrpSpPr>
        <xdr:cNvPr id="509095" name="图形 509032">
          <a:extLst>
            <a:ext uri="{FF2B5EF4-FFF2-40B4-BE49-F238E27FC236}">
              <a16:creationId xmlns:a16="http://schemas.microsoft.com/office/drawing/2014/main" id="{00000000-0008-0000-1000-0000A7C40700}"/>
            </a:ext>
          </a:extLst>
        </xdr:cNvPr>
        <xdr:cNvGrpSpPr/>
      </xdr:nvGrpSpPr>
      <xdr:grpSpPr>
        <a:xfrm>
          <a:off x="7999934" y="6860366"/>
          <a:ext cx="444521" cy="261289"/>
          <a:chOff x="7805428" y="6653802"/>
          <a:chExt cx="442647" cy="260586"/>
        </a:xfrm>
        <a:solidFill>
          <a:srgbClr val="808080"/>
        </a:solidFill>
      </xdr:grpSpPr>
      <xdr:sp macro="" textlink="">
        <xdr:nvSpPr>
          <xdr:cNvPr id="509096" name="任意多边形: 形状 509095">
            <a:extLst>
              <a:ext uri="{FF2B5EF4-FFF2-40B4-BE49-F238E27FC236}">
                <a16:creationId xmlns:a16="http://schemas.microsoft.com/office/drawing/2014/main" id="{00000000-0008-0000-1000-0000A8C40700}"/>
              </a:ext>
            </a:extLst>
          </xdr:cNvPr>
          <xdr:cNvSpPr/>
        </xdr:nvSpPr>
        <xdr:spPr>
          <a:xfrm>
            <a:off x="8241194" y="6901333"/>
            <a:ext cx="13019" cy="13029"/>
          </a:xfrm>
          <a:custGeom>
            <a:avLst/>
            <a:gdLst>
              <a:gd name="connsiteX0" fmla="*/ 4376 w 0"/>
              <a:gd name="connsiteY0" fmla="*/ 18595 h 13029"/>
              <a:gd name="connsiteX1" fmla="*/ 2079 w 0"/>
              <a:gd name="connsiteY1" fmla="*/ 1883 h 13029"/>
              <a:gd name="connsiteX2" fmla="*/ 4376 w 0"/>
              <a:gd name="connsiteY2" fmla="*/ 18595 h 13029"/>
            </a:gdLst>
            <a:ahLst/>
            <a:cxnLst>
              <a:cxn ang="0">
                <a:pos x="connsiteX0" y="connsiteY0"/>
              </a:cxn>
              <a:cxn ang="0">
                <a:pos x="connsiteX1" y="connsiteY1"/>
              </a:cxn>
              <a:cxn ang="0">
                <a:pos x="connsiteX2" y="connsiteY2"/>
              </a:cxn>
            </a:cxnLst>
            <a:rect l="l" t="t" r="r" b="b"/>
            <a:pathLst>
              <a:path h="13029">
                <a:moveTo>
                  <a:pt x="4376" y="18595"/>
                </a:moveTo>
                <a:cubicBezTo>
                  <a:pt x="18091" y="5979"/>
                  <a:pt x="5931" y="-4388"/>
                  <a:pt x="2079" y="1883"/>
                </a:cubicBezTo>
                <a:cubicBezTo>
                  <a:pt x="-2057" y="8627"/>
                  <a:pt x="648" y="12848"/>
                  <a:pt x="4376" y="18595"/>
                </a:cubicBezTo>
                <a:close/>
              </a:path>
            </a:pathLst>
          </a:custGeom>
          <a:solidFill>
            <a:srgbClr val="808080"/>
          </a:solidFill>
          <a:ln w="9524" cap="flat">
            <a:solidFill>
              <a:srgbClr val="FFFFFF"/>
            </a:solidFill>
            <a:prstDash val="solid"/>
            <a:miter/>
          </a:ln>
        </xdr:spPr>
        <xdr:txBody>
          <a:bodyPr rtlCol="0" anchor="ctr"/>
          <a:lstStyle/>
          <a:p>
            <a:endParaRPr lang="zh-CN" altLang="en-US"/>
          </a:p>
        </xdr:txBody>
      </xdr:sp>
      <xdr:sp macro="" textlink="">
        <xdr:nvSpPr>
          <xdr:cNvPr id="509097" name="任意多边形: 形状 509096">
            <a:extLst>
              <a:ext uri="{FF2B5EF4-FFF2-40B4-BE49-F238E27FC236}">
                <a16:creationId xmlns:a16="http://schemas.microsoft.com/office/drawing/2014/main" id="{00000000-0008-0000-1000-0000A9C40700}"/>
              </a:ext>
            </a:extLst>
          </xdr:cNvPr>
          <xdr:cNvSpPr/>
        </xdr:nvSpPr>
        <xdr:spPr>
          <a:xfrm>
            <a:off x="7805428" y="6653802"/>
            <a:ext cx="52076" cy="52117"/>
          </a:xfrm>
          <a:custGeom>
            <a:avLst/>
            <a:gdLst>
              <a:gd name="connsiteX0" fmla="*/ 59270 w 52076"/>
              <a:gd name="connsiteY0" fmla="*/ 24362 h 52117"/>
              <a:gd name="connsiteX1" fmla="*/ 54933 w 52076"/>
              <a:gd name="connsiteY1" fmla="*/ 49688 h 52117"/>
              <a:gd name="connsiteX2" fmla="*/ 53243 w 52076"/>
              <a:gd name="connsiteY2" fmla="*/ 39250 h 52117"/>
              <a:gd name="connsiteX3" fmla="*/ 59270 w 52076"/>
              <a:gd name="connsiteY3" fmla="*/ 24362 h 52117"/>
              <a:gd name="connsiteX4" fmla="*/ 59270 w 52076"/>
              <a:gd name="connsiteY4" fmla="*/ 24362 h 52117"/>
              <a:gd name="connsiteX5" fmla="*/ 11788 w 52076"/>
              <a:gd name="connsiteY5" fmla="*/ 50632 h 52117"/>
              <a:gd name="connsiteX6" fmla="*/ 12960 w 52076"/>
              <a:gd name="connsiteY6" fmla="*/ 50112 h 52117"/>
              <a:gd name="connsiteX7" fmla="*/ 11788 w 52076"/>
              <a:gd name="connsiteY7" fmla="*/ 50632 h 52117"/>
              <a:gd name="connsiteX8" fmla="*/ 29236 w 52076"/>
              <a:gd name="connsiteY8" fmla="*/ 0 h 52117"/>
              <a:gd name="connsiteX9" fmla="*/ 53890 w 52076"/>
              <a:gd name="connsiteY9" fmla="*/ 21525 h 52117"/>
              <a:gd name="connsiteX10" fmla="*/ 38971 w 52076"/>
              <a:gd name="connsiteY10" fmla="*/ 18416 h 52117"/>
              <a:gd name="connsiteX11" fmla="*/ 36186 w 52076"/>
              <a:gd name="connsiteY11" fmla="*/ 18893 h 52117"/>
              <a:gd name="connsiteX12" fmla="*/ 29236 w 52076"/>
              <a:gd name="connsiteY12" fmla="*/ 0 h 52117"/>
              <a:gd name="connsiteX13" fmla="*/ 29236 w 52076"/>
              <a:gd name="connsiteY13" fmla="*/ 0 h 521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52076" h="52117">
                <a:moveTo>
                  <a:pt x="59270" y="24362"/>
                </a:moveTo>
                <a:cubicBezTo>
                  <a:pt x="11350" y="43035"/>
                  <a:pt x="50348" y="60570"/>
                  <a:pt x="54933" y="49688"/>
                </a:cubicBezTo>
                <a:cubicBezTo>
                  <a:pt x="57469" y="43659"/>
                  <a:pt x="57768" y="57231"/>
                  <a:pt x="53243" y="39250"/>
                </a:cubicBezTo>
                <a:cubicBezTo>
                  <a:pt x="52136" y="36704"/>
                  <a:pt x="61968" y="27210"/>
                  <a:pt x="59270" y="24362"/>
                </a:cubicBezTo>
                <a:lnTo>
                  <a:pt x="59270" y="24362"/>
                </a:lnTo>
                <a:close/>
                <a:moveTo>
                  <a:pt x="11788" y="50632"/>
                </a:moveTo>
                <a:cubicBezTo>
                  <a:pt x="2450" y="55597"/>
                  <a:pt x="-9800" y="50112"/>
                  <a:pt x="12960" y="50112"/>
                </a:cubicBezTo>
                <a:cubicBezTo>
                  <a:pt x="24906" y="50112"/>
                  <a:pt x="21793" y="57663"/>
                  <a:pt x="11788" y="50632"/>
                </a:cubicBezTo>
                <a:close/>
                <a:moveTo>
                  <a:pt x="29236" y="0"/>
                </a:moveTo>
                <a:cubicBezTo>
                  <a:pt x="28742" y="3841"/>
                  <a:pt x="6526" y="59244"/>
                  <a:pt x="53890" y="21525"/>
                </a:cubicBezTo>
                <a:cubicBezTo>
                  <a:pt x="72829" y="6443"/>
                  <a:pt x="41037" y="35103"/>
                  <a:pt x="38971" y="18416"/>
                </a:cubicBezTo>
                <a:cubicBezTo>
                  <a:pt x="38762" y="16709"/>
                  <a:pt x="31385" y="5767"/>
                  <a:pt x="36186" y="18893"/>
                </a:cubicBezTo>
                <a:cubicBezTo>
                  <a:pt x="26896" y="21405"/>
                  <a:pt x="33718" y="744"/>
                  <a:pt x="29236" y="0"/>
                </a:cubicBezTo>
                <a:lnTo>
                  <a:pt x="29236" y="0"/>
                </a:lnTo>
                <a:close/>
              </a:path>
            </a:pathLst>
          </a:custGeom>
          <a:solidFill>
            <a:srgbClr val="808080"/>
          </a:solidFill>
          <a:ln w="9524" cap="flat">
            <a:solidFill>
              <a:srgbClr val="FFFFFF"/>
            </a:solidFill>
            <a:prstDash val="solid"/>
            <a:miter/>
          </a:ln>
        </xdr:spPr>
        <xdr:txBody>
          <a:bodyPr rtlCol="0" anchor="ctr"/>
          <a:lstStyle/>
          <a:p>
            <a:endParaRPr lang="zh-CN" altLang="en-US"/>
          </a:p>
        </xdr:txBody>
      </xdr:sp>
    </xdr:grpSp>
    <xdr:clientData/>
  </xdr:twoCellAnchor>
  <xdr:twoCellAnchor>
    <xdr:from>
      <xdr:col>11</xdr:col>
      <xdr:colOff>516191</xdr:colOff>
      <xdr:row>31</xdr:row>
      <xdr:rowOff>83318</xdr:rowOff>
    </xdr:from>
    <xdr:to>
      <xdr:col>12</xdr:col>
      <xdr:colOff>170318</xdr:colOff>
      <xdr:row>34</xdr:row>
      <xdr:rowOff>169934</xdr:rowOff>
    </xdr:to>
    <xdr:sp macro="[0]!台湾省_Click" textlink="">
      <xdr:nvSpPr>
        <xdr:cNvPr id="509099" name="台湾省">
          <a:hlinkClick xmlns:r="http://schemas.openxmlformats.org/officeDocument/2006/relationships" r:id="rId29" tooltip="台湾省（暂无数据）"/>
          <a:extLst>
            <a:ext uri="{FF2B5EF4-FFF2-40B4-BE49-F238E27FC236}">
              <a16:creationId xmlns:a16="http://schemas.microsoft.com/office/drawing/2014/main" id="{00000000-0008-0000-1000-0000ABC40700}"/>
            </a:ext>
          </a:extLst>
        </xdr:cNvPr>
        <xdr:cNvSpPr/>
      </xdr:nvSpPr>
      <xdr:spPr>
        <a:xfrm>
          <a:off x="8945816" y="6007868"/>
          <a:ext cx="339927" cy="600966"/>
        </a:xfrm>
        <a:custGeom>
          <a:avLst/>
          <a:gdLst>
            <a:gd name="connsiteX0" fmla="*/ 270151 w 338494"/>
            <a:gd name="connsiteY0" fmla="*/ 0 h 599348"/>
            <a:gd name="connsiteX1" fmla="*/ 269363 w 338494"/>
            <a:gd name="connsiteY1" fmla="*/ 120 h 599348"/>
            <a:gd name="connsiteX2" fmla="*/ 268777 w 338494"/>
            <a:gd name="connsiteY2" fmla="*/ 735 h 599348"/>
            <a:gd name="connsiteX3" fmla="*/ 268484 w 338494"/>
            <a:gd name="connsiteY3" fmla="*/ 1572 h 599348"/>
            <a:gd name="connsiteX4" fmla="*/ 264931 w 338494"/>
            <a:gd name="connsiteY4" fmla="*/ 1572 h 599348"/>
            <a:gd name="connsiteX5" fmla="*/ 263814 w 338494"/>
            <a:gd name="connsiteY5" fmla="*/ 462 h 599348"/>
            <a:gd name="connsiteX6" fmla="*/ 263155 w 338494"/>
            <a:gd name="connsiteY6" fmla="*/ 872 h 599348"/>
            <a:gd name="connsiteX7" fmla="*/ 263155 w 338494"/>
            <a:gd name="connsiteY7" fmla="*/ 1914 h 599348"/>
            <a:gd name="connsiteX8" fmla="*/ 262496 w 338494"/>
            <a:gd name="connsiteY8" fmla="*/ 2324 h 599348"/>
            <a:gd name="connsiteX9" fmla="*/ 259529 w 338494"/>
            <a:gd name="connsiteY9" fmla="*/ 2734 h 599348"/>
            <a:gd name="connsiteX10" fmla="*/ 259163 w 338494"/>
            <a:gd name="connsiteY10" fmla="*/ 1846 h 599348"/>
            <a:gd name="connsiteX11" fmla="*/ 258797 w 338494"/>
            <a:gd name="connsiteY11" fmla="*/ 2187 h 599348"/>
            <a:gd name="connsiteX12" fmla="*/ 258650 w 338494"/>
            <a:gd name="connsiteY12" fmla="*/ 3161 h 599348"/>
            <a:gd name="connsiteX13" fmla="*/ 257826 w 338494"/>
            <a:gd name="connsiteY13" fmla="*/ 3776 h 599348"/>
            <a:gd name="connsiteX14" fmla="*/ 255831 w 338494"/>
            <a:gd name="connsiteY14" fmla="*/ 4255 h 599348"/>
            <a:gd name="connsiteX15" fmla="*/ 255025 w 338494"/>
            <a:gd name="connsiteY15" fmla="*/ 4819 h 599348"/>
            <a:gd name="connsiteX16" fmla="*/ 254054 w 338494"/>
            <a:gd name="connsiteY16" fmla="*/ 5092 h 599348"/>
            <a:gd name="connsiteX17" fmla="*/ 251986 w 338494"/>
            <a:gd name="connsiteY17" fmla="*/ 9159 h 599348"/>
            <a:gd name="connsiteX18" fmla="*/ 251620 w 338494"/>
            <a:gd name="connsiteY18" fmla="*/ 9228 h 599348"/>
            <a:gd name="connsiteX19" fmla="*/ 249459 w 338494"/>
            <a:gd name="connsiteY19" fmla="*/ 8954 h 599348"/>
            <a:gd name="connsiteX20" fmla="*/ 248726 w 338494"/>
            <a:gd name="connsiteY20" fmla="*/ 9501 h 599348"/>
            <a:gd name="connsiteX21" fmla="*/ 248653 w 338494"/>
            <a:gd name="connsiteY21" fmla="*/ 10475 h 599348"/>
            <a:gd name="connsiteX22" fmla="*/ 248067 w 338494"/>
            <a:gd name="connsiteY22" fmla="*/ 11090 h 599348"/>
            <a:gd name="connsiteX23" fmla="*/ 247536 w 338494"/>
            <a:gd name="connsiteY23" fmla="*/ 12679 h 599348"/>
            <a:gd name="connsiteX24" fmla="*/ 247096 w 338494"/>
            <a:gd name="connsiteY24" fmla="*/ 13311 h 599348"/>
            <a:gd name="connsiteX25" fmla="*/ 246950 w 338494"/>
            <a:gd name="connsiteY25" fmla="*/ 14336 h 599348"/>
            <a:gd name="connsiteX26" fmla="*/ 246437 w 338494"/>
            <a:gd name="connsiteY26" fmla="*/ 15036 h 599348"/>
            <a:gd name="connsiteX27" fmla="*/ 245028 w 338494"/>
            <a:gd name="connsiteY27" fmla="*/ 15993 h 599348"/>
            <a:gd name="connsiteX28" fmla="*/ 244442 w 338494"/>
            <a:gd name="connsiteY28" fmla="*/ 16625 h 599348"/>
            <a:gd name="connsiteX29" fmla="*/ 244295 w 338494"/>
            <a:gd name="connsiteY29" fmla="*/ 17651 h 599348"/>
            <a:gd name="connsiteX30" fmla="*/ 243105 w 338494"/>
            <a:gd name="connsiteY30" fmla="*/ 19786 h 599348"/>
            <a:gd name="connsiteX31" fmla="*/ 241988 w 338494"/>
            <a:gd name="connsiteY31" fmla="*/ 20076 h 599348"/>
            <a:gd name="connsiteX32" fmla="*/ 241329 w 338494"/>
            <a:gd name="connsiteY32" fmla="*/ 20008 h 599348"/>
            <a:gd name="connsiteX33" fmla="*/ 241476 w 338494"/>
            <a:gd name="connsiteY33" fmla="*/ 20623 h 599348"/>
            <a:gd name="connsiteX34" fmla="*/ 243471 w 338494"/>
            <a:gd name="connsiteY34" fmla="*/ 22349 h 599348"/>
            <a:gd name="connsiteX35" fmla="*/ 244588 w 338494"/>
            <a:gd name="connsiteY35" fmla="*/ 22417 h 599348"/>
            <a:gd name="connsiteX36" fmla="*/ 246657 w 338494"/>
            <a:gd name="connsiteY36" fmla="*/ 23322 h 599348"/>
            <a:gd name="connsiteX37" fmla="*/ 247536 w 338494"/>
            <a:gd name="connsiteY37" fmla="*/ 24758 h 599348"/>
            <a:gd name="connsiteX38" fmla="*/ 248360 w 338494"/>
            <a:gd name="connsiteY38" fmla="*/ 25322 h 599348"/>
            <a:gd name="connsiteX39" fmla="*/ 248946 w 338494"/>
            <a:gd name="connsiteY39" fmla="*/ 26005 h 599348"/>
            <a:gd name="connsiteX40" fmla="*/ 250209 w 338494"/>
            <a:gd name="connsiteY40" fmla="*/ 28432 h 599348"/>
            <a:gd name="connsiteX41" fmla="*/ 250356 w 338494"/>
            <a:gd name="connsiteY41" fmla="*/ 32567 h 599348"/>
            <a:gd name="connsiteX42" fmla="*/ 249843 w 338494"/>
            <a:gd name="connsiteY42" fmla="*/ 32977 h 599348"/>
            <a:gd name="connsiteX43" fmla="*/ 249696 w 338494"/>
            <a:gd name="connsiteY43" fmla="*/ 32089 h 599348"/>
            <a:gd name="connsiteX44" fmla="*/ 249239 w 338494"/>
            <a:gd name="connsiteY44" fmla="*/ 31183 h 599348"/>
            <a:gd name="connsiteX45" fmla="*/ 249092 w 338494"/>
            <a:gd name="connsiteY45" fmla="*/ 30295 h 599348"/>
            <a:gd name="connsiteX46" fmla="*/ 247920 w 338494"/>
            <a:gd name="connsiteY46" fmla="*/ 28842 h 599348"/>
            <a:gd name="connsiteX47" fmla="*/ 247847 w 338494"/>
            <a:gd name="connsiteY47" fmla="*/ 27869 h 599348"/>
            <a:gd name="connsiteX48" fmla="*/ 247463 w 338494"/>
            <a:gd name="connsiteY48" fmla="*/ 26912 h 599348"/>
            <a:gd name="connsiteX49" fmla="*/ 244515 w 338494"/>
            <a:gd name="connsiteY49" fmla="*/ 24485 h 599348"/>
            <a:gd name="connsiteX50" fmla="*/ 242739 w 338494"/>
            <a:gd name="connsiteY50" fmla="*/ 23596 h 599348"/>
            <a:gd name="connsiteX51" fmla="*/ 241622 w 338494"/>
            <a:gd name="connsiteY51" fmla="*/ 23596 h 599348"/>
            <a:gd name="connsiteX52" fmla="*/ 240963 w 338494"/>
            <a:gd name="connsiteY52" fmla="*/ 24143 h 599348"/>
            <a:gd name="connsiteX53" fmla="*/ 240596 w 338494"/>
            <a:gd name="connsiteY53" fmla="*/ 25459 h 599348"/>
            <a:gd name="connsiteX54" fmla="*/ 238435 w 338494"/>
            <a:gd name="connsiteY54" fmla="*/ 27389 h 599348"/>
            <a:gd name="connsiteX55" fmla="*/ 236586 w 338494"/>
            <a:gd name="connsiteY55" fmla="*/ 28072 h 599348"/>
            <a:gd name="connsiteX56" fmla="*/ 235854 w 338494"/>
            <a:gd name="connsiteY56" fmla="*/ 28568 h 599348"/>
            <a:gd name="connsiteX57" fmla="*/ 234975 w 338494"/>
            <a:gd name="connsiteY57" fmla="*/ 28773 h 599348"/>
            <a:gd name="connsiteX58" fmla="*/ 232521 w 338494"/>
            <a:gd name="connsiteY58" fmla="*/ 30294 h 599348"/>
            <a:gd name="connsiteX59" fmla="*/ 229500 w 338494"/>
            <a:gd name="connsiteY59" fmla="*/ 31182 h 599348"/>
            <a:gd name="connsiteX60" fmla="*/ 228749 w 338494"/>
            <a:gd name="connsiteY60" fmla="*/ 31661 h 599348"/>
            <a:gd name="connsiteX61" fmla="*/ 221717 w 338494"/>
            <a:gd name="connsiteY61" fmla="*/ 31729 h 599348"/>
            <a:gd name="connsiteX62" fmla="*/ 220308 w 338494"/>
            <a:gd name="connsiteY62" fmla="*/ 32976 h 599348"/>
            <a:gd name="connsiteX63" fmla="*/ 219355 w 338494"/>
            <a:gd name="connsiteY63" fmla="*/ 33318 h 599348"/>
            <a:gd name="connsiteX64" fmla="*/ 218239 w 338494"/>
            <a:gd name="connsiteY64" fmla="*/ 33250 h 599348"/>
            <a:gd name="connsiteX65" fmla="*/ 216773 w 338494"/>
            <a:gd name="connsiteY65" fmla="*/ 32156 h 599348"/>
            <a:gd name="connsiteX66" fmla="*/ 215877 w 338494"/>
            <a:gd name="connsiteY66" fmla="*/ 31883 h 599348"/>
            <a:gd name="connsiteX67" fmla="*/ 213808 w 338494"/>
            <a:gd name="connsiteY67" fmla="*/ 32293 h 599348"/>
            <a:gd name="connsiteX68" fmla="*/ 213222 w 338494"/>
            <a:gd name="connsiteY68" fmla="*/ 32839 h 599348"/>
            <a:gd name="connsiteX69" fmla="*/ 212105 w 338494"/>
            <a:gd name="connsiteY69" fmla="*/ 32839 h 599348"/>
            <a:gd name="connsiteX70" fmla="*/ 207215 w 338494"/>
            <a:gd name="connsiteY70" fmla="*/ 34701 h 599348"/>
            <a:gd name="connsiteX71" fmla="*/ 205970 w 338494"/>
            <a:gd name="connsiteY71" fmla="*/ 34770 h 599348"/>
            <a:gd name="connsiteX72" fmla="*/ 205000 w 338494"/>
            <a:gd name="connsiteY72" fmla="*/ 35333 h 599348"/>
            <a:gd name="connsiteX73" fmla="*/ 202857 w 338494"/>
            <a:gd name="connsiteY73" fmla="*/ 37333 h 599348"/>
            <a:gd name="connsiteX74" fmla="*/ 200789 w 338494"/>
            <a:gd name="connsiteY74" fmla="*/ 38221 h 599348"/>
            <a:gd name="connsiteX75" fmla="*/ 199892 w 338494"/>
            <a:gd name="connsiteY75" fmla="*/ 38922 h 599348"/>
            <a:gd name="connsiteX76" fmla="*/ 192787 w 338494"/>
            <a:gd name="connsiteY76" fmla="*/ 40647 h 599348"/>
            <a:gd name="connsiteX77" fmla="*/ 191615 w 338494"/>
            <a:gd name="connsiteY77" fmla="*/ 40647 h 599348"/>
            <a:gd name="connsiteX78" fmla="*/ 189912 w 338494"/>
            <a:gd name="connsiteY78" fmla="*/ 41467 h 599348"/>
            <a:gd name="connsiteX79" fmla="*/ 189088 w 338494"/>
            <a:gd name="connsiteY79" fmla="*/ 42167 h 599348"/>
            <a:gd name="connsiteX80" fmla="*/ 188063 w 338494"/>
            <a:gd name="connsiteY80" fmla="*/ 42441 h 599348"/>
            <a:gd name="connsiteX81" fmla="*/ 187093 w 338494"/>
            <a:gd name="connsiteY81" fmla="*/ 42988 h 599348"/>
            <a:gd name="connsiteX82" fmla="*/ 186360 w 338494"/>
            <a:gd name="connsiteY82" fmla="*/ 43756 h 599348"/>
            <a:gd name="connsiteX83" fmla="*/ 184877 w 338494"/>
            <a:gd name="connsiteY83" fmla="*/ 44645 h 599348"/>
            <a:gd name="connsiteX84" fmla="*/ 183998 w 338494"/>
            <a:gd name="connsiteY84" fmla="*/ 44918 h 599348"/>
            <a:gd name="connsiteX85" fmla="*/ 183321 w 338494"/>
            <a:gd name="connsiteY85" fmla="*/ 45551 h 599348"/>
            <a:gd name="connsiteX86" fmla="*/ 182369 w 338494"/>
            <a:gd name="connsiteY86" fmla="*/ 45687 h 599348"/>
            <a:gd name="connsiteX87" fmla="*/ 180061 w 338494"/>
            <a:gd name="connsiteY87" fmla="*/ 46644 h 599348"/>
            <a:gd name="connsiteX88" fmla="*/ 177333 w 338494"/>
            <a:gd name="connsiteY88" fmla="*/ 48866 h 599348"/>
            <a:gd name="connsiteX89" fmla="*/ 175923 w 338494"/>
            <a:gd name="connsiteY89" fmla="*/ 50797 h 599348"/>
            <a:gd name="connsiteX90" fmla="*/ 175264 w 338494"/>
            <a:gd name="connsiteY90" fmla="*/ 51275 h 599348"/>
            <a:gd name="connsiteX91" fmla="*/ 174659 w 338494"/>
            <a:gd name="connsiteY91" fmla="*/ 52864 h 599348"/>
            <a:gd name="connsiteX92" fmla="*/ 172884 w 338494"/>
            <a:gd name="connsiteY92" fmla="*/ 54931 h 599348"/>
            <a:gd name="connsiteX93" fmla="*/ 172811 w 338494"/>
            <a:gd name="connsiteY93" fmla="*/ 55905 h 599348"/>
            <a:gd name="connsiteX94" fmla="*/ 173341 w 338494"/>
            <a:gd name="connsiteY94" fmla="*/ 56588 h 599348"/>
            <a:gd name="connsiteX95" fmla="*/ 173341 w 338494"/>
            <a:gd name="connsiteY95" fmla="*/ 58587 h 599348"/>
            <a:gd name="connsiteX96" fmla="*/ 172298 w 338494"/>
            <a:gd name="connsiteY96" fmla="*/ 59630 h 599348"/>
            <a:gd name="connsiteX97" fmla="*/ 171566 w 338494"/>
            <a:gd name="connsiteY97" fmla="*/ 60040 h 599348"/>
            <a:gd name="connsiteX98" fmla="*/ 170815 w 338494"/>
            <a:gd name="connsiteY98" fmla="*/ 60740 h 599348"/>
            <a:gd name="connsiteX99" fmla="*/ 170449 w 338494"/>
            <a:gd name="connsiteY99" fmla="*/ 61492 h 599348"/>
            <a:gd name="connsiteX100" fmla="*/ 168672 w 338494"/>
            <a:gd name="connsiteY100" fmla="*/ 63696 h 599348"/>
            <a:gd name="connsiteX101" fmla="*/ 167940 w 338494"/>
            <a:gd name="connsiteY101" fmla="*/ 64259 h 599348"/>
            <a:gd name="connsiteX102" fmla="*/ 164461 w 338494"/>
            <a:gd name="connsiteY102" fmla="*/ 69010 h 599348"/>
            <a:gd name="connsiteX103" fmla="*/ 164680 w 338494"/>
            <a:gd name="connsiteY103" fmla="*/ 70052 h 599348"/>
            <a:gd name="connsiteX104" fmla="*/ 165120 w 338494"/>
            <a:gd name="connsiteY104" fmla="*/ 70889 h 599348"/>
            <a:gd name="connsiteX105" fmla="*/ 161860 w 338494"/>
            <a:gd name="connsiteY105" fmla="*/ 74683 h 599348"/>
            <a:gd name="connsiteX106" fmla="*/ 161493 w 338494"/>
            <a:gd name="connsiteY106" fmla="*/ 76546 h 599348"/>
            <a:gd name="connsiteX107" fmla="*/ 160908 w 338494"/>
            <a:gd name="connsiteY107" fmla="*/ 77024 h 599348"/>
            <a:gd name="connsiteX108" fmla="*/ 160615 w 338494"/>
            <a:gd name="connsiteY108" fmla="*/ 77998 h 599348"/>
            <a:gd name="connsiteX109" fmla="*/ 159424 w 338494"/>
            <a:gd name="connsiteY109" fmla="*/ 79382 h 599348"/>
            <a:gd name="connsiteX110" fmla="*/ 159132 w 338494"/>
            <a:gd name="connsiteY110" fmla="*/ 80134 h 599348"/>
            <a:gd name="connsiteX111" fmla="*/ 158472 w 338494"/>
            <a:gd name="connsiteY111" fmla="*/ 80680 h 599348"/>
            <a:gd name="connsiteX112" fmla="*/ 157576 w 338494"/>
            <a:gd name="connsiteY112" fmla="*/ 81022 h 599348"/>
            <a:gd name="connsiteX113" fmla="*/ 154609 w 338494"/>
            <a:gd name="connsiteY113" fmla="*/ 84833 h 599348"/>
            <a:gd name="connsiteX114" fmla="*/ 153876 w 338494"/>
            <a:gd name="connsiteY114" fmla="*/ 85448 h 599348"/>
            <a:gd name="connsiteX115" fmla="*/ 154243 w 338494"/>
            <a:gd name="connsiteY115" fmla="*/ 87105 h 599348"/>
            <a:gd name="connsiteX116" fmla="*/ 154096 w 338494"/>
            <a:gd name="connsiteY116" fmla="*/ 87652 h 599348"/>
            <a:gd name="connsiteX117" fmla="*/ 154389 w 338494"/>
            <a:gd name="connsiteY117" fmla="*/ 87942 h 599348"/>
            <a:gd name="connsiteX118" fmla="*/ 155506 w 338494"/>
            <a:gd name="connsiteY118" fmla="*/ 88010 h 599348"/>
            <a:gd name="connsiteX119" fmla="*/ 155653 w 338494"/>
            <a:gd name="connsiteY119" fmla="*/ 88899 h 599348"/>
            <a:gd name="connsiteX120" fmla="*/ 155213 w 338494"/>
            <a:gd name="connsiteY120" fmla="*/ 89736 h 599348"/>
            <a:gd name="connsiteX121" fmla="*/ 154994 w 338494"/>
            <a:gd name="connsiteY121" fmla="*/ 91667 h 599348"/>
            <a:gd name="connsiteX122" fmla="*/ 154536 w 338494"/>
            <a:gd name="connsiteY122" fmla="*/ 92282 h 599348"/>
            <a:gd name="connsiteX123" fmla="*/ 154462 w 338494"/>
            <a:gd name="connsiteY123" fmla="*/ 94418 h 599348"/>
            <a:gd name="connsiteX124" fmla="*/ 153364 w 338494"/>
            <a:gd name="connsiteY124" fmla="*/ 95801 h 599348"/>
            <a:gd name="connsiteX125" fmla="*/ 153071 w 338494"/>
            <a:gd name="connsiteY125" fmla="*/ 96638 h 599348"/>
            <a:gd name="connsiteX126" fmla="*/ 153876 w 338494"/>
            <a:gd name="connsiteY126" fmla="*/ 97253 h 599348"/>
            <a:gd name="connsiteX127" fmla="*/ 153437 w 338494"/>
            <a:gd name="connsiteY127" fmla="*/ 97800 h 599348"/>
            <a:gd name="connsiteX128" fmla="*/ 153071 w 338494"/>
            <a:gd name="connsiteY128" fmla="*/ 98774 h 599348"/>
            <a:gd name="connsiteX129" fmla="*/ 151734 w 338494"/>
            <a:gd name="connsiteY129" fmla="*/ 99953 h 599348"/>
            <a:gd name="connsiteX130" fmla="*/ 148474 w 338494"/>
            <a:gd name="connsiteY130" fmla="*/ 101252 h 599348"/>
            <a:gd name="connsiteX131" fmla="*/ 147962 w 338494"/>
            <a:gd name="connsiteY131" fmla="*/ 101952 h 599348"/>
            <a:gd name="connsiteX132" fmla="*/ 147211 w 338494"/>
            <a:gd name="connsiteY132" fmla="*/ 102567 h 599348"/>
            <a:gd name="connsiteX133" fmla="*/ 146478 w 338494"/>
            <a:gd name="connsiteY133" fmla="*/ 104087 h 599348"/>
            <a:gd name="connsiteX134" fmla="*/ 146478 w 338494"/>
            <a:gd name="connsiteY134" fmla="*/ 105130 h 599348"/>
            <a:gd name="connsiteX135" fmla="*/ 146258 w 338494"/>
            <a:gd name="connsiteY135" fmla="*/ 105950 h 599348"/>
            <a:gd name="connsiteX136" fmla="*/ 145746 w 338494"/>
            <a:gd name="connsiteY136" fmla="*/ 106582 h 599348"/>
            <a:gd name="connsiteX137" fmla="*/ 145435 w 338494"/>
            <a:gd name="connsiteY137" fmla="*/ 107470 h 599348"/>
            <a:gd name="connsiteX138" fmla="*/ 142194 w 338494"/>
            <a:gd name="connsiteY138" fmla="*/ 110034 h 599348"/>
            <a:gd name="connsiteX139" fmla="*/ 141297 w 338494"/>
            <a:gd name="connsiteY139" fmla="*/ 110444 h 599348"/>
            <a:gd name="connsiteX140" fmla="*/ 140711 w 338494"/>
            <a:gd name="connsiteY140" fmla="*/ 111059 h 599348"/>
            <a:gd name="connsiteX141" fmla="*/ 140638 w 338494"/>
            <a:gd name="connsiteY141" fmla="*/ 112033 h 599348"/>
            <a:gd name="connsiteX142" fmla="*/ 141663 w 338494"/>
            <a:gd name="connsiteY142" fmla="*/ 112170 h 599348"/>
            <a:gd name="connsiteX143" fmla="*/ 142121 w 338494"/>
            <a:gd name="connsiteY143" fmla="*/ 113058 h 599348"/>
            <a:gd name="connsiteX144" fmla="*/ 143000 w 338494"/>
            <a:gd name="connsiteY144" fmla="*/ 113417 h 599348"/>
            <a:gd name="connsiteX145" fmla="*/ 144116 w 338494"/>
            <a:gd name="connsiteY145" fmla="*/ 113554 h 599348"/>
            <a:gd name="connsiteX146" fmla="*/ 144556 w 338494"/>
            <a:gd name="connsiteY146" fmla="*/ 114100 h 599348"/>
            <a:gd name="connsiteX147" fmla="*/ 143806 w 338494"/>
            <a:gd name="connsiteY147" fmla="*/ 114510 h 599348"/>
            <a:gd name="connsiteX148" fmla="*/ 142487 w 338494"/>
            <a:gd name="connsiteY148" fmla="*/ 114237 h 599348"/>
            <a:gd name="connsiteX149" fmla="*/ 141883 w 338494"/>
            <a:gd name="connsiteY149" fmla="*/ 113690 h 599348"/>
            <a:gd name="connsiteX150" fmla="*/ 139594 w 338494"/>
            <a:gd name="connsiteY150" fmla="*/ 112922 h 599348"/>
            <a:gd name="connsiteX151" fmla="*/ 138184 w 338494"/>
            <a:gd name="connsiteY151" fmla="*/ 112922 h 599348"/>
            <a:gd name="connsiteX152" fmla="*/ 135603 w 338494"/>
            <a:gd name="connsiteY152" fmla="*/ 114032 h 599348"/>
            <a:gd name="connsiteX153" fmla="*/ 132343 w 338494"/>
            <a:gd name="connsiteY153" fmla="*/ 114169 h 599348"/>
            <a:gd name="connsiteX154" fmla="*/ 131171 w 338494"/>
            <a:gd name="connsiteY154" fmla="*/ 115484 h 599348"/>
            <a:gd name="connsiteX155" fmla="*/ 130201 w 338494"/>
            <a:gd name="connsiteY155" fmla="*/ 115621 h 599348"/>
            <a:gd name="connsiteX156" fmla="*/ 128425 w 338494"/>
            <a:gd name="connsiteY156" fmla="*/ 118526 h 599348"/>
            <a:gd name="connsiteX157" fmla="*/ 128059 w 338494"/>
            <a:gd name="connsiteY157" fmla="*/ 120320 h 599348"/>
            <a:gd name="connsiteX158" fmla="*/ 127473 w 338494"/>
            <a:gd name="connsiteY158" fmla="*/ 120798 h 599348"/>
            <a:gd name="connsiteX159" fmla="*/ 128352 w 338494"/>
            <a:gd name="connsiteY159" fmla="*/ 121413 h 599348"/>
            <a:gd name="connsiteX160" fmla="*/ 129322 w 338494"/>
            <a:gd name="connsiteY160" fmla="*/ 121823 h 599348"/>
            <a:gd name="connsiteX161" fmla="*/ 129395 w 338494"/>
            <a:gd name="connsiteY161" fmla="*/ 122728 h 599348"/>
            <a:gd name="connsiteX162" fmla="*/ 128792 w 338494"/>
            <a:gd name="connsiteY162" fmla="*/ 122592 h 599348"/>
            <a:gd name="connsiteX163" fmla="*/ 127986 w 338494"/>
            <a:gd name="connsiteY163" fmla="*/ 122592 h 599348"/>
            <a:gd name="connsiteX164" fmla="*/ 126430 w 338494"/>
            <a:gd name="connsiteY164" fmla="*/ 123480 h 599348"/>
            <a:gd name="connsiteX165" fmla="*/ 126649 w 338494"/>
            <a:gd name="connsiteY165" fmla="*/ 124591 h 599348"/>
            <a:gd name="connsiteX166" fmla="*/ 126430 w 338494"/>
            <a:gd name="connsiteY166" fmla="*/ 125428 h 599348"/>
            <a:gd name="connsiteX167" fmla="*/ 125770 w 338494"/>
            <a:gd name="connsiteY167" fmla="*/ 124523 h 599348"/>
            <a:gd name="connsiteX168" fmla="*/ 124214 w 338494"/>
            <a:gd name="connsiteY168" fmla="*/ 123275 h 599348"/>
            <a:gd name="connsiteX169" fmla="*/ 122365 w 338494"/>
            <a:gd name="connsiteY169" fmla="*/ 123702 h 599348"/>
            <a:gd name="connsiteX170" fmla="*/ 121688 w 338494"/>
            <a:gd name="connsiteY170" fmla="*/ 124386 h 599348"/>
            <a:gd name="connsiteX171" fmla="*/ 121615 w 338494"/>
            <a:gd name="connsiteY171" fmla="*/ 124796 h 599348"/>
            <a:gd name="connsiteX172" fmla="*/ 120296 w 338494"/>
            <a:gd name="connsiteY172" fmla="*/ 126385 h 599348"/>
            <a:gd name="connsiteX173" fmla="*/ 114583 w 338494"/>
            <a:gd name="connsiteY173" fmla="*/ 142054 h 599348"/>
            <a:gd name="connsiteX174" fmla="*/ 113923 w 338494"/>
            <a:gd name="connsiteY174" fmla="*/ 142822 h 599348"/>
            <a:gd name="connsiteX175" fmla="*/ 113191 w 338494"/>
            <a:gd name="connsiteY175" fmla="*/ 144548 h 599348"/>
            <a:gd name="connsiteX176" fmla="*/ 110151 w 338494"/>
            <a:gd name="connsiteY176" fmla="*/ 148273 h 599348"/>
            <a:gd name="connsiteX177" fmla="*/ 109785 w 338494"/>
            <a:gd name="connsiteY177" fmla="*/ 149025 h 599348"/>
            <a:gd name="connsiteX178" fmla="*/ 108009 w 338494"/>
            <a:gd name="connsiteY178" fmla="*/ 151179 h 599348"/>
            <a:gd name="connsiteX179" fmla="*/ 105794 w 338494"/>
            <a:gd name="connsiteY179" fmla="*/ 152904 h 599348"/>
            <a:gd name="connsiteX180" fmla="*/ 103944 w 338494"/>
            <a:gd name="connsiteY180" fmla="*/ 153519 h 599348"/>
            <a:gd name="connsiteX181" fmla="*/ 103798 w 338494"/>
            <a:gd name="connsiteY181" fmla="*/ 154767 h 599348"/>
            <a:gd name="connsiteX182" fmla="*/ 98469 w 338494"/>
            <a:gd name="connsiteY182" fmla="*/ 161670 h 599348"/>
            <a:gd name="connsiteX183" fmla="*/ 97352 w 338494"/>
            <a:gd name="connsiteY183" fmla="*/ 164215 h 599348"/>
            <a:gd name="connsiteX184" fmla="*/ 97499 w 338494"/>
            <a:gd name="connsiteY184" fmla="*/ 166300 h 599348"/>
            <a:gd name="connsiteX185" fmla="*/ 97425 w 338494"/>
            <a:gd name="connsiteY185" fmla="*/ 166574 h 599348"/>
            <a:gd name="connsiteX186" fmla="*/ 96693 w 338494"/>
            <a:gd name="connsiteY186" fmla="*/ 167462 h 599348"/>
            <a:gd name="connsiteX187" fmla="*/ 96382 w 338494"/>
            <a:gd name="connsiteY187" fmla="*/ 168231 h 599348"/>
            <a:gd name="connsiteX188" fmla="*/ 94770 w 338494"/>
            <a:gd name="connsiteY188" fmla="*/ 168915 h 599348"/>
            <a:gd name="connsiteX189" fmla="*/ 94166 w 338494"/>
            <a:gd name="connsiteY189" fmla="*/ 169888 h 599348"/>
            <a:gd name="connsiteX190" fmla="*/ 91438 w 338494"/>
            <a:gd name="connsiteY190" fmla="*/ 171614 h 599348"/>
            <a:gd name="connsiteX191" fmla="*/ 91512 w 338494"/>
            <a:gd name="connsiteY191" fmla="*/ 172366 h 599348"/>
            <a:gd name="connsiteX192" fmla="*/ 91805 w 338494"/>
            <a:gd name="connsiteY192" fmla="*/ 172998 h 599348"/>
            <a:gd name="connsiteX193" fmla="*/ 91878 w 338494"/>
            <a:gd name="connsiteY193" fmla="*/ 174160 h 599348"/>
            <a:gd name="connsiteX194" fmla="*/ 91365 w 338494"/>
            <a:gd name="connsiteY194" fmla="*/ 174723 h 599348"/>
            <a:gd name="connsiteX195" fmla="*/ 89944 w 338494"/>
            <a:gd name="connsiteY195" fmla="*/ 174296 h 599348"/>
            <a:gd name="connsiteX196" fmla="*/ 91585 w 338494"/>
            <a:gd name="connsiteY196" fmla="*/ 174997 h 599348"/>
            <a:gd name="connsiteX197" fmla="*/ 91878 w 338494"/>
            <a:gd name="connsiteY197" fmla="*/ 175680 h 599348"/>
            <a:gd name="connsiteX198" fmla="*/ 91292 w 338494"/>
            <a:gd name="connsiteY198" fmla="*/ 176449 h 599348"/>
            <a:gd name="connsiteX199" fmla="*/ 90761 w 338494"/>
            <a:gd name="connsiteY199" fmla="*/ 176859 h 599348"/>
            <a:gd name="connsiteX200" fmla="*/ 89442 w 338494"/>
            <a:gd name="connsiteY200" fmla="*/ 175270 h 599348"/>
            <a:gd name="connsiteX201" fmla="*/ 88912 w 338494"/>
            <a:gd name="connsiteY201" fmla="*/ 175544 h 599348"/>
            <a:gd name="connsiteX202" fmla="*/ 88253 w 338494"/>
            <a:gd name="connsiteY202" fmla="*/ 176227 h 599348"/>
            <a:gd name="connsiteX203" fmla="*/ 86989 w 338494"/>
            <a:gd name="connsiteY203" fmla="*/ 176859 h 599348"/>
            <a:gd name="connsiteX204" fmla="*/ 87062 w 338494"/>
            <a:gd name="connsiteY204" fmla="*/ 177816 h 599348"/>
            <a:gd name="connsiteX205" fmla="*/ 86623 w 338494"/>
            <a:gd name="connsiteY205" fmla="*/ 178516 h 599348"/>
            <a:gd name="connsiteX206" fmla="*/ 84994 w 338494"/>
            <a:gd name="connsiteY206" fmla="*/ 179405 h 599348"/>
            <a:gd name="connsiteX207" fmla="*/ 84481 w 338494"/>
            <a:gd name="connsiteY207" fmla="*/ 180173 h 599348"/>
            <a:gd name="connsiteX208" fmla="*/ 86916 w 338494"/>
            <a:gd name="connsiteY208" fmla="*/ 183284 h 599348"/>
            <a:gd name="connsiteX209" fmla="*/ 86842 w 338494"/>
            <a:gd name="connsiteY209" fmla="*/ 184172 h 599348"/>
            <a:gd name="connsiteX210" fmla="*/ 86330 w 338494"/>
            <a:gd name="connsiteY210" fmla="*/ 184873 h 599348"/>
            <a:gd name="connsiteX211" fmla="*/ 86110 w 338494"/>
            <a:gd name="connsiteY211" fmla="*/ 185693 h 599348"/>
            <a:gd name="connsiteX212" fmla="*/ 85507 w 338494"/>
            <a:gd name="connsiteY212" fmla="*/ 184651 h 599348"/>
            <a:gd name="connsiteX213" fmla="*/ 85598 w 338494"/>
            <a:gd name="connsiteY213" fmla="*/ 183762 h 599348"/>
            <a:gd name="connsiteX214" fmla="*/ 84701 w 338494"/>
            <a:gd name="connsiteY214" fmla="*/ 184651 h 599348"/>
            <a:gd name="connsiteX215" fmla="*/ 83822 w 338494"/>
            <a:gd name="connsiteY215" fmla="*/ 184582 h 599348"/>
            <a:gd name="connsiteX216" fmla="*/ 83584 w 338494"/>
            <a:gd name="connsiteY216" fmla="*/ 183557 h 599348"/>
            <a:gd name="connsiteX217" fmla="*/ 84115 w 338494"/>
            <a:gd name="connsiteY217" fmla="*/ 182584 h 599348"/>
            <a:gd name="connsiteX218" fmla="*/ 84042 w 338494"/>
            <a:gd name="connsiteY218" fmla="*/ 181627 h 599348"/>
            <a:gd name="connsiteX219" fmla="*/ 83291 w 338494"/>
            <a:gd name="connsiteY219" fmla="*/ 182310 h 599348"/>
            <a:gd name="connsiteX220" fmla="*/ 81973 w 338494"/>
            <a:gd name="connsiteY220" fmla="*/ 185831 h 599348"/>
            <a:gd name="connsiteX221" fmla="*/ 82925 w 338494"/>
            <a:gd name="connsiteY221" fmla="*/ 186531 h 599348"/>
            <a:gd name="connsiteX222" fmla="*/ 83291 w 338494"/>
            <a:gd name="connsiteY222" fmla="*/ 187283 h 599348"/>
            <a:gd name="connsiteX223" fmla="*/ 83657 w 338494"/>
            <a:gd name="connsiteY223" fmla="*/ 187556 h 599348"/>
            <a:gd name="connsiteX224" fmla="*/ 83731 w 338494"/>
            <a:gd name="connsiteY224" fmla="*/ 187420 h 599348"/>
            <a:gd name="connsiteX225" fmla="*/ 84774 w 338494"/>
            <a:gd name="connsiteY225" fmla="*/ 188035 h 599348"/>
            <a:gd name="connsiteX226" fmla="*/ 84774 w 338494"/>
            <a:gd name="connsiteY226" fmla="*/ 189077 h 599348"/>
            <a:gd name="connsiteX227" fmla="*/ 84408 w 338494"/>
            <a:gd name="connsiteY227" fmla="*/ 189914 h 599348"/>
            <a:gd name="connsiteX228" fmla="*/ 82119 w 338494"/>
            <a:gd name="connsiteY228" fmla="*/ 193006 h 599348"/>
            <a:gd name="connsiteX229" fmla="*/ 81442 w 338494"/>
            <a:gd name="connsiteY229" fmla="*/ 193502 h 599348"/>
            <a:gd name="connsiteX230" fmla="*/ 80563 w 338494"/>
            <a:gd name="connsiteY230" fmla="*/ 195569 h 599348"/>
            <a:gd name="connsiteX231" fmla="*/ 80636 w 338494"/>
            <a:gd name="connsiteY231" fmla="*/ 196679 h 599348"/>
            <a:gd name="connsiteX232" fmla="*/ 79739 w 338494"/>
            <a:gd name="connsiteY232" fmla="*/ 196884 h 599348"/>
            <a:gd name="connsiteX233" fmla="*/ 80032 w 338494"/>
            <a:gd name="connsiteY233" fmla="*/ 197704 h 599348"/>
            <a:gd name="connsiteX234" fmla="*/ 80416 w 338494"/>
            <a:gd name="connsiteY234" fmla="*/ 198183 h 599348"/>
            <a:gd name="connsiteX235" fmla="*/ 79519 w 338494"/>
            <a:gd name="connsiteY235" fmla="*/ 198610 h 599348"/>
            <a:gd name="connsiteX236" fmla="*/ 77615 w 338494"/>
            <a:gd name="connsiteY236" fmla="*/ 200883 h 599348"/>
            <a:gd name="connsiteX237" fmla="*/ 77597 w 338494"/>
            <a:gd name="connsiteY237" fmla="*/ 200951 h 599348"/>
            <a:gd name="connsiteX238" fmla="*/ 76040 w 338494"/>
            <a:gd name="connsiteY238" fmla="*/ 203292 h 599348"/>
            <a:gd name="connsiteX239" fmla="*/ 75308 w 338494"/>
            <a:gd name="connsiteY239" fmla="*/ 203718 h 599348"/>
            <a:gd name="connsiteX240" fmla="*/ 72048 w 338494"/>
            <a:gd name="connsiteY240" fmla="*/ 203787 h 599348"/>
            <a:gd name="connsiteX241" fmla="*/ 72195 w 338494"/>
            <a:gd name="connsiteY241" fmla="*/ 204607 h 599348"/>
            <a:gd name="connsiteX242" fmla="*/ 73092 w 338494"/>
            <a:gd name="connsiteY242" fmla="*/ 205307 h 599348"/>
            <a:gd name="connsiteX243" fmla="*/ 73019 w 338494"/>
            <a:gd name="connsiteY243" fmla="*/ 207306 h 599348"/>
            <a:gd name="connsiteX244" fmla="*/ 72414 w 338494"/>
            <a:gd name="connsiteY244" fmla="*/ 207785 h 599348"/>
            <a:gd name="connsiteX245" fmla="*/ 72048 w 338494"/>
            <a:gd name="connsiteY245" fmla="*/ 208537 h 599348"/>
            <a:gd name="connsiteX246" fmla="*/ 71828 w 338494"/>
            <a:gd name="connsiteY246" fmla="*/ 209511 h 599348"/>
            <a:gd name="connsiteX247" fmla="*/ 71316 w 338494"/>
            <a:gd name="connsiteY247" fmla="*/ 210194 h 599348"/>
            <a:gd name="connsiteX248" fmla="*/ 71242 w 338494"/>
            <a:gd name="connsiteY248" fmla="*/ 212279 h 599348"/>
            <a:gd name="connsiteX249" fmla="*/ 71169 w 338494"/>
            <a:gd name="connsiteY249" fmla="*/ 212484 h 599348"/>
            <a:gd name="connsiteX250" fmla="*/ 70565 w 338494"/>
            <a:gd name="connsiteY250" fmla="*/ 213304 h 599348"/>
            <a:gd name="connsiteX251" fmla="*/ 70565 w 338494"/>
            <a:gd name="connsiteY251" fmla="*/ 214347 h 599348"/>
            <a:gd name="connsiteX252" fmla="*/ 70932 w 338494"/>
            <a:gd name="connsiteY252" fmla="*/ 215030 h 599348"/>
            <a:gd name="connsiteX253" fmla="*/ 70785 w 338494"/>
            <a:gd name="connsiteY253" fmla="*/ 216072 h 599348"/>
            <a:gd name="connsiteX254" fmla="*/ 69980 w 338494"/>
            <a:gd name="connsiteY254" fmla="*/ 216756 h 599348"/>
            <a:gd name="connsiteX255" fmla="*/ 68204 w 338494"/>
            <a:gd name="connsiteY255" fmla="*/ 217388 h 599348"/>
            <a:gd name="connsiteX256" fmla="*/ 67764 w 338494"/>
            <a:gd name="connsiteY256" fmla="*/ 218345 h 599348"/>
            <a:gd name="connsiteX257" fmla="*/ 66427 w 338494"/>
            <a:gd name="connsiteY257" fmla="*/ 219660 h 599348"/>
            <a:gd name="connsiteX258" fmla="*/ 66281 w 338494"/>
            <a:gd name="connsiteY258" fmla="*/ 221591 h 599348"/>
            <a:gd name="connsiteX259" fmla="*/ 65915 w 338494"/>
            <a:gd name="connsiteY259" fmla="*/ 222359 h 599348"/>
            <a:gd name="connsiteX260" fmla="*/ 64358 w 338494"/>
            <a:gd name="connsiteY260" fmla="*/ 222633 h 599348"/>
            <a:gd name="connsiteX261" fmla="*/ 63535 w 338494"/>
            <a:gd name="connsiteY261" fmla="*/ 223248 h 599348"/>
            <a:gd name="connsiteX262" fmla="*/ 62583 w 338494"/>
            <a:gd name="connsiteY262" fmla="*/ 223385 h 599348"/>
            <a:gd name="connsiteX263" fmla="*/ 61173 w 338494"/>
            <a:gd name="connsiteY263" fmla="*/ 224359 h 599348"/>
            <a:gd name="connsiteX264" fmla="*/ 60367 w 338494"/>
            <a:gd name="connsiteY264" fmla="*/ 224632 h 599348"/>
            <a:gd name="connsiteX265" fmla="*/ 60147 w 338494"/>
            <a:gd name="connsiteY265" fmla="*/ 225520 h 599348"/>
            <a:gd name="connsiteX266" fmla="*/ 57767 w 338494"/>
            <a:gd name="connsiteY266" fmla="*/ 227177 h 599348"/>
            <a:gd name="connsiteX267" fmla="*/ 57327 w 338494"/>
            <a:gd name="connsiteY267" fmla="*/ 228835 h 599348"/>
            <a:gd name="connsiteX268" fmla="*/ 57327 w 338494"/>
            <a:gd name="connsiteY268" fmla="*/ 230014 h 599348"/>
            <a:gd name="connsiteX269" fmla="*/ 56814 w 338494"/>
            <a:gd name="connsiteY269" fmla="*/ 230851 h 599348"/>
            <a:gd name="connsiteX270" fmla="*/ 56668 w 338494"/>
            <a:gd name="connsiteY270" fmla="*/ 231739 h 599348"/>
            <a:gd name="connsiteX271" fmla="*/ 55918 w 338494"/>
            <a:gd name="connsiteY271" fmla="*/ 232218 h 599348"/>
            <a:gd name="connsiteX272" fmla="*/ 55551 w 338494"/>
            <a:gd name="connsiteY272" fmla="*/ 234011 h 599348"/>
            <a:gd name="connsiteX273" fmla="*/ 54142 w 338494"/>
            <a:gd name="connsiteY273" fmla="*/ 234097 h 599348"/>
            <a:gd name="connsiteX274" fmla="*/ 53043 w 338494"/>
            <a:gd name="connsiteY274" fmla="*/ 233875 h 599348"/>
            <a:gd name="connsiteX275" fmla="*/ 52219 w 338494"/>
            <a:gd name="connsiteY275" fmla="*/ 234507 h 599348"/>
            <a:gd name="connsiteX276" fmla="*/ 51633 w 338494"/>
            <a:gd name="connsiteY276" fmla="*/ 237189 h 599348"/>
            <a:gd name="connsiteX277" fmla="*/ 51853 w 338494"/>
            <a:gd name="connsiteY277" fmla="*/ 237821 h 599348"/>
            <a:gd name="connsiteX278" fmla="*/ 54068 w 338494"/>
            <a:gd name="connsiteY278" fmla="*/ 237821 h 599348"/>
            <a:gd name="connsiteX279" fmla="*/ 54068 w 338494"/>
            <a:gd name="connsiteY279" fmla="*/ 238300 h 599348"/>
            <a:gd name="connsiteX280" fmla="*/ 51267 w 338494"/>
            <a:gd name="connsiteY280" fmla="*/ 242230 h 599348"/>
            <a:gd name="connsiteX281" fmla="*/ 51120 w 338494"/>
            <a:gd name="connsiteY281" fmla="*/ 242162 h 599348"/>
            <a:gd name="connsiteX282" fmla="*/ 50882 w 338494"/>
            <a:gd name="connsiteY282" fmla="*/ 243272 h 599348"/>
            <a:gd name="connsiteX283" fmla="*/ 50370 w 338494"/>
            <a:gd name="connsiteY283" fmla="*/ 243888 h 599348"/>
            <a:gd name="connsiteX284" fmla="*/ 50150 w 338494"/>
            <a:gd name="connsiteY284" fmla="*/ 244725 h 599348"/>
            <a:gd name="connsiteX285" fmla="*/ 49564 w 338494"/>
            <a:gd name="connsiteY285" fmla="*/ 245272 h 599348"/>
            <a:gd name="connsiteX286" fmla="*/ 48814 w 338494"/>
            <a:gd name="connsiteY286" fmla="*/ 247903 h 599348"/>
            <a:gd name="connsiteX287" fmla="*/ 47569 w 338494"/>
            <a:gd name="connsiteY287" fmla="*/ 249202 h 599348"/>
            <a:gd name="connsiteX288" fmla="*/ 47257 w 338494"/>
            <a:gd name="connsiteY288" fmla="*/ 250210 h 599348"/>
            <a:gd name="connsiteX289" fmla="*/ 46159 w 338494"/>
            <a:gd name="connsiteY289" fmla="*/ 251594 h 599348"/>
            <a:gd name="connsiteX290" fmla="*/ 45793 w 338494"/>
            <a:gd name="connsiteY290" fmla="*/ 252414 h 599348"/>
            <a:gd name="connsiteX291" fmla="*/ 45262 w 338494"/>
            <a:gd name="connsiteY291" fmla="*/ 252978 h 599348"/>
            <a:gd name="connsiteX292" fmla="*/ 45115 w 338494"/>
            <a:gd name="connsiteY292" fmla="*/ 254175 h 599348"/>
            <a:gd name="connsiteX293" fmla="*/ 44383 w 338494"/>
            <a:gd name="connsiteY293" fmla="*/ 254533 h 599348"/>
            <a:gd name="connsiteX294" fmla="*/ 43723 w 338494"/>
            <a:gd name="connsiteY294" fmla="*/ 255080 h 599348"/>
            <a:gd name="connsiteX295" fmla="*/ 42900 w 338494"/>
            <a:gd name="connsiteY295" fmla="*/ 255490 h 599348"/>
            <a:gd name="connsiteX296" fmla="*/ 42387 w 338494"/>
            <a:gd name="connsiteY296" fmla="*/ 256191 h 599348"/>
            <a:gd name="connsiteX297" fmla="*/ 41564 w 338494"/>
            <a:gd name="connsiteY297" fmla="*/ 256601 h 599348"/>
            <a:gd name="connsiteX298" fmla="*/ 41564 w 338494"/>
            <a:gd name="connsiteY298" fmla="*/ 257353 h 599348"/>
            <a:gd name="connsiteX299" fmla="*/ 42094 w 338494"/>
            <a:gd name="connsiteY299" fmla="*/ 258053 h 599348"/>
            <a:gd name="connsiteX300" fmla="*/ 41710 w 338494"/>
            <a:gd name="connsiteY300" fmla="*/ 258326 h 599348"/>
            <a:gd name="connsiteX301" fmla="*/ 40611 w 338494"/>
            <a:gd name="connsiteY301" fmla="*/ 258326 h 599348"/>
            <a:gd name="connsiteX302" fmla="*/ 40099 w 338494"/>
            <a:gd name="connsiteY302" fmla="*/ 259010 h 599348"/>
            <a:gd name="connsiteX303" fmla="*/ 39934 w 338494"/>
            <a:gd name="connsiteY303" fmla="*/ 261009 h 599348"/>
            <a:gd name="connsiteX304" fmla="*/ 39714 w 338494"/>
            <a:gd name="connsiteY304" fmla="*/ 261572 h 599348"/>
            <a:gd name="connsiteX305" fmla="*/ 37499 w 338494"/>
            <a:gd name="connsiteY305" fmla="*/ 261572 h 599348"/>
            <a:gd name="connsiteX306" fmla="*/ 36766 w 338494"/>
            <a:gd name="connsiteY306" fmla="*/ 261214 h 599348"/>
            <a:gd name="connsiteX307" fmla="*/ 35943 w 338494"/>
            <a:gd name="connsiteY307" fmla="*/ 261077 h 599348"/>
            <a:gd name="connsiteX308" fmla="*/ 35650 w 338494"/>
            <a:gd name="connsiteY308" fmla="*/ 261914 h 599348"/>
            <a:gd name="connsiteX309" fmla="*/ 34624 w 338494"/>
            <a:gd name="connsiteY309" fmla="*/ 261982 h 599348"/>
            <a:gd name="connsiteX310" fmla="*/ 31071 w 338494"/>
            <a:gd name="connsiteY310" fmla="*/ 267912 h 599348"/>
            <a:gd name="connsiteX311" fmla="*/ 30998 w 338494"/>
            <a:gd name="connsiteY311" fmla="*/ 268271 h 599348"/>
            <a:gd name="connsiteX312" fmla="*/ 29735 w 338494"/>
            <a:gd name="connsiteY312" fmla="*/ 268202 h 599348"/>
            <a:gd name="connsiteX313" fmla="*/ 28985 w 338494"/>
            <a:gd name="connsiteY313" fmla="*/ 268612 h 599348"/>
            <a:gd name="connsiteX314" fmla="*/ 27813 w 338494"/>
            <a:gd name="connsiteY314" fmla="*/ 269928 h 599348"/>
            <a:gd name="connsiteX315" fmla="*/ 27447 w 338494"/>
            <a:gd name="connsiteY315" fmla="*/ 270817 h 599348"/>
            <a:gd name="connsiteX316" fmla="*/ 27300 w 338494"/>
            <a:gd name="connsiteY316" fmla="*/ 272884 h 599348"/>
            <a:gd name="connsiteX317" fmla="*/ 26696 w 338494"/>
            <a:gd name="connsiteY317" fmla="*/ 273516 h 599348"/>
            <a:gd name="connsiteX318" fmla="*/ 26550 w 338494"/>
            <a:gd name="connsiteY318" fmla="*/ 274404 h 599348"/>
            <a:gd name="connsiteX319" fmla="*/ 27520 w 338494"/>
            <a:gd name="connsiteY319" fmla="*/ 275720 h 599348"/>
            <a:gd name="connsiteX320" fmla="*/ 27373 w 338494"/>
            <a:gd name="connsiteY320" fmla="*/ 276694 h 599348"/>
            <a:gd name="connsiteX321" fmla="*/ 26403 w 338494"/>
            <a:gd name="connsiteY321" fmla="*/ 277992 h 599348"/>
            <a:gd name="connsiteX322" fmla="*/ 24554 w 338494"/>
            <a:gd name="connsiteY322" fmla="*/ 278061 h 599348"/>
            <a:gd name="connsiteX323" fmla="*/ 24334 w 338494"/>
            <a:gd name="connsiteY323" fmla="*/ 278898 h 599348"/>
            <a:gd name="connsiteX324" fmla="*/ 24334 w 338494"/>
            <a:gd name="connsiteY324" fmla="*/ 279923 h 599348"/>
            <a:gd name="connsiteX325" fmla="*/ 23070 w 338494"/>
            <a:gd name="connsiteY325" fmla="*/ 280554 h 599348"/>
            <a:gd name="connsiteX326" fmla="*/ 23070 w 338494"/>
            <a:gd name="connsiteY326" fmla="*/ 281870 h 599348"/>
            <a:gd name="connsiteX327" fmla="*/ 22997 w 338494"/>
            <a:gd name="connsiteY327" fmla="*/ 281802 h 599348"/>
            <a:gd name="connsiteX328" fmla="*/ 22704 w 338494"/>
            <a:gd name="connsiteY328" fmla="*/ 281938 h 599348"/>
            <a:gd name="connsiteX329" fmla="*/ 22484 w 338494"/>
            <a:gd name="connsiteY329" fmla="*/ 282827 h 599348"/>
            <a:gd name="connsiteX330" fmla="*/ 22484 w 338494"/>
            <a:gd name="connsiteY330" fmla="*/ 283869 h 599348"/>
            <a:gd name="connsiteX331" fmla="*/ 22777 w 338494"/>
            <a:gd name="connsiteY331" fmla="*/ 284621 h 599348"/>
            <a:gd name="connsiteX332" fmla="*/ 23894 w 338494"/>
            <a:gd name="connsiteY332" fmla="*/ 284689 h 599348"/>
            <a:gd name="connsiteX333" fmla="*/ 24700 w 338494"/>
            <a:gd name="connsiteY333" fmla="*/ 285800 h 599348"/>
            <a:gd name="connsiteX334" fmla="*/ 23363 w 338494"/>
            <a:gd name="connsiteY334" fmla="*/ 287320 h 599348"/>
            <a:gd name="connsiteX335" fmla="*/ 22558 w 338494"/>
            <a:gd name="connsiteY335" fmla="*/ 288841 h 599348"/>
            <a:gd name="connsiteX336" fmla="*/ 22338 w 338494"/>
            <a:gd name="connsiteY336" fmla="*/ 289661 h 599348"/>
            <a:gd name="connsiteX337" fmla="*/ 21222 w 338494"/>
            <a:gd name="connsiteY337" fmla="*/ 291387 h 599348"/>
            <a:gd name="connsiteX338" fmla="*/ 20636 w 338494"/>
            <a:gd name="connsiteY338" fmla="*/ 293317 h 599348"/>
            <a:gd name="connsiteX339" fmla="*/ 19885 w 338494"/>
            <a:gd name="connsiteY339" fmla="*/ 294359 h 599348"/>
            <a:gd name="connsiteX340" fmla="*/ 18347 w 338494"/>
            <a:gd name="connsiteY340" fmla="*/ 298426 h 599348"/>
            <a:gd name="connsiteX341" fmla="*/ 18493 w 338494"/>
            <a:gd name="connsiteY341" fmla="*/ 302510 h 599348"/>
            <a:gd name="connsiteX342" fmla="*/ 18274 w 338494"/>
            <a:gd name="connsiteY342" fmla="*/ 303330 h 599348"/>
            <a:gd name="connsiteX343" fmla="*/ 18347 w 338494"/>
            <a:gd name="connsiteY343" fmla="*/ 304099 h 599348"/>
            <a:gd name="connsiteX344" fmla="*/ 19372 w 338494"/>
            <a:gd name="connsiteY344" fmla="*/ 304578 h 599348"/>
            <a:gd name="connsiteX345" fmla="*/ 19299 w 338494"/>
            <a:gd name="connsiteY345" fmla="*/ 305483 h 599348"/>
            <a:gd name="connsiteX346" fmla="*/ 18420 w 338494"/>
            <a:gd name="connsiteY346" fmla="*/ 305825 h 599348"/>
            <a:gd name="connsiteX347" fmla="*/ 17157 w 338494"/>
            <a:gd name="connsiteY347" fmla="*/ 306714 h 599348"/>
            <a:gd name="connsiteX348" fmla="*/ 17450 w 338494"/>
            <a:gd name="connsiteY348" fmla="*/ 307892 h 599348"/>
            <a:gd name="connsiteX349" fmla="*/ 18109 w 338494"/>
            <a:gd name="connsiteY349" fmla="*/ 308234 h 599348"/>
            <a:gd name="connsiteX350" fmla="*/ 19006 w 338494"/>
            <a:gd name="connsiteY350" fmla="*/ 308370 h 599348"/>
            <a:gd name="connsiteX351" fmla="*/ 19080 w 338494"/>
            <a:gd name="connsiteY351" fmla="*/ 309413 h 599348"/>
            <a:gd name="connsiteX352" fmla="*/ 18494 w 338494"/>
            <a:gd name="connsiteY352" fmla="*/ 310096 h 599348"/>
            <a:gd name="connsiteX353" fmla="*/ 18494 w 338494"/>
            <a:gd name="connsiteY353" fmla="*/ 312164 h 599348"/>
            <a:gd name="connsiteX354" fmla="*/ 19226 w 338494"/>
            <a:gd name="connsiteY354" fmla="*/ 312659 h 599348"/>
            <a:gd name="connsiteX355" fmla="*/ 20416 w 338494"/>
            <a:gd name="connsiteY355" fmla="*/ 314179 h 599348"/>
            <a:gd name="connsiteX356" fmla="*/ 21222 w 338494"/>
            <a:gd name="connsiteY356" fmla="*/ 314794 h 599348"/>
            <a:gd name="connsiteX357" fmla="*/ 20490 w 338494"/>
            <a:gd name="connsiteY357" fmla="*/ 315204 h 599348"/>
            <a:gd name="connsiteX358" fmla="*/ 19959 w 338494"/>
            <a:gd name="connsiteY358" fmla="*/ 316110 h 599348"/>
            <a:gd name="connsiteX359" fmla="*/ 18933 w 338494"/>
            <a:gd name="connsiteY359" fmla="*/ 316178 h 599348"/>
            <a:gd name="connsiteX360" fmla="*/ 18640 w 338494"/>
            <a:gd name="connsiteY360" fmla="*/ 315409 h 599348"/>
            <a:gd name="connsiteX361" fmla="*/ 18036 w 338494"/>
            <a:gd name="connsiteY361" fmla="*/ 314931 h 599348"/>
            <a:gd name="connsiteX362" fmla="*/ 17157 w 338494"/>
            <a:gd name="connsiteY362" fmla="*/ 315409 h 599348"/>
            <a:gd name="connsiteX363" fmla="*/ 15820 w 338494"/>
            <a:gd name="connsiteY363" fmla="*/ 316862 h 599348"/>
            <a:gd name="connsiteX364" fmla="*/ 14941 w 338494"/>
            <a:gd name="connsiteY364" fmla="*/ 317272 h 599348"/>
            <a:gd name="connsiteX365" fmla="*/ 14722 w 338494"/>
            <a:gd name="connsiteY365" fmla="*/ 322244 h 599348"/>
            <a:gd name="connsiteX366" fmla="*/ 15235 w 338494"/>
            <a:gd name="connsiteY366" fmla="*/ 323082 h 599348"/>
            <a:gd name="connsiteX367" fmla="*/ 16260 w 338494"/>
            <a:gd name="connsiteY367" fmla="*/ 323423 h 599348"/>
            <a:gd name="connsiteX368" fmla="*/ 19593 w 338494"/>
            <a:gd name="connsiteY368" fmla="*/ 323218 h 599348"/>
            <a:gd name="connsiteX369" fmla="*/ 20417 w 338494"/>
            <a:gd name="connsiteY369" fmla="*/ 323560 h 599348"/>
            <a:gd name="connsiteX370" fmla="*/ 20417 w 338494"/>
            <a:gd name="connsiteY370" fmla="*/ 324602 h 599348"/>
            <a:gd name="connsiteX371" fmla="*/ 19959 w 338494"/>
            <a:gd name="connsiteY371" fmla="*/ 325354 h 599348"/>
            <a:gd name="connsiteX372" fmla="*/ 19666 w 338494"/>
            <a:gd name="connsiteY372" fmla="*/ 326328 h 599348"/>
            <a:gd name="connsiteX373" fmla="*/ 19153 w 338494"/>
            <a:gd name="connsiteY373" fmla="*/ 326943 h 599348"/>
            <a:gd name="connsiteX374" fmla="*/ 19153 w 338494"/>
            <a:gd name="connsiteY374" fmla="*/ 328053 h 599348"/>
            <a:gd name="connsiteX375" fmla="*/ 18714 w 338494"/>
            <a:gd name="connsiteY375" fmla="*/ 328873 h 599348"/>
            <a:gd name="connsiteX376" fmla="*/ 18934 w 338494"/>
            <a:gd name="connsiteY376" fmla="*/ 329984 h 599348"/>
            <a:gd name="connsiteX377" fmla="*/ 19886 w 338494"/>
            <a:gd name="connsiteY377" fmla="*/ 330462 h 599348"/>
            <a:gd name="connsiteX378" fmla="*/ 20856 w 338494"/>
            <a:gd name="connsiteY378" fmla="*/ 330462 h 599348"/>
            <a:gd name="connsiteX379" fmla="*/ 19593 w 338494"/>
            <a:gd name="connsiteY379" fmla="*/ 332752 h 599348"/>
            <a:gd name="connsiteX380" fmla="*/ 19519 w 338494"/>
            <a:gd name="connsiteY380" fmla="*/ 333709 h 599348"/>
            <a:gd name="connsiteX381" fmla="*/ 20417 w 338494"/>
            <a:gd name="connsiteY381" fmla="*/ 333914 h 599348"/>
            <a:gd name="connsiteX382" fmla="*/ 20417 w 338494"/>
            <a:gd name="connsiteY382" fmla="*/ 334819 h 599348"/>
            <a:gd name="connsiteX383" fmla="*/ 19813 w 338494"/>
            <a:gd name="connsiteY383" fmla="*/ 336545 h 599348"/>
            <a:gd name="connsiteX384" fmla="*/ 19886 w 338494"/>
            <a:gd name="connsiteY384" fmla="*/ 337570 h 599348"/>
            <a:gd name="connsiteX385" fmla="*/ 20344 w 338494"/>
            <a:gd name="connsiteY385" fmla="*/ 338407 h 599348"/>
            <a:gd name="connsiteX386" fmla="*/ 21076 w 338494"/>
            <a:gd name="connsiteY386" fmla="*/ 338954 h 599348"/>
            <a:gd name="connsiteX387" fmla="*/ 21900 w 338494"/>
            <a:gd name="connsiteY387" fmla="*/ 338271 h 599348"/>
            <a:gd name="connsiteX388" fmla="*/ 22266 w 338494"/>
            <a:gd name="connsiteY388" fmla="*/ 338749 h 599348"/>
            <a:gd name="connsiteX389" fmla="*/ 22412 w 338494"/>
            <a:gd name="connsiteY389" fmla="*/ 340680 h 599348"/>
            <a:gd name="connsiteX390" fmla="*/ 21826 w 338494"/>
            <a:gd name="connsiteY390" fmla="*/ 341585 h 599348"/>
            <a:gd name="connsiteX391" fmla="*/ 21076 w 338494"/>
            <a:gd name="connsiteY391" fmla="*/ 344336 h 599348"/>
            <a:gd name="connsiteX392" fmla="*/ 18934 w 338494"/>
            <a:gd name="connsiteY392" fmla="*/ 345173 h 599348"/>
            <a:gd name="connsiteX393" fmla="*/ 18110 w 338494"/>
            <a:gd name="connsiteY393" fmla="*/ 345105 h 599348"/>
            <a:gd name="connsiteX394" fmla="*/ 16352 w 338494"/>
            <a:gd name="connsiteY394" fmla="*/ 348898 h 599348"/>
            <a:gd name="connsiteX395" fmla="*/ 16261 w 338494"/>
            <a:gd name="connsiteY395" fmla="*/ 351667 h 599348"/>
            <a:gd name="connsiteX396" fmla="*/ 16499 w 338494"/>
            <a:gd name="connsiteY396" fmla="*/ 352487 h 599348"/>
            <a:gd name="connsiteX397" fmla="*/ 18714 w 338494"/>
            <a:gd name="connsiteY397" fmla="*/ 352487 h 599348"/>
            <a:gd name="connsiteX398" fmla="*/ 19666 w 338494"/>
            <a:gd name="connsiteY398" fmla="*/ 352829 h 599348"/>
            <a:gd name="connsiteX399" fmla="*/ 19886 w 338494"/>
            <a:gd name="connsiteY399" fmla="*/ 353734 h 599348"/>
            <a:gd name="connsiteX400" fmla="*/ 19300 w 338494"/>
            <a:gd name="connsiteY400" fmla="*/ 353187 h 599348"/>
            <a:gd name="connsiteX401" fmla="*/ 15088 w 338494"/>
            <a:gd name="connsiteY401" fmla="*/ 352487 h 599348"/>
            <a:gd name="connsiteX402" fmla="*/ 12800 w 338494"/>
            <a:gd name="connsiteY402" fmla="*/ 356212 h 599348"/>
            <a:gd name="connsiteX403" fmla="*/ 13166 w 338494"/>
            <a:gd name="connsiteY403" fmla="*/ 356913 h 599348"/>
            <a:gd name="connsiteX404" fmla="*/ 13752 w 338494"/>
            <a:gd name="connsiteY404" fmla="*/ 356981 h 599348"/>
            <a:gd name="connsiteX405" fmla="*/ 13386 w 338494"/>
            <a:gd name="connsiteY405" fmla="*/ 358006 h 599348"/>
            <a:gd name="connsiteX406" fmla="*/ 12635 w 338494"/>
            <a:gd name="connsiteY406" fmla="*/ 358502 h 599348"/>
            <a:gd name="connsiteX407" fmla="*/ 12489 w 338494"/>
            <a:gd name="connsiteY407" fmla="*/ 359459 h 599348"/>
            <a:gd name="connsiteX408" fmla="*/ 14118 w 338494"/>
            <a:gd name="connsiteY408" fmla="*/ 360364 h 599348"/>
            <a:gd name="connsiteX409" fmla="*/ 14795 w 338494"/>
            <a:gd name="connsiteY409" fmla="*/ 360501 h 599348"/>
            <a:gd name="connsiteX410" fmla="*/ 15747 w 338494"/>
            <a:gd name="connsiteY410" fmla="*/ 360227 h 599348"/>
            <a:gd name="connsiteX411" fmla="*/ 14484 w 338494"/>
            <a:gd name="connsiteY411" fmla="*/ 361953 h 599348"/>
            <a:gd name="connsiteX412" fmla="*/ 12489 w 338494"/>
            <a:gd name="connsiteY412" fmla="*/ 362636 h 599348"/>
            <a:gd name="connsiteX413" fmla="*/ 11976 w 338494"/>
            <a:gd name="connsiteY413" fmla="*/ 363337 h 599348"/>
            <a:gd name="connsiteX414" fmla="*/ 12123 w 338494"/>
            <a:gd name="connsiteY414" fmla="*/ 364294 h 599348"/>
            <a:gd name="connsiteX415" fmla="*/ 12562 w 338494"/>
            <a:gd name="connsiteY415" fmla="*/ 365131 h 599348"/>
            <a:gd name="connsiteX416" fmla="*/ 11097 w 338494"/>
            <a:gd name="connsiteY416" fmla="*/ 366429 h 599348"/>
            <a:gd name="connsiteX417" fmla="*/ 10859 w 338494"/>
            <a:gd name="connsiteY417" fmla="*/ 367335 h 599348"/>
            <a:gd name="connsiteX418" fmla="*/ 10420 w 338494"/>
            <a:gd name="connsiteY418" fmla="*/ 368087 h 599348"/>
            <a:gd name="connsiteX419" fmla="*/ 9010 w 338494"/>
            <a:gd name="connsiteY419" fmla="*/ 367745 h 599348"/>
            <a:gd name="connsiteX420" fmla="*/ 8643 w 338494"/>
            <a:gd name="connsiteY420" fmla="*/ 368445 h 599348"/>
            <a:gd name="connsiteX421" fmla="*/ 8204 w 338494"/>
            <a:gd name="connsiteY421" fmla="*/ 370307 h 599348"/>
            <a:gd name="connsiteX422" fmla="*/ 8277 w 338494"/>
            <a:gd name="connsiteY422" fmla="*/ 372375 h 599348"/>
            <a:gd name="connsiteX423" fmla="*/ 5383 w 338494"/>
            <a:gd name="connsiteY423" fmla="*/ 377416 h 599348"/>
            <a:gd name="connsiteX424" fmla="*/ 5091 w 338494"/>
            <a:gd name="connsiteY424" fmla="*/ 379346 h 599348"/>
            <a:gd name="connsiteX425" fmla="*/ 4211 w 338494"/>
            <a:gd name="connsiteY425" fmla="*/ 380730 h 599348"/>
            <a:gd name="connsiteX426" fmla="*/ 4871 w 338494"/>
            <a:gd name="connsiteY426" fmla="*/ 379962 h 599348"/>
            <a:gd name="connsiteX427" fmla="*/ 5768 w 338494"/>
            <a:gd name="connsiteY427" fmla="*/ 379620 h 599348"/>
            <a:gd name="connsiteX428" fmla="*/ 6647 w 338494"/>
            <a:gd name="connsiteY428" fmla="*/ 379552 h 599348"/>
            <a:gd name="connsiteX429" fmla="*/ 7013 w 338494"/>
            <a:gd name="connsiteY429" fmla="*/ 383909 h 599348"/>
            <a:gd name="connsiteX430" fmla="*/ 7690 w 338494"/>
            <a:gd name="connsiteY430" fmla="*/ 384387 h 599348"/>
            <a:gd name="connsiteX431" fmla="*/ 8569 w 338494"/>
            <a:gd name="connsiteY431" fmla="*/ 384729 h 599348"/>
            <a:gd name="connsiteX432" fmla="*/ 8056 w 338494"/>
            <a:gd name="connsiteY432" fmla="*/ 387634 h 599348"/>
            <a:gd name="connsiteX433" fmla="*/ 6134 w 338494"/>
            <a:gd name="connsiteY433" fmla="*/ 388386 h 599348"/>
            <a:gd name="connsiteX434" fmla="*/ 5988 w 338494"/>
            <a:gd name="connsiteY434" fmla="*/ 388386 h 599348"/>
            <a:gd name="connsiteX435" fmla="*/ 3919 w 338494"/>
            <a:gd name="connsiteY435" fmla="*/ 389018 h 599348"/>
            <a:gd name="connsiteX436" fmla="*/ 2069 w 338494"/>
            <a:gd name="connsiteY436" fmla="*/ 390607 h 599348"/>
            <a:gd name="connsiteX437" fmla="*/ 147 w 338494"/>
            <a:gd name="connsiteY437" fmla="*/ 391427 h 599348"/>
            <a:gd name="connsiteX438" fmla="*/ 0 w 338494"/>
            <a:gd name="connsiteY438" fmla="*/ 393358 h 599348"/>
            <a:gd name="connsiteX439" fmla="*/ 147 w 338494"/>
            <a:gd name="connsiteY439" fmla="*/ 393631 h 599348"/>
            <a:gd name="connsiteX440" fmla="*/ 293 w 338494"/>
            <a:gd name="connsiteY440" fmla="*/ 395648 h 599348"/>
            <a:gd name="connsiteX441" fmla="*/ 733 w 338494"/>
            <a:gd name="connsiteY441" fmla="*/ 396126 h 599348"/>
            <a:gd name="connsiteX442" fmla="*/ 1849 w 338494"/>
            <a:gd name="connsiteY442" fmla="*/ 396126 h 599348"/>
            <a:gd name="connsiteX443" fmla="*/ 1776 w 338494"/>
            <a:gd name="connsiteY443" fmla="*/ 399373 h 599348"/>
            <a:gd name="connsiteX444" fmla="*/ 2216 w 338494"/>
            <a:gd name="connsiteY444" fmla="*/ 400689 h 599348"/>
            <a:gd name="connsiteX445" fmla="*/ 3461 w 338494"/>
            <a:gd name="connsiteY445" fmla="*/ 402056 h 599348"/>
            <a:gd name="connsiteX446" fmla="*/ 3625 w 338494"/>
            <a:gd name="connsiteY446" fmla="*/ 402482 h 599348"/>
            <a:gd name="connsiteX447" fmla="*/ 4724 w 338494"/>
            <a:gd name="connsiteY447" fmla="*/ 402124 h 599348"/>
            <a:gd name="connsiteX448" fmla="*/ 6134 w 338494"/>
            <a:gd name="connsiteY448" fmla="*/ 401030 h 599348"/>
            <a:gd name="connsiteX449" fmla="*/ 6281 w 338494"/>
            <a:gd name="connsiteY449" fmla="*/ 401919 h 599348"/>
            <a:gd name="connsiteX450" fmla="*/ 6134 w 338494"/>
            <a:gd name="connsiteY450" fmla="*/ 402892 h 599348"/>
            <a:gd name="connsiteX451" fmla="*/ 8862 w 338494"/>
            <a:gd name="connsiteY451" fmla="*/ 404413 h 599348"/>
            <a:gd name="connsiteX452" fmla="*/ 9393 w 338494"/>
            <a:gd name="connsiteY452" fmla="*/ 404550 h 599348"/>
            <a:gd name="connsiteX453" fmla="*/ 10418 w 338494"/>
            <a:gd name="connsiteY453" fmla="*/ 405438 h 599348"/>
            <a:gd name="connsiteX454" fmla="*/ 12268 w 338494"/>
            <a:gd name="connsiteY454" fmla="*/ 406344 h 599348"/>
            <a:gd name="connsiteX455" fmla="*/ 14575 w 338494"/>
            <a:gd name="connsiteY455" fmla="*/ 408616 h 599348"/>
            <a:gd name="connsiteX456" fmla="*/ 15454 w 338494"/>
            <a:gd name="connsiteY456" fmla="*/ 409026 h 599348"/>
            <a:gd name="connsiteX457" fmla="*/ 18568 w 338494"/>
            <a:gd name="connsiteY457" fmla="*/ 411727 h 599348"/>
            <a:gd name="connsiteX458" fmla="*/ 18641 w 338494"/>
            <a:gd name="connsiteY458" fmla="*/ 412000 h 599348"/>
            <a:gd name="connsiteX459" fmla="*/ 20637 w 338494"/>
            <a:gd name="connsiteY459" fmla="*/ 413794 h 599348"/>
            <a:gd name="connsiteX460" fmla="*/ 22046 w 338494"/>
            <a:gd name="connsiteY460" fmla="*/ 415793 h 599348"/>
            <a:gd name="connsiteX461" fmla="*/ 22998 w 338494"/>
            <a:gd name="connsiteY461" fmla="*/ 415588 h 599348"/>
            <a:gd name="connsiteX462" fmla="*/ 24335 w 338494"/>
            <a:gd name="connsiteY462" fmla="*/ 414426 h 599348"/>
            <a:gd name="connsiteX463" fmla="*/ 25140 w 338494"/>
            <a:gd name="connsiteY463" fmla="*/ 413999 h 599348"/>
            <a:gd name="connsiteX464" fmla="*/ 24555 w 338494"/>
            <a:gd name="connsiteY464" fmla="*/ 415178 h 599348"/>
            <a:gd name="connsiteX465" fmla="*/ 24042 w 338494"/>
            <a:gd name="connsiteY465" fmla="*/ 415793 h 599348"/>
            <a:gd name="connsiteX466" fmla="*/ 24042 w 338494"/>
            <a:gd name="connsiteY466" fmla="*/ 416493 h 599348"/>
            <a:gd name="connsiteX467" fmla="*/ 25964 w 338494"/>
            <a:gd name="connsiteY467" fmla="*/ 416971 h 599348"/>
            <a:gd name="connsiteX468" fmla="*/ 24994 w 338494"/>
            <a:gd name="connsiteY468" fmla="*/ 417740 h 599348"/>
            <a:gd name="connsiteX469" fmla="*/ 23895 w 338494"/>
            <a:gd name="connsiteY469" fmla="*/ 417672 h 599348"/>
            <a:gd name="connsiteX470" fmla="*/ 23291 w 338494"/>
            <a:gd name="connsiteY470" fmla="*/ 416903 h 599348"/>
            <a:gd name="connsiteX471" fmla="*/ 22778 w 338494"/>
            <a:gd name="connsiteY471" fmla="*/ 416630 h 599348"/>
            <a:gd name="connsiteX472" fmla="*/ 23218 w 338494"/>
            <a:gd name="connsiteY472" fmla="*/ 417672 h 599348"/>
            <a:gd name="connsiteX473" fmla="*/ 23895 w 338494"/>
            <a:gd name="connsiteY473" fmla="*/ 418492 h 599348"/>
            <a:gd name="connsiteX474" fmla="*/ 24188 w 338494"/>
            <a:gd name="connsiteY474" fmla="*/ 419398 h 599348"/>
            <a:gd name="connsiteX475" fmla="*/ 23895 w 338494"/>
            <a:gd name="connsiteY475" fmla="*/ 424644 h 599348"/>
            <a:gd name="connsiteX476" fmla="*/ 23584 w 338494"/>
            <a:gd name="connsiteY476" fmla="*/ 425396 h 599348"/>
            <a:gd name="connsiteX477" fmla="*/ 23895 w 338494"/>
            <a:gd name="connsiteY477" fmla="*/ 426301 h 599348"/>
            <a:gd name="connsiteX478" fmla="*/ 24921 w 338494"/>
            <a:gd name="connsiteY478" fmla="*/ 427395 h 599348"/>
            <a:gd name="connsiteX479" fmla="*/ 25360 w 338494"/>
            <a:gd name="connsiteY479" fmla="*/ 429685 h 599348"/>
            <a:gd name="connsiteX480" fmla="*/ 27136 w 338494"/>
            <a:gd name="connsiteY480" fmla="*/ 433137 h 599348"/>
            <a:gd name="connsiteX481" fmla="*/ 27136 w 338494"/>
            <a:gd name="connsiteY481" fmla="*/ 434162 h 599348"/>
            <a:gd name="connsiteX482" fmla="*/ 27521 w 338494"/>
            <a:gd name="connsiteY482" fmla="*/ 434162 h 599348"/>
            <a:gd name="connsiteX483" fmla="*/ 27667 w 338494"/>
            <a:gd name="connsiteY483" fmla="*/ 433273 h 599348"/>
            <a:gd name="connsiteX484" fmla="*/ 28033 w 338494"/>
            <a:gd name="connsiteY484" fmla="*/ 432573 h 599348"/>
            <a:gd name="connsiteX485" fmla="*/ 29150 w 338494"/>
            <a:gd name="connsiteY485" fmla="*/ 432505 h 599348"/>
            <a:gd name="connsiteX486" fmla="*/ 30395 w 338494"/>
            <a:gd name="connsiteY486" fmla="*/ 435273 h 599348"/>
            <a:gd name="connsiteX487" fmla="*/ 30248 w 338494"/>
            <a:gd name="connsiteY487" fmla="*/ 436162 h 599348"/>
            <a:gd name="connsiteX488" fmla="*/ 29150 w 338494"/>
            <a:gd name="connsiteY488" fmla="*/ 436298 h 599348"/>
            <a:gd name="connsiteX489" fmla="*/ 28326 w 338494"/>
            <a:gd name="connsiteY489" fmla="*/ 435820 h 599348"/>
            <a:gd name="connsiteX490" fmla="*/ 27887 w 338494"/>
            <a:gd name="connsiteY490" fmla="*/ 435136 h 599348"/>
            <a:gd name="connsiteX491" fmla="*/ 27667 w 338494"/>
            <a:gd name="connsiteY491" fmla="*/ 435615 h 599348"/>
            <a:gd name="connsiteX492" fmla="*/ 27741 w 338494"/>
            <a:gd name="connsiteY492" fmla="*/ 436588 h 599348"/>
            <a:gd name="connsiteX493" fmla="*/ 28180 w 338494"/>
            <a:gd name="connsiteY493" fmla="*/ 437818 h 599348"/>
            <a:gd name="connsiteX494" fmla="*/ 28253 w 338494"/>
            <a:gd name="connsiteY494" fmla="*/ 438792 h 599348"/>
            <a:gd name="connsiteX495" fmla="*/ 29296 w 338494"/>
            <a:gd name="connsiteY495" fmla="*/ 440655 h 599348"/>
            <a:gd name="connsiteX496" fmla="*/ 29296 w 338494"/>
            <a:gd name="connsiteY496" fmla="*/ 441406 h 599348"/>
            <a:gd name="connsiteX497" fmla="*/ 34534 w 338494"/>
            <a:gd name="connsiteY497" fmla="*/ 452941 h 599348"/>
            <a:gd name="connsiteX498" fmla="*/ 34625 w 338494"/>
            <a:gd name="connsiteY498" fmla="*/ 453915 h 599348"/>
            <a:gd name="connsiteX499" fmla="*/ 35504 w 338494"/>
            <a:gd name="connsiteY499" fmla="*/ 455777 h 599348"/>
            <a:gd name="connsiteX500" fmla="*/ 36309 w 338494"/>
            <a:gd name="connsiteY500" fmla="*/ 456734 h 599348"/>
            <a:gd name="connsiteX501" fmla="*/ 39130 w 338494"/>
            <a:gd name="connsiteY501" fmla="*/ 462407 h 599348"/>
            <a:gd name="connsiteX502" fmla="*/ 41785 w 338494"/>
            <a:gd name="connsiteY502" fmla="*/ 465449 h 599348"/>
            <a:gd name="connsiteX503" fmla="*/ 40540 w 338494"/>
            <a:gd name="connsiteY503" fmla="*/ 466816 h 599348"/>
            <a:gd name="connsiteX504" fmla="*/ 38251 w 338494"/>
            <a:gd name="connsiteY504" fmla="*/ 464680 h 599348"/>
            <a:gd name="connsiteX505" fmla="*/ 39716 w 338494"/>
            <a:gd name="connsiteY505" fmla="*/ 467995 h 599348"/>
            <a:gd name="connsiteX506" fmla="*/ 37354 w 338494"/>
            <a:gd name="connsiteY506" fmla="*/ 470131 h 599348"/>
            <a:gd name="connsiteX507" fmla="*/ 37207 w 338494"/>
            <a:gd name="connsiteY507" fmla="*/ 472421 h 599348"/>
            <a:gd name="connsiteX508" fmla="*/ 36914 w 338494"/>
            <a:gd name="connsiteY508" fmla="*/ 473310 h 599348"/>
            <a:gd name="connsiteX509" fmla="*/ 37207 w 338494"/>
            <a:gd name="connsiteY509" fmla="*/ 474284 h 599348"/>
            <a:gd name="connsiteX510" fmla="*/ 38837 w 338494"/>
            <a:gd name="connsiteY510" fmla="*/ 475667 h 599348"/>
            <a:gd name="connsiteX511" fmla="*/ 39349 w 338494"/>
            <a:gd name="connsiteY511" fmla="*/ 476419 h 599348"/>
            <a:gd name="connsiteX512" fmla="*/ 39349 w 338494"/>
            <a:gd name="connsiteY512" fmla="*/ 477461 h 599348"/>
            <a:gd name="connsiteX513" fmla="*/ 39862 w 338494"/>
            <a:gd name="connsiteY513" fmla="*/ 478008 h 599348"/>
            <a:gd name="connsiteX514" fmla="*/ 39789 w 338494"/>
            <a:gd name="connsiteY514" fmla="*/ 479050 h 599348"/>
            <a:gd name="connsiteX515" fmla="*/ 39130 w 338494"/>
            <a:gd name="connsiteY515" fmla="*/ 479460 h 599348"/>
            <a:gd name="connsiteX516" fmla="*/ 39569 w 338494"/>
            <a:gd name="connsiteY516" fmla="*/ 480075 h 599348"/>
            <a:gd name="connsiteX517" fmla="*/ 40466 w 338494"/>
            <a:gd name="connsiteY517" fmla="*/ 480485 h 599348"/>
            <a:gd name="connsiteX518" fmla="*/ 41199 w 338494"/>
            <a:gd name="connsiteY518" fmla="*/ 482365 h 599348"/>
            <a:gd name="connsiteX519" fmla="*/ 42755 w 338494"/>
            <a:gd name="connsiteY519" fmla="*/ 483801 h 599348"/>
            <a:gd name="connsiteX520" fmla="*/ 43121 w 338494"/>
            <a:gd name="connsiteY520" fmla="*/ 484569 h 599348"/>
            <a:gd name="connsiteX521" fmla="*/ 43871 w 338494"/>
            <a:gd name="connsiteY521" fmla="*/ 485526 h 599348"/>
            <a:gd name="connsiteX522" fmla="*/ 44531 w 338494"/>
            <a:gd name="connsiteY522" fmla="*/ 485953 h 599348"/>
            <a:gd name="connsiteX523" fmla="*/ 45117 w 338494"/>
            <a:gd name="connsiteY523" fmla="*/ 486568 h 599348"/>
            <a:gd name="connsiteX524" fmla="*/ 45501 w 338494"/>
            <a:gd name="connsiteY524" fmla="*/ 487320 h 599348"/>
            <a:gd name="connsiteX525" fmla="*/ 47259 w 338494"/>
            <a:gd name="connsiteY525" fmla="*/ 489405 h 599348"/>
            <a:gd name="connsiteX526" fmla="*/ 47717 w 338494"/>
            <a:gd name="connsiteY526" fmla="*/ 490362 h 599348"/>
            <a:gd name="connsiteX527" fmla="*/ 46160 w 338494"/>
            <a:gd name="connsiteY527" fmla="*/ 490635 h 599348"/>
            <a:gd name="connsiteX528" fmla="*/ 45867 w 338494"/>
            <a:gd name="connsiteY528" fmla="*/ 490993 h 599348"/>
            <a:gd name="connsiteX529" fmla="*/ 45867 w 338494"/>
            <a:gd name="connsiteY529" fmla="*/ 491335 h 599348"/>
            <a:gd name="connsiteX530" fmla="*/ 46819 w 338494"/>
            <a:gd name="connsiteY530" fmla="*/ 491540 h 599348"/>
            <a:gd name="connsiteX531" fmla="*/ 48742 w 338494"/>
            <a:gd name="connsiteY531" fmla="*/ 491472 h 599348"/>
            <a:gd name="connsiteX532" fmla="*/ 49108 w 338494"/>
            <a:gd name="connsiteY532" fmla="*/ 491540 h 599348"/>
            <a:gd name="connsiteX533" fmla="*/ 51050 w 338494"/>
            <a:gd name="connsiteY533" fmla="*/ 493471 h 599348"/>
            <a:gd name="connsiteX534" fmla="*/ 51856 w 338494"/>
            <a:gd name="connsiteY534" fmla="*/ 493881 h 599348"/>
            <a:gd name="connsiteX535" fmla="*/ 53192 w 338494"/>
            <a:gd name="connsiteY535" fmla="*/ 495265 h 599348"/>
            <a:gd name="connsiteX536" fmla="*/ 53558 w 338494"/>
            <a:gd name="connsiteY536" fmla="*/ 496034 h 599348"/>
            <a:gd name="connsiteX537" fmla="*/ 60737 w 338494"/>
            <a:gd name="connsiteY537" fmla="*/ 501280 h 599348"/>
            <a:gd name="connsiteX538" fmla="*/ 61762 w 338494"/>
            <a:gd name="connsiteY538" fmla="*/ 501690 h 599348"/>
            <a:gd name="connsiteX539" fmla="*/ 63392 w 338494"/>
            <a:gd name="connsiteY539" fmla="*/ 503074 h 599348"/>
            <a:gd name="connsiteX540" fmla="*/ 66578 w 338494"/>
            <a:gd name="connsiteY540" fmla="*/ 503962 h 599348"/>
            <a:gd name="connsiteX541" fmla="*/ 66725 w 338494"/>
            <a:gd name="connsiteY541" fmla="*/ 503621 h 599348"/>
            <a:gd name="connsiteX542" fmla="*/ 66212 w 338494"/>
            <a:gd name="connsiteY542" fmla="*/ 495675 h 599348"/>
            <a:gd name="connsiteX543" fmla="*/ 66725 w 338494"/>
            <a:gd name="connsiteY543" fmla="*/ 494086 h 599348"/>
            <a:gd name="connsiteX544" fmla="*/ 67237 w 338494"/>
            <a:gd name="connsiteY544" fmla="*/ 493471 h 599348"/>
            <a:gd name="connsiteX545" fmla="*/ 68208 w 338494"/>
            <a:gd name="connsiteY545" fmla="*/ 493676 h 599348"/>
            <a:gd name="connsiteX546" fmla="*/ 68208 w 338494"/>
            <a:gd name="connsiteY546" fmla="*/ 494718 h 599348"/>
            <a:gd name="connsiteX547" fmla="*/ 67768 w 338494"/>
            <a:gd name="connsiteY547" fmla="*/ 495333 h 599348"/>
            <a:gd name="connsiteX548" fmla="*/ 67695 w 338494"/>
            <a:gd name="connsiteY548" fmla="*/ 497401 h 599348"/>
            <a:gd name="connsiteX549" fmla="*/ 67402 w 338494"/>
            <a:gd name="connsiteY549" fmla="*/ 498101 h 599348"/>
            <a:gd name="connsiteX550" fmla="*/ 67842 w 338494"/>
            <a:gd name="connsiteY550" fmla="*/ 499058 h 599348"/>
            <a:gd name="connsiteX551" fmla="*/ 67915 w 338494"/>
            <a:gd name="connsiteY551" fmla="*/ 504031 h 599348"/>
            <a:gd name="connsiteX552" fmla="*/ 69618 w 338494"/>
            <a:gd name="connsiteY552" fmla="*/ 504167 h 599348"/>
            <a:gd name="connsiteX553" fmla="*/ 70790 w 338494"/>
            <a:gd name="connsiteY553" fmla="*/ 505209 h 599348"/>
            <a:gd name="connsiteX554" fmla="*/ 70716 w 338494"/>
            <a:gd name="connsiteY554" fmla="*/ 506183 h 599348"/>
            <a:gd name="connsiteX555" fmla="*/ 70204 w 338494"/>
            <a:gd name="connsiteY555" fmla="*/ 506320 h 599348"/>
            <a:gd name="connsiteX556" fmla="*/ 71247 w 338494"/>
            <a:gd name="connsiteY556" fmla="*/ 507618 h 599348"/>
            <a:gd name="connsiteX557" fmla="*/ 74195 w 338494"/>
            <a:gd name="connsiteY557" fmla="*/ 509635 h 599348"/>
            <a:gd name="connsiteX558" fmla="*/ 74726 w 338494"/>
            <a:gd name="connsiteY558" fmla="*/ 510318 h 599348"/>
            <a:gd name="connsiteX559" fmla="*/ 75532 w 338494"/>
            <a:gd name="connsiteY559" fmla="*/ 510660 h 599348"/>
            <a:gd name="connsiteX560" fmla="*/ 75898 w 338494"/>
            <a:gd name="connsiteY560" fmla="*/ 510729 h 599348"/>
            <a:gd name="connsiteX561" fmla="*/ 75807 w 338494"/>
            <a:gd name="connsiteY561" fmla="*/ 510712 h 599348"/>
            <a:gd name="connsiteX562" fmla="*/ 75898 w 338494"/>
            <a:gd name="connsiteY562" fmla="*/ 510934 h 599348"/>
            <a:gd name="connsiteX563" fmla="*/ 77674 w 338494"/>
            <a:gd name="connsiteY563" fmla="*/ 511634 h 599348"/>
            <a:gd name="connsiteX564" fmla="*/ 78350 w 338494"/>
            <a:gd name="connsiteY564" fmla="*/ 512317 h 599348"/>
            <a:gd name="connsiteX565" fmla="*/ 79230 w 338494"/>
            <a:gd name="connsiteY565" fmla="*/ 512881 h 599348"/>
            <a:gd name="connsiteX566" fmla="*/ 80932 w 338494"/>
            <a:gd name="connsiteY566" fmla="*/ 513428 h 599348"/>
            <a:gd name="connsiteX567" fmla="*/ 81592 w 338494"/>
            <a:gd name="connsiteY567" fmla="*/ 513974 h 599348"/>
            <a:gd name="connsiteX568" fmla="*/ 82489 w 338494"/>
            <a:gd name="connsiteY568" fmla="*/ 514384 h 599348"/>
            <a:gd name="connsiteX569" fmla="*/ 83075 w 338494"/>
            <a:gd name="connsiteY569" fmla="*/ 514880 h 599348"/>
            <a:gd name="connsiteX570" fmla="*/ 84045 w 338494"/>
            <a:gd name="connsiteY570" fmla="*/ 515290 h 599348"/>
            <a:gd name="connsiteX571" fmla="*/ 84704 w 338494"/>
            <a:gd name="connsiteY571" fmla="*/ 515837 h 599348"/>
            <a:gd name="connsiteX572" fmla="*/ 90326 w 338494"/>
            <a:gd name="connsiteY572" fmla="*/ 518674 h 599348"/>
            <a:gd name="connsiteX573" fmla="*/ 90986 w 338494"/>
            <a:gd name="connsiteY573" fmla="*/ 519425 h 599348"/>
            <a:gd name="connsiteX574" fmla="*/ 91956 w 338494"/>
            <a:gd name="connsiteY574" fmla="*/ 519716 h 599348"/>
            <a:gd name="connsiteX575" fmla="*/ 98310 w 338494"/>
            <a:gd name="connsiteY575" fmla="*/ 524466 h 599348"/>
            <a:gd name="connsiteX576" fmla="*/ 98841 w 338494"/>
            <a:gd name="connsiteY576" fmla="*/ 525166 h 599348"/>
            <a:gd name="connsiteX577" fmla="*/ 100013 w 338494"/>
            <a:gd name="connsiteY577" fmla="*/ 528122 h 599348"/>
            <a:gd name="connsiteX578" fmla="*/ 99794 w 338494"/>
            <a:gd name="connsiteY578" fmla="*/ 528549 h 599348"/>
            <a:gd name="connsiteX579" fmla="*/ 102980 w 338494"/>
            <a:gd name="connsiteY579" fmla="*/ 530549 h 599348"/>
            <a:gd name="connsiteX580" fmla="*/ 106386 w 338494"/>
            <a:gd name="connsiteY580" fmla="*/ 534547 h 599348"/>
            <a:gd name="connsiteX581" fmla="*/ 106680 w 338494"/>
            <a:gd name="connsiteY581" fmla="*/ 535385 h 599348"/>
            <a:gd name="connsiteX582" fmla="*/ 106680 w 338494"/>
            <a:gd name="connsiteY582" fmla="*/ 537998 h 599348"/>
            <a:gd name="connsiteX583" fmla="*/ 107722 w 338494"/>
            <a:gd name="connsiteY583" fmla="*/ 539587 h 599348"/>
            <a:gd name="connsiteX584" fmla="*/ 108162 w 338494"/>
            <a:gd name="connsiteY584" fmla="*/ 541450 h 599348"/>
            <a:gd name="connsiteX585" fmla="*/ 108088 w 338494"/>
            <a:gd name="connsiteY585" fmla="*/ 542423 h 599348"/>
            <a:gd name="connsiteX586" fmla="*/ 107796 w 338494"/>
            <a:gd name="connsiteY586" fmla="*/ 543244 h 599348"/>
            <a:gd name="connsiteX587" fmla="*/ 107869 w 338494"/>
            <a:gd name="connsiteY587" fmla="*/ 544081 h 599348"/>
            <a:gd name="connsiteX588" fmla="*/ 110231 w 338494"/>
            <a:gd name="connsiteY588" fmla="*/ 545943 h 599348"/>
            <a:gd name="connsiteX589" fmla="*/ 110744 w 338494"/>
            <a:gd name="connsiteY589" fmla="*/ 546626 h 599348"/>
            <a:gd name="connsiteX590" fmla="*/ 111494 w 338494"/>
            <a:gd name="connsiteY590" fmla="*/ 547190 h 599348"/>
            <a:gd name="connsiteX591" fmla="*/ 111934 w 338494"/>
            <a:gd name="connsiteY591" fmla="*/ 547873 h 599348"/>
            <a:gd name="connsiteX592" fmla="*/ 112520 w 338494"/>
            <a:gd name="connsiteY592" fmla="*/ 549804 h 599348"/>
            <a:gd name="connsiteX593" fmla="*/ 114442 w 338494"/>
            <a:gd name="connsiteY593" fmla="*/ 551666 h 599348"/>
            <a:gd name="connsiteX594" fmla="*/ 113930 w 338494"/>
            <a:gd name="connsiteY594" fmla="*/ 552640 h 599348"/>
            <a:gd name="connsiteX595" fmla="*/ 113930 w 338494"/>
            <a:gd name="connsiteY595" fmla="*/ 553682 h 599348"/>
            <a:gd name="connsiteX596" fmla="*/ 114150 w 338494"/>
            <a:gd name="connsiteY596" fmla="*/ 554639 h 599348"/>
            <a:gd name="connsiteX597" fmla="*/ 114826 w 338494"/>
            <a:gd name="connsiteY597" fmla="*/ 555323 h 599348"/>
            <a:gd name="connsiteX598" fmla="*/ 115779 w 338494"/>
            <a:gd name="connsiteY598" fmla="*/ 558023 h 599348"/>
            <a:gd name="connsiteX599" fmla="*/ 115852 w 338494"/>
            <a:gd name="connsiteY599" fmla="*/ 561065 h 599348"/>
            <a:gd name="connsiteX600" fmla="*/ 116438 w 338494"/>
            <a:gd name="connsiteY600" fmla="*/ 562859 h 599348"/>
            <a:gd name="connsiteX601" fmla="*/ 116438 w 338494"/>
            <a:gd name="connsiteY601" fmla="*/ 563900 h 599348"/>
            <a:gd name="connsiteX602" fmla="*/ 116822 w 338494"/>
            <a:gd name="connsiteY602" fmla="*/ 564584 h 599348"/>
            <a:gd name="connsiteX603" fmla="*/ 117115 w 338494"/>
            <a:gd name="connsiteY603" fmla="*/ 565763 h 599348"/>
            <a:gd name="connsiteX604" fmla="*/ 117848 w 338494"/>
            <a:gd name="connsiteY604" fmla="*/ 566378 h 599348"/>
            <a:gd name="connsiteX605" fmla="*/ 118287 w 338494"/>
            <a:gd name="connsiteY605" fmla="*/ 567061 h 599348"/>
            <a:gd name="connsiteX606" fmla="*/ 118452 w 338494"/>
            <a:gd name="connsiteY606" fmla="*/ 568035 h 599348"/>
            <a:gd name="connsiteX607" fmla="*/ 119258 w 338494"/>
            <a:gd name="connsiteY607" fmla="*/ 568787 h 599348"/>
            <a:gd name="connsiteX608" fmla="*/ 119404 w 338494"/>
            <a:gd name="connsiteY608" fmla="*/ 570735 h 599348"/>
            <a:gd name="connsiteX609" fmla="*/ 119844 w 338494"/>
            <a:gd name="connsiteY609" fmla="*/ 571419 h 599348"/>
            <a:gd name="connsiteX610" fmla="*/ 119770 w 338494"/>
            <a:gd name="connsiteY610" fmla="*/ 572461 h 599348"/>
            <a:gd name="connsiteX611" fmla="*/ 119331 w 338494"/>
            <a:gd name="connsiteY611" fmla="*/ 573145 h 599348"/>
            <a:gd name="connsiteX612" fmla="*/ 116291 w 338494"/>
            <a:gd name="connsiteY612" fmla="*/ 573965 h 599348"/>
            <a:gd name="connsiteX613" fmla="*/ 116437 w 338494"/>
            <a:gd name="connsiteY613" fmla="*/ 574870 h 599348"/>
            <a:gd name="connsiteX614" fmla="*/ 117481 w 338494"/>
            <a:gd name="connsiteY614" fmla="*/ 575075 h 599348"/>
            <a:gd name="connsiteX615" fmla="*/ 117774 w 338494"/>
            <a:gd name="connsiteY615" fmla="*/ 575776 h 599348"/>
            <a:gd name="connsiteX616" fmla="*/ 117701 w 338494"/>
            <a:gd name="connsiteY616" fmla="*/ 576118 h 599348"/>
            <a:gd name="connsiteX617" fmla="*/ 117920 w 338494"/>
            <a:gd name="connsiteY617" fmla="*/ 577006 h 599348"/>
            <a:gd name="connsiteX618" fmla="*/ 118287 w 338494"/>
            <a:gd name="connsiteY618" fmla="*/ 577706 h 599348"/>
            <a:gd name="connsiteX619" fmla="*/ 117920 w 338494"/>
            <a:gd name="connsiteY619" fmla="*/ 578390 h 599348"/>
            <a:gd name="connsiteX620" fmla="*/ 117408 w 338494"/>
            <a:gd name="connsiteY620" fmla="*/ 578937 h 599348"/>
            <a:gd name="connsiteX621" fmla="*/ 115925 w 338494"/>
            <a:gd name="connsiteY621" fmla="*/ 579773 h 599348"/>
            <a:gd name="connsiteX622" fmla="*/ 115778 w 338494"/>
            <a:gd name="connsiteY622" fmla="*/ 580662 h 599348"/>
            <a:gd name="connsiteX623" fmla="*/ 116364 w 338494"/>
            <a:gd name="connsiteY623" fmla="*/ 581294 h 599348"/>
            <a:gd name="connsiteX624" fmla="*/ 114149 w 338494"/>
            <a:gd name="connsiteY624" fmla="*/ 583225 h 599348"/>
            <a:gd name="connsiteX625" fmla="*/ 114149 w 338494"/>
            <a:gd name="connsiteY625" fmla="*/ 585223 h 599348"/>
            <a:gd name="connsiteX626" fmla="*/ 115046 w 338494"/>
            <a:gd name="connsiteY626" fmla="*/ 585702 h 599348"/>
            <a:gd name="connsiteX627" fmla="*/ 115046 w 338494"/>
            <a:gd name="connsiteY627" fmla="*/ 586744 h 599348"/>
            <a:gd name="connsiteX628" fmla="*/ 115778 w 338494"/>
            <a:gd name="connsiteY628" fmla="*/ 587359 h 599348"/>
            <a:gd name="connsiteX629" fmla="*/ 115558 w 338494"/>
            <a:gd name="connsiteY629" fmla="*/ 588196 h 599348"/>
            <a:gd name="connsiteX630" fmla="*/ 117847 w 338494"/>
            <a:gd name="connsiteY630" fmla="*/ 590059 h 599348"/>
            <a:gd name="connsiteX631" fmla="*/ 118067 w 338494"/>
            <a:gd name="connsiteY631" fmla="*/ 590811 h 599348"/>
            <a:gd name="connsiteX632" fmla="*/ 118817 w 338494"/>
            <a:gd name="connsiteY632" fmla="*/ 591511 h 599348"/>
            <a:gd name="connsiteX633" fmla="*/ 119257 w 338494"/>
            <a:gd name="connsiteY633" fmla="*/ 592195 h 599348"/>
            <a:gd name="connsiteX634" fmla="*/ 119550 w 338494"/>
            <a:gd name="connsiteY634" fmla="*/ 593578 h 599348"/>
            <a:gd name="connsiteX635" fmla="*/ 119037 w 338494"/>
            <a:gd name="connsiteY635" fmla="*/ 595235 h 599348"/>
            <a:gd name="connsiteX636" fmla="*/ 119111 w 338494"/>
            <a:gd name="connsiteY636" fmla="*/ 598482 h 599348"/>
            <a:gd name="connsiteX637" fmla="*/ 118451 w 338494"/>
            <a:gd name="connsiteY637" fmla="*/ 599934 h 599348"/>
            <a:gd name="connsiteX638" fmla="*/ 118964 w 338494"/>
            <a:gd name="connsiteY638" fmla="*/ 600549 h 599348"/>
            <a:gd name="connsiteX639" fmla="*/ 119989 w 338494"/>
            <a:gd name="connsiteY639" fmla="*/ 600686 h 599348"/>
            <a:gd name="connsiteX640" fmla="*/ 120520 w 338494"/>
            <a:gd name="connsiteY640" fmla="*/ 602480 h 599348"/>
            <a:gd name="connsiteX641" fmla="*/ 121106 w 338494"/>
            <a:gd name="connsiteY641" fmla="*/ 603385 h 599348"/>
            <a:gd name="connsiteX642" fmla="*/ 123395 w 338494"/>
            <a:gd name="connsiteY642" fmla="*/ 603590 h 599348"/>
            <a:gd name="connsiteX643" fmla="*/ 124292 w 338494"/>
            <a:gd name="connsiteY643" fmla="*/ 602275 h 599348"/>
            <a:gd name="connsiteX644" fmla="*/ 124951 w 338494"/>
            <a:gd name="connsiteY644" fmla="*/ 601796 h 599348"/>
            <a:gd name="connsiteX645" fmla="*/ 125098 w 338494"/>
            <a:gd name="connsiteY645" fmla="*/ 600891 h 599348"/>
            <a:gd name="connsiteX646" fmla="*/ 124658 w 338494"/>
            <a:gd name="connsiteY646" fmla="*/ 599166 h 599348"/>
            <a:gd name="connsiteX647" fmla="*/ 125024 w 338494"/>
            <a:gd name="connsiteY647" fmla="*/ 598414 h 599348"/>
            <a:gd name="connsiteX648" fmla="*/ 125848 w 338494"/>
            <a:gd name="connsiteY648" fmla="*/ 598072 h 599348"/>
            <a:gd name="connsiteX649" fmla="*/ 127020 w 338494"/>
            <a:gd name="connsiteY649" fmla="*/ 596893 h 599348"/>
            <a:gd name="connsiteX650" fmla="*/ 127771 w 338494"/>
            <a:gd name="connsiteY650" fmla="*/ 596552 h 599348"/>
            <a:gd name="connsiteX651" fmla="*/ 128870 w 338494"/>
            <a:gd name="connsiteY651" fmla="*/ 596552 h 599348"/>
            <a:gd name="connsiteX652" fmla="*/ 129162 w 338494"/>
            <a:gd name="connsiteY652" fmla="*/ 597303 h 599348"/>
            <a:gd name="connsiteX653" fmla="*/ 131617 w 338494"/>
            <a:gd name="connsiteY653" fmla="*/ 598892 h 599348"/>
            <a:gd name="connsiteX654" fmla="*/ 131909 w 338494"/>
            <a:gd name="connsiteY654" fmla="*/ 598961 h 599348"/>
            <a:gd name="connsiteX655" fmla="*/ 133246 w 338494"/>
            <a:gd name="connsiteY655" fmla="*/ 598892 h 599348"/>
            <a:gd name="connsiteX656" fmla="*/ 134198 w 338494"/>
            <a:gd name="connsiteY656" fmla="*/ 599097 h 599348"/>
            <a:gd name="connsiteX657" fmla="*/ 134565 w 338494"/>
            <a:gd name="connsiteY657" fmla="*/ 599797 h 599348"/>
            <a:gd name="connsiteX658" fmla="*/ 135462 w 338494"/>
            <a:gd name="connsiteY658" fmla="*/ 600002 h 599348"/>
            <a:gd name="connsiteX659" fmla="*/ 136268 w 338494"/>
            <a:gd name="connsiteY659" fmla="*/ 600481 h 599348"/>
            <a:gd name="connsiteX660" fmla="*/ 137384 w 338494"/>
            <a:gd name="connsiteY660" fmla="*/ 600823 h 599348"/>
            <a:gd name="connsiteX661" fmla="*/ 138501 w 338494"/>
            <a:gd name="connsiteY661" fmla="*/ 600891 h 599348"/>
            <a:gd name="connsiteX662" fmla="*/ 140716 w 338494"/>
            <a:gd name="connsiteY662" fmla="*/ 602976 h 599348"/>
            <a:gd name="connsiteX663" fmla="*/ 140789 w 338494"/>
            <a:gd name="connsiteY663" fmla="*/ 603933 h 599348"/>
            <a:gd name="connsiteX664" fmla="*/ 141888 w 338494"/>
            <a:gd name="connsiteY664" fmla="*/ 604275 h 599348"/>
            <a:gd name="connsiteX665" fmla="*/ 142419 w 338494"/>
            <a:gd name="connsiteY665" fmla="*/ 604702 h 599348"/>
            <a:gd name="connsiteX666" fmla="*/ 142785 w 338494"/>
            <a:gd name="connsiteY666" fmla="*/ 605385 h 599348"/>
            <a:gd name="connsiteX667" fmla="*/ 142859 w 338494"/>
            <a:gd name="connsiteY667" fmla="*/ 606342 h 599348"/>
            <a:gd name="connsiteX668" fmla="*/ 144414 w 338494"/>
            <a:gd name="connsiteY668" fmla="*/ 607725 h 599348"/>
            <a:gd name="connsiteX669" fmla="*/ 145513 w 338494"/>
            <a:gd name="connsiteY669" fmla="*/ 607725 h 599348"/>
            <a:gd name="connsiteX670" fmla="*/ 146264 w 338494"/>
            <a:gd name="connsiteY670" fmla="*/ 607247 h 599348"/>
            <a:gd name="connsiteX671" fmla="*/ 146117 w 338494"/>
            <a:gd name="connsiteY671" fmla="*/ 606342 h 599348"/>
            <a:gd name="connsiteX672" fmla="*/ 145513 w 338494"/>
            <a:gd name="connsiteY672" fmla="*/ 605864 h 599348"/>
            <a:gd name="connsiteX673" fmla="*/ 145293 w 338494"/>
            <a:gd name="connsiteY673" fmla="*/ 604975 h 599348"/>
            <a:gd name="connsiteX674" fmla="*/ 145367 w 338494"/>
            <a:gd name="connsiteY674" fmla="*/ 604001 h 599348"/>
            <a:gd name="connsiteX675" fmla="*/ 145074 w 338494"/>
            <a:gd name="connsiteY675" fmla="*/ 603249 h 599348"/>
            <a:gd name="connsiteX676" fmla="*/ 142199 w 338494"/>
            <a:gd name="connsiteY676" fmla="*/ 599165 h 599348"/>
            <a:gd name="connsiteX677" fmla="*/ 142199 w 338494"/>
            <a:gd name="connsiteY677" fmla="*/ 595167 h 599348"/>
            <a:gd name="connsiteX678" fmla="*/ 142492 w 338494"/>
            <a:gd name="connsiteY678" fmla="*/ 594398 h 599348"/>
            <a:gd name="connsiteX679" fmla="*/ 142126 w 338494"/>
            <a:gd name="connsiteY679" fmla="*/ 593646 h 599348"/>
            <a:gd name="connsiteX680" fmla="*/ 142419 w 338494"/>
            <a:gd name="connsiteY680" fmla="*/ 591989 h 599348"/>
            <a:gd name="connsiteX681" fmla="*/ 143005 w 338494"/>
            <a:gd name="connsiteY681" fmla="*/ 591784 h 599348"/>
            <a:gd name="connsiteX682" fmla="*/ 143078 w 338494"/>
            <a:gd name="connsiteY682" fmla="*/ 590878 h 599348"/>
            <a:gd name="connsiteX683" fmla="*/ 145074 w 338494"/>
            <a:gd name="connsiteY683" fmla="*/ 590605 h 599348"/>
            <a:gd name="connsiteX684" fmla="*/ 146044 w 338494"/>
            <a:gd name="connsiteY684" fmla="*/ 590263 h 599348"/>
            <a:gd name="connsiteX685" fmla="*/ 146410 w 338494"/>
            <a:gd name="connsiteY685" fmla="*/ 589580 h 599348"/>
            <a:gd name="connsiteX686" fmla="*/ 147289 w 338494"/>
            <a:gd name="connsiteY686" fmla="*/ 589375 h 599348"/>
            <a:gd name="connsiteX687" fmla="*/ 148040 w 338494"/>
            <a:gd name="connsiteY687" fmla="*/ 588811 h 599348"/>
            <a:gd name="connsiteX688" fmla="*/ 148333 w 338494"/>
            <a:gd name="connsiteY688" fmla="*/ 587991 h 599348"/>
            <a:gd name="connsiteX689" fmla="*/ 148406 w 338494"/>
            <a:gd name="connsiteY689" fmla="*/ 587017 h 599348"/>
            <a:gd name="connsiteX690" fmla="*/ 148919 w 338494"/>
            <a:gd name="connsiteY690" fmla="*/ 586470 h 599348"/>
            <a:gd name="connsiteX691" fmla="*/ 149963 w 338494"/>
            <a:gd name="connsiteY691" fmla="*/ 586402 h 599348"/>
            <a:gd name="connsiteX692" fmla="*/ 150182 w 338494"/>
            <a:gd name="connsiteY692" fmla="*/ 584539 h 599348"/>
            <a:gd name="connsiteX693" fmla="*/ 152324 w 338494"/>
            <a:gd name="connsiteY693" fmla="*/ 583224 h 599348"/>
            <a:gd name="connsiteX694" fmla="*/ 152544 w 338494"/>
            <a:gd name="connsiteY694" fmla="*/ 582455 h 599348"/>
            <a:gd name="connsiteX695" fmla="*/ 151372 w 338494"/>
            <a:gd name="connsiteY695" fmla="*/ 581088 h 599348"/>
            <a:gd name="connsiteX696" fmla="*/ 151299 w 338494"/>
            <a:gd name="connsiteY696" fmla="*/ 575979 h 599348"/>
            <a:gd name="connsiteX697" fmla="*/ 150622 w 338494"/>
            <a:gd name="connsiteY697" fmla="*/ 575074 h 599348"/>
            <a:gd name="connsiteX698" fmla="*/ 150622 w 338494"/>
            <a:gd name="connsiteY698" fmla="*/ 574031 h 599348"/>
            <a:gd name="connsiteX699" fmla="*/ 152177 w 338494"/>
            <a:gd name="connsiteY699" fmla="*/ 571588 h 599348"/>
            <a:gd name="connsiteX700" fmla="*/ 152763 w 338494"/>
            <a:gd name="connsiteY700" fmla="*/ 571006 h 599348"/>
            <a:gd name="connsiteX701" fmla="*/ 152763 w 338494"/>
            <a:gd name="connsiteY701" fmla="*/ 570170 h 599348"/>
            <a:gd name="connsiteX702" fmla="*/ 151885 w 338494"/>
            <a:gd name="connsiteY702" fmla="*/ 569828 h 599348"/>
            <a:gd name="connsiteX703" fmla="*/ 150695 w 338494"/>
            <a:gd name="connsiteY703" fmla="*/ 568649 h 599348"/>
            <a:gd name="connsiteX704" fmla="*/ 150329 w 338494"/>
            <a:gd name="connsiteY704" fmla="*/ 567761 h 599348"/>
            <a:gd name="connsiteX705" fmla="*/ 150182 w 338494"/>
            <a:gd name="connsiteY705" fmla="*/ 565129 h 599348"/>
            <a:gd name="connsiteX706" fmla="*/ 150329 w 338494"/>
            <a:gd name="connsiteY706" fmla="*/ 564753 h 599348"/>
            <a:gd name="connsiteX707" fmla="*/ 150842 w 338494"/>
            <a:gd name="connsiteY707" fmla="*/ 564718 h 599348"/>
            <a:gd name="connsiteX708" fmla="*/ 151134 w 338494"/>
            <a:gd name="connsiteY708" fmla="*/ 564376 h 599348"/>
            <a:gd name="connsiteX709" fmla="*/ 151556 w 338494"/>
            <a:gd name="connsiteY709" fmla="*/ 564103 h 599348"/>
            <a:gd name="connsiteX710" fmla="*/ 151739 w 338494"/>
            <a:gd name="connsiteY710" fmla="*/ 563709 h 599348"/>
            <a:gd name="connsiteX711" fmla="*/ 151226 w 338494"/>
            <a:gd name="connsiteY711" fmla="*/ 562957 h 599348"/>
            <a:gd name="connsiteX712" fmla="*/ 151264 w 338494"/>
            <a:gd name="connsiteY712" fmla="*/ 560959 h 599348"/>
            <a:gd name="connsiteX713" fmla="*/ 150769 w 338494"/>
            <a:gd name="connsiteY713" fmla="*/ 560258 h 599348"/>
            <a:gd name="connsiteX714" fmla="*/ 150916 w 338494"/>
            <a:gd name="connsiteY714" fmla="*/ 559917 h 599348"/>
            <a:gd name="connsiteX715" fmla="*/ 151226 w 338494"/>
            <a:gd name="connsiteY715" fmla="*/ 559609 h 599348"/>
            <a:gd name="connsiteX716" fmla="*/ 151410 w 338494"/>
            <a:gd name="connsiteY716" fmla="*/ 559267 h 599348"/>
            <a:gd name="connsiteX717" fmla="*/ 151520 w 338494"/>
            <a:gd name="connsiteY717" fmla="*/ 558857 h 599348"/>
            <a:gd name="connsiteX718" fmla="*/ 151410 w 338494"/>
            <a:gd name="connsiteY718" fmla="*/ 558430 h 599348"/>
            <a:gd name="connsiteX719" fmla="*/ 151410 w 338494"/>
            <a:gd name="connsiteY719" fmla="*/ 557405 h 599348"/>
            <a:gd name="connsiteX720" fmla="*/ 151226 w 338494"/>
            <a:gd name="connsiteY720" fmla="*/ 556875 h 599348"/>
            <a:gd name="connsiteX721" fmla="*/ 150989 w 338494"/>
            <a:gd name="connsiteY721" fmla="*/ 556567 h 599348"/>
            <a:gd name="connsiteX722" fmla="*/ 151026 w 338494"/>
            <a:gd name="connsiteY722" fmla="*/ 555952 h 599348"/>
            <a:gd name="connsiteX723" fmla="*/ 150660 w 338494"/>
            <a:gd name="connsiteY723" fmla="*/ 555507 h 599348"/>
            <a:gd name="connsiteX724" fmla="*/ 150477 w 338494"/>
            <a:gd name="connsiteY724" fmla="*/ 555046 h 599348"/>
            <a:gd name="connsiteX725" fmla="*/ 150587 w 338494"/>
            <a:gd name="connsiteY725" fmla="*/ 554157 h 599348"/>
            <a:gd name="connsiteX726" fmla="*/ 151411 w 338494"/>
            <a:gd name="connsiteY726" fmla="*/ 553525 h 599348"/>
            <a:gd name="connsiteX727" fmla="*/ 151631 w 338494"/>
            <a:gd name="connsiteY727" fmla="*/ 553183 h 599348"/>
            <a:gd name="connsiteX728" fmla="*/ 151742 w 338494"/>
            <a:gd name="connsiteY728" fmla="*/ 552807 h 599348"/>
            <a:gd name="connsiteX729" fmla="*/ 151779 w 338494"/>
            <a:gd name="connsiteY729" fmla="*/ 551799 h 599348"/>
            <a:gd name="connsiteX730" fmla="*/ 151633 w 338494"/>
            <a:gd name="connsiteY730" fmla="*/ 551354 h 599348"/>
            <a:gd name="connsiteX731" fmla="*/ 151633 w 338494"/>
            <a:gd name="connsiteY731" fmla="*/ 550978 h 599348"/>
            <a:gd name="connsiteX732" fmla="*/ 151742 w 338494"/>
            <a:gd name="connsiteY732" fmla="*/ 550705 h 599348"/>
            <a:gd name="connsiteX733" fmla="*/ 151229 w 338494"/>
            <a:gd name="connsiteY733" fmla="*/ 550141 h 599348"/>
            <a:gd name="connsiteX734" fmla="*/ 151669 w 338494"/>
            <a:gd name="connsiteY734" fmla="*/ 548347 h 599348"/>
            <a:gd name="connsiteX735" fmla="*/ 152255 w 338494"/>
            <a:gd name="connsiteY735" fmla="*/ 547732 h 599348"/>
            <a:gd name="connsiteX736" fmla="*/ 152548 w 338494"/>
            <a:gd name="connsiteY736" fmla="*/ 546980 h 599348"/>
            <a:gd name="connsiteX737" fmla="*/ 151962 w 338494"/>
            <a:gd name="connsiteY737" fmla="*/ 546348 h 599348"/>
            <a:gd name="connsiteX738" fmla="*/ 151303 w 338494"/>
            <a:gd name="connsiteY738" fmla="*/ 537310 h 599348"/>
            <a:gd name="connsiteX739" fmla="*/ 150552 w 338494"/>
            <a:gd name="connsiteY739" fmla="*/ 536404 h 599348"/>
            <a:gd name="connsiteX740" fmla="*/ 150406 w 338494"/>
            <a:gd name="connsiteY740" fmla="*/ 533448 h 599348"/>
            <a:gd name="connsiteX741" fmla="*/ 150772 w 338494"/>
            <a:gd name="connsiteY741" fmla="*/ 532679 h 599348"/>
            <a:gd name="connsiteX742" fmla="*/ 150772 w 338494"/>
            <a:gd name="connsiteY742" fmla="*/ 530749 h 599348"/>
            <a:gd name="connsiteX743" fmla="*/ 152475 w 338494"/>
            <a:gd name="connsiteY743" fmla="*/ 525776 h 599348"/>
            <a:gd name="connsiteX744" fmla="*/ 153958 w 338494"/>
            <a:gd name="connsiteY744" fmla="*/ 524392 h 599348"/>
            <a:gd name="connsiteX745" fmla="*/ 154251 w 338494"/>
            <a:gd name="connsiteY745" fmla="*/ 521642 h 599348"/>
            <a:gd name="connsiteX746" fmla="*/ 154763 w 338494"/>
            <a:gd name="connsiteY746" fmla="*/ 520941 h 599348"/>
            <a:gd name="connsiteX747" fmla="*/ 156851 w 338494"/>
            <a:gd name="connsiteY747" fmla="*/ 515422 h 599348"/>
            <a:gd name="connsiteX748" fmla="*/ 157364 w 338494"/>
            <a:gd name="connsiteY748" fmla="*/ 514806 h 599348"/>
            <a:gd name="connsiteX749" fmla="*/ 157657 w 338494"/>
            <a:gd name="connsiteY749" fmla="*/ 514038 h 599348"/>
            <a:gd name="connsiteX750" fmla="*/ 158773 w 338494"/>
            <a:gd name="connsiteY750" fmla="*/ 512654 h 599348"/>
            <a:gd name="connsiteX751" fmla="*/ 158993 w 338494"/>
            <a:gd name="connsiteY751" fmla="*/ 511697 h 599348"/>
            <a:gd name="connsiteX752" fmla="*/ 159579 w 338494"/>
            <a:gd name="connsiteY752" fmla="*/ 510997 h 599348"/>
            <a:gd name="connsiteX753" fmla="*/ 159726 w 338494"/>
            <a:gd name="connsiteY753" fmla="*/ 509066 h 599348"/>
            <a:gd name="connsiteX754" fmla="*/ 160238 w 338494"/>
            <a:gd name="connsiteY754" fmla="*/ 508451 h 599348"/>
            <a:gd name="connsiteX755" fmla="*/ 160549 w 338494"/>
            <a:gd name="connsiteY755" fmla="*/ 506520 h 599348"/>
            <a:gd name="connsiteX756" fmla="*/ 161282 w 338494"/>
            <a:gd name="connsiteY756" fmla="*/ 505615 h 599348"/>
            <a:gd name="connsiteX757" fmla="*/ 161209 w 338494"/>
            <a:gd name="connsiteY757" fmla="*/ 504453 h 599348"/>
            <a:gd name="connsiteX758" fmla="*/ 162472 w 338494"/>
            <a:gd name="connsiteY758" fmla="*/ 502163 h 599348"/>
            <a:gd name="connsiteX759" fmla="*/ 162472 w 338494"/>
            <a:gd name="connsiteY759" fmla="*/ 500095 h 599348"/>
            <a:gd name="connsiteX760" fmla="*/ 162985 w 338494"/>
            <a:gd name="connsiteY760" fmla="*/ 499617 h 599348"/>
            <a:gd name="connsiteX761" fmla="*/ 162985 w 338494"/>
            <a:gd name="connsiteY761" fmla="*/ 498575 h 599348"/>
            <a:gd name="connsiteX762" fmla="*/ 164687 w 338494"/>
            <a:gd name="connsiteY762" fmla="*/ 494849 h 599348"/>
            <a:gd name="connsiteX763" fmla="*/ 164687 w 338494"/>
            <a:gd name="connsiteY763" fmla="*/ 493465 h 599348"/>
            <a:gd name="connsiteX764" fmla="*/ 165419 w 338494"/>
            <a:gd name="connsiteY764" fmla="*/ 493055 h 599348"/>
            <a:gd name="connsiteX765" fmla="*/ 165419 w 338494"/>
            <a:gd name="connsiteY765" fmla="*/ 492013 h 599348"/>
            <a:gd name="connsiteX766" fmla="*/ 165804 w 338494"/>
            <a:gd name="connsiteY766" fmla="*/ 491124 h 599348"/>
            <a:gd name="connsiteX767" fmla="*/ 165877 w 338494"/>
            <a:gd name="connsiteY767" fmla="*/ 490151 h 599348"/>
            <a:gd name="connsiteX768" fmla="*/ 166390 w 338494"/>
            <a:gd name="connsiteY768" fmla="*/ 489467 h 599348"/>
            <a:gd name="connsiteX769" fmla="*/ 166536 w 338494"/>
            <a:gd name="connsiteY769" fmla="*/ 488562 h 599348"/>
            <a:gd name="connsiteX770" fmla="*/ 166976 w 338494"/>
            <a:gd name="connsiteY770" fmla="*/ 487879 h 599348"/>
            <a:gd name="connsiteX771" fmla="*/ 167946 w 338494"/>
            <a:gd name="connsiteY771" fmla="*/ 487400 h 599348"/>
            <a:gd name="connsiteX772" fmla="*/ 168459 w 338494"/>
            <a:gd name="connsiteY772" fmla="*/ 486700 h 599348"/>
            <a:gd name="connsiteX773" fmla="*/ 170528 w 338494"/>
            <a:gd name="connsiteY773" fmla="*/ 484974 h 599348"/>
            <a:gd name="connsiteX774" fmla="*/ 171682 w 338494"/>
            <a:gd name="connsiteY774" fmla="*/ 483419 h 599348"/>
            <a:gd name="connsiteX775" fmla="*/ 171719 w 338494"/>
            <a:gd name="connsiteY775" fmla="*/ 482667 h 599348"/>
            <a:gd name="connsiteX776" fmla="*/ 172159 w 338494"/>
            <a:gd name="connsiteY776" fmla="*/ 481864 h 599348"/>
            <a:gd name="connsiteX777" fmla="*/ 172269 w 338494"/>
            <a:gd name="connsiteY777" fmla="*/ 479009 h 599348"/>
            <a:gd name="connsiteX778" fmla="*/ 172380 w 338494"/>
            <a:gd name="connsiteY778" fmla="*/ 478685 h 599348"/>
            <a:gd name="connsiteX779" fmla="*/ 172307 w 338494"/>
            <a:gd name="connsiteY779" fmla="*/ 477728 h 599348"/>
            <a:gd name="connsiteX780" fmla="*/ 172746 w 338494"/>
            <a:gd name="connsiteY780" fmla="*/ 476891 h 599348"/>
            <a:gd name="connsiteX781" fmla="*/ 172819 w 338494"/>
            <a:gd name="connsiteY781" fmla="*/ 475934 h 599348"/>
            <a:gd name="connsiteX782" fmla="*/ 173350 w 338494"/>
            <a:gd name="connsiteY782" fmla="*/ 475302 h 599348"/>
            <a:gd name="connsiteX783" fmla="*/ 173496 w 338494"/>
            <a:gd name="connsiteY783" fmla="*/ 474414 h 599348"/>
            <a:gd name="connsiteX784" fmla="*/ 174155 w 338494"/>
            <a:gd name="connsiteY784" fmla="*/ 473713 h 599348"/>
            <a:gd name="connsiteX785" fmla="*/ 174668 w 338494"/>
            <a:gd name="connsiteY785" fmla="*/ 471987 h 599348"/>
            <a:gd name="connsiteX786" fmla="*/ 175639 w 338494"/>
            <a:gd name="connsiteY786" fmla="*/ 470552 h 599348"/>
            <a:gd name="connsiteX787" fmla="*/ 176298 w 338494"/>
            <a:gd name="connsiteY787" fmla="*/ 469989 h 599348"/>
            <a:gd name="connsiteX788" fmla="*/ 178678 w 338494"/>
            <a:gd name="connsiteY788" fmla="*/ 469032 h 599348"/>
            <a:gd name="connsiteX789" fmla="*/ 179338 w 338494"/>
            <a:gd name="connsiteY789" fmla="*/ 468468 h 599348"/>
            <a:gd name="connsiteX790" fmla="*/ 180381 w 338494"/>
            <a:gd name="connsiteY790" fmla="*/ 468400 h 599348"/>
            <a:gd name="connsiteX791" fmla="*/ 180967 w 338494"/>
            <a:gd name="connsiteY791" fmla="*/ 467716 h 599348"/>
            <a:gd name="connsiteX792" fmla="*/ 181186 w 338494"/>
            <a:gd name="connsiteY792" fmla="*/ 466879 h 599348"/>
            <a:gd name="connsiteX793" fmla="*/ 182743 w 338494"/>
            <a:gd name="connsiteY793" fmla="*/ 466196 h 599348"/>
            <a:gd name="connsiteX794" fmla="*/ 184006 w 338494"/>
            <a:gd name="connsiteY794" fmla="*/ 465222 h 599348"/>
            <a:gd name="connsiteX795" fmla="*/ 184739 w 338494"/>
            <a:gd name="connsiteY795" fmla="*/ 464880 h 599348"/>
            <a:gd name="connsiteX796" fmla="*/ 185251 w 338494"/>
            <a:gd name="connsiteY796" fmla="*/ 464265 h 599348"/>
            <a:gd name="connsiteX797" fmla="*/ 186295 w 338494"/>
            <a:gd name="connsiteY797" fmla="*/ 464196 h 599348"/>
            <a:gd name="connsiteX798" fmla="*/ 186881 w 338494"/>
            <a:gd name="connsiteY798" fmla="*/ 463650 h 599348"/>
            <a:gd name="connsiteX799" fmla="*/ 187997 w 338494"/>
            <a:gd name="connsiteY799" fmla="*/ 463496 h 599348"/>
            <a:gd name="connsiteX800" fmla="*/ 188803 w 338494"/>
            <a:gd name="connsiteY800" fmla="*/ 463154 h 599348"/>
            <a:gd name="connsiteX801" fmla="*/ 189389 w 338494"/>
            <a:gd name="connsiteY801" fmla="*/ 462676 h 599348"/>
            <a:gd name="connsiteX802" fmla="*/ 190652 w 338494"/>
            <a:gd name="connsiteY802" fmla="*/ 462334 h 599348"/>
            <a:gd name="connsiteX803" fmla="*/ 191843 w 338494"/>
            <a:gd name="connsiteY803" fmla="*/ 461634 h 599348"/>
            <a:gd name="connsiteX804" fmla="*/ 194058 w 338494"/>
            <a:gd name="connsiteY804" fmla="*/ 459157 h 599348"/>
            <a:gd name="connsiteX805" fmla="*/ 194955 w 338494"/>
            <a:gd name="connsiteY805" fmla="*/ 458815 h 599348"/>
            <a:gd name="connsiteX806" fmla="*/ 195614 w 338494"/>
            <a:gd name="connsiteY806" fmla="*/ 458388 h 599348"/>
            <a:gd name="connsiteX807" fmla="*/ 196054 w 338494"/>
            <a:gd name="connsiteY807" fmla="*/ 457773 h 599348"/>
            <a:gd name="connsiteX808" fmla="*/ 197537 w 338494"/>
            <a:gd name="connsiteY808" fmla="*/ 456663 h 599348"/>
            <a:gd name="connsiteX809" fmla="*/ 197976 w 338494"/>
            <a:gd name="connsiteY809" fmla="*/ 455979 h 599348"/>
            <a:gd name="connsiteX810" fmla="*/ 198653 w 338494"/>
            <a:gd name="connsiteY810" fmla="*/ 455432 h 599348"/>
            <a:gd name="connsiteX811" fmla="*/ 200265 w 338494"/>
            <a:gd name="connsiteY811" fmla="*/ 454800 h 599348"/>
            <a:gd name="connsiteX812" fmla="*/ 201528 w 338494"/>
            <a:gd name="connsiteY812" fmla="*/ 453707 h 599348"/>
            <a:gd name="connsiteX813" fmla="*/ 202279 w 338494"/>
            <a:gd name="connsiteY813" fmla="*/ 449349 h 599348"/>
            <a:gd name="connsiteX814" fmla="*/ 203084 w 338494"/>
            <a:gd name="connsiteY814" fmla="*/ 448597 h 599348"/>
            <a:gd name="connsiteX815" fmla="*/ 204054 w 338494"/>
            <a:gd name="connsiteY815" fmla="*/ 448461 h 599348"/>
            <a:gd name="connsiteX816" fmla="*/ 205300 w 338494"/>
            <a:gd name="connsiteY816" fmla="*/ 447418 h 599348"/>
            <a:gd name="connsiteX817" fmla="*/ 205593 w 338494"/>
            <a:gd name="connsiteY817" fmla="*/ 446513 h 599348"/>
            <a:gd name="connsiteX818" fmla="*/ 204934 w 338494"/>
            <a:gd name="connsiteY818" fmla="*/ 445009 h 599348"/>
            <a:gd name="connsiteX819" fmla="*/ 205153 w 338494"/>
            <a:gd name="connsiteY819" fmla="*/ 444035 h 599348"/>
            <a:gd name="connsiteX820" fmla="*/ 204567 w 338494"/>
            <a:gd name="connsiteY820" fmla="*/ 443420 h 599348"/>
            <a:gd name="connsiteX821" fmla="*/ 203817 w 338494"/>
            <a:gd name="connsiteY821" fmla="*/ 443061 h 599348"/>
            <a:gd name="connsiteX822" fmla="*/ 203450 w 338494"/>
            <a:gd name="connsiteY822" fmla="*/ 442378 h 599348"/>
            <a:gd name="connsiteX823" fmla="*/ 203890 w 338494"/>
            <a:gd name="connsiteY823" fmla="*/ 441694 h 599348"/>
            <a:gd name="connsiteX824" fmla="*/ 205007 w 338494"/>
            <a:gd name="connsiteY824" fmla="*/ 441694 h 599348"/>
            <a:gd name="connsiteX825" fmla="*/ 204787 w 338494"/>
            <a:gd name="connsiteY825" fmla="*/ 440995 h 599348"/>
            <a:gd name="connsiteX826" fmla="*/ 203744 w 338494"/>
            <a:gd name="connsiteY826" fmla="*/ 439901 h 599348"/>
            <a:gd name="connsiteX827" fmla="*/ 203377 w 338494"/>
            <a:gd name="connsiteY827" fmla="*/ 439201 h 599348"/>
            <a:gd name="connsiteX828" fmla="*/ 203524 w 338494"/>
            <a:gd name="connsiteY828" fmla="*/ 438312 h 599348"/>
            <a:gd name="connsiteX829" fmla="*/ 203963 w 338494"/>
            <a:gd name="connsiteY829" fmla="*/ 437680 h 599348"/>
            <a:gd name="connsiteX830" fmla="*/ 207369 w 338494"/>
            <a:gd name="connsiteY830" fmla="*/ 435066 h 599348"/>
            <a:gd name="connsiteX831" fmla="*/ 209365 w 338494"/>
            <a:gd name="connsiteY831" fmla="*/ 434793 h 599348"/>
            <a:gd name="connsiteX832" fmla="*/ 210189 w 338494"/>
            <a:gd name="connsiteY832" fmla="*/ 434502 h 599348"/>
            <a:gd name="connsiteX833" fmla="*/ 212038 w 338494"/>
            <a:gd name="connsiteY833" fmla="*/ 434929 h 599348"/>
            <a:gd name="connsiteX834" fmla="*/ 212111 w 338494"/>
            <a:gd name="connsiteY834" fmla="*/ 433272 h 599348"/>
            <a:gd name="connsiteX835" fmla="*/ 213521 w 338494"/>
            <a:gd name="connsiteY835" fmla="*/ 431888 h 599348"/>
            <a:gd name="connsiteX836" fmla="*/ 214400 w 338494"/>
            <a:gd name="connsiteY836" fmla="*/ 431683 h 599348"/>
            <a:gd name="connsiteX837" fmla="*/ 215077 w 338494"/>
            <a:gd name="connsiteY837" fmla="*/ 431119 h 599348"/>
            <a:gd name="connsiteX838" fmla="*/ 215444 w 338494"/>
            <a:gd name="connsiteY838" fmla="*/ 429394 h 599348"/>
            <a:gd name="connsiteX839" fmla="*/ 216689 w 338494"/>
            <a:gd name="connsiteY839" fmla="*/ 426985 h 599348"/>
            <a:gd name="connsiteX840" fmla="*/ 217952 w 338494"/>
            <a:gd name="connsiteY840" fmla="*/ 425874 h 599348"/>
            <a:gd name="connsiteX841" fmla="*/ 219948 w 338494"/>
            <a:gd name="connsiteY841" fmla="*/ 421807 h 599348"/>
            <a:gd name="connsiteX842" fmla="*/ 220094 w 338494"/>
            <a:gd name="connsiteY842" fmla="*/ 420082 h 599348"/>
            <a:gd name="connsiteX843" fmla="*/ 220479 w 338494"/>
            <a:gd name="connsiteY843" fmla="*/ 419945 h 599348"/>
            <a:gd name="connsiteX844" fmla="*/ 220991 w 338494"/>
            <a:gd name="connsiteY844" fmla="*/ 419108 h 599348"/>
            <a:gd name="connsiteX845" fmla="*/ 221650 w 338494"/>
            <a:gd name="connsiteY845" fmla="*/ 418561 h 599348"/>
            <a:gd name="connsiteX846" fmla="*/ 222694 w 338494"/>
            <a:gd name="connsiteY846" fmla="*/ 418493 h 599348"/>
            <a:gd name="connsiteX847" fmla="*/ 222986 w 338494"/>
            <a:gd name="connsiteY847" fmla="*/ 417741 h 599348"/>
            <a:gd name="connsiteX848" fmla="*/ 224909 w 338494"/>
            <a:gd name="connsiteY848" fmla="*/ 415861 h 599348"/>
            <a:gd name="connsiteX849" fmla="*/ 224909 w 338494"/>
            <a:gd name="connsiteY849" fmla="*/ 414836 h 599348"/>
            <a:gd name="connsiteX850" fmla="*/ 225202 w 338494"/>
            <a:gd name="connsiteY850" fmla="*/ 414000 h 599348"/>
            <a:gd name="connsiteX851" fmla="*/ 225641 w 338494"/>
            <a:gd name="connsiteY851" fmla="*/ 413521 h 599348"/>
            <a:gd name="connsiteX852" fmla="*/ 226392 w 338494"/>
            <a:gd name="connsiteY852" fmla="*/ 410753 h 599348"/>
            <a:gd name="connsiteX853" fmla="*/ 226978 w 338494"/>
            <a:gd name="connsiteY853" fmla="*/ 409864 h 599348"/>
            <a:gd name="connsiteX854" fmla="*/ 227564 w 338494"/>
            <a:gd name="connsiteY854" fmla="*/ 408275 h 599348"/>
            <a:gd name="connsiteX855" fmla="*/ 228168 w 338494"/>
            <a:gd name="connsiteY855" fmla="*/ 407660 h 599348"/>
            <a:gd name="connsiteX856" fmla="*/ 228827 w 338494"/>
            <a:gd name="connsiteY856" fmla="*/ 407233 h 599348"/>
            <a:gd name="connsiteX857" fmla="*/ 228974 w 338494"/>
            <a:gd name="connsiteY857" fmla="*/ 406345 h 599348"/>
            <a:gd name="connsiteX858" fmla="*/ 229651 w 338494"/>
            <a:gd name="connsiteY858" fmla="*/ 405439 h 599348"/>
            <a:gd name="connsiteX859" fmla="*/ 230164 w 338494"/>
            <a:gd name="connsiteY859" fmla="*/ 402329 h 599348"/>
            <a:gd name="connsiteX860" fmla="*/ 230750 w 338494"/>
            <a:gd name="connsiteY860" fmla="*/ 401577 h 599348"/>
            <a:gd name="connsiteX861" fmla="*/ 231573 w 338494"/>
            <a:gd name="connsiteY861" fmla="*/ 398877 h 599348"/>
            <a:gd name="connsiteX862" fmla="*/ 232745 w 338494"/>
            <a:gd name="connsiteY862" fmla="*/ 397305 h 599348"/>
            <a:gd name="connsiteX863" fmla="*/ 232745 w 338494"/>
            <a:gd name="connsiteY863" fmla="*/ 396263 h 599348"/>
            <a:gd name="connsiteX864" fmla="*/ 233203 w 338494"/>
            <a:gd name="connsiteY864" fmla="*/ 395579 h 599348"/>
            <a:gd name="connsiteX865" fmla="*/ 233203 w 338494"/>
            <a:gd name="connsiteY865" fmla="*/ 394537 h 599348"/>
            <a:gd name="connsiteX866" fmla="*/ 234009 w 338494"/>
            <a:gd name="connsiteY866" fmla="*/ 394127 h 599348"/>
            <a:gd name="connsiteX867" fmla="*/ 234522 w 338494"/>
            <a:gd name="connsiteY867" fmla="*/ 393495 h 599348"/>
            <a:gd name="connsiteX868" fmla="*/ 236737 w 338494"/>
            <a:gd name="connsiteY868" fmla="*/ 393427 h 599348"/>
            <a:gd name="connsiteX869" fmla="*/ 237487 w 338494"/>
            <a:gd name="connsiteY869" fmla="*/ 393085 h 599348"/>
            <a:gd name="connsiteX870" fmla="*/ 238751 w 338494"/>
            <a:gd name="connsiteY870" fmla="*/ 390813 h 599348"/>
            <a:gd name="connsiteX871" fmla="*/ 239483 w 338494"/>
            <a:gd name="connsiteY871" fmla="*/ 390249 h 599348"/>
            <a:gd name="connsiteX872" fmla="*/ 241625 w 338494"/>
            <a:gd name="connsiteY872" fmla="*/ 390181 h 599348"/>
            <a:gd name="connsiteX873" fmla="*/ 242138 w 338494"/>
            <a:gd name="connsiteY873" fmla="*/ 388592 h 599348"/>
            <a:gd name="connsiteX874" fmla="*/ 240362 w 338494"/>
            <a:gd name="connsiteY874" fmla="*/ 386867 h 599348"/>
            <a:gd name="connsiteX875" fmla="*/ 240289 w 338494"/>
            <a:gd name="connsiteY875" fmla="*/ 383911 h 599348"/>
            <a:gd name="connsiteX876" fmla="*/ 241113 w 338494"/>
            <a:gd name="connsiteY876" fmla="*/ 383142 h 599348"/>
            <a:gd name="connsiteX877" fmla="*/ 241259 w 338494"/>
            <a:gd name="connsiteY877" fmla="*/ 381143 h 599348"/>
            <a:gd name="connsiteX878" fmla="*/ 241039 w 338494"/>
            <a:gd name="connsiteY878" fmla="*/ 380169 h 599348"/>
            <a:gd name="connsiteX879" fmla="*/ 239923 w 338494"/>
            <a:gd name="connsiteY879" fmla="*/ 378102 h 599348"/>
            <a:gd name="connsiteX880" fmla="*/ 239739 w 338494"/>
            <a:gd name="connsiteY880" fmla="*/ 373761 h 599348"/>
            <a:gd name="connsiteX881" fmla="*/ 241479 w 338494"/>
            <a:gd name="connsiteY881" fmla="*/ 372651 h 599348"/>
            <a:gd name="connsiteX882" fmla="*/ 241405 w 338494"/>
            <a:gd name="connsiteY882" fmla="*/ 371899 h 599348"/>
            <a:gd name="connsiteX883" fmla="*/ 240820 w 338494"/>
            <a:gd name="connsiteY883" fmla="*/ 371336 h 599348"/>
            <a:gd name="connsiteX884" fmla="*/ 241479 w 338494"/>
            <a:gd name="connsiteY884" fmla="*/ 371062 h 599348"/>
            <a:gd name="connsiteX885" fmla="*/ 241991 w 338494"/>
            <a:gd name="connsiteY885" fmla="*/ 371831 h 599348"/>
            <a:gd name="connsiteX886" fmla="*/ 242815 w 338494"/>
            <a:gd name="connsiteY886" fmla="*/ 371968 h 599348"/>
            <a:gd name="connsiteX887" fmla="*/ 243694 w 338494"/>
            <a:gd name="connsiteY887" fmla="*/ 371336 h 599348"/>
            <a:gd name="connsiteX888" fmla="*/ 244152 w 338494"/>
            <a:gd name="connsiteY888" fmla="*/ 370652 h 599348"/>
            <a:gd name="connsiteX889" fmla="*/ 243841 w 338494"/>
            <a:gd name="connsiteY889" fmla="*/ 369883 h 599348"/>
            <a:gd name="connsiteX890" fmla="*/ 243328 w 338494"/>
            <a:gd name="connsiteY890" fmla="*/ 369268 h 599348"/>
            <a:gd name="connsiteX891" fmla="*/ 244372 w 338494"/>
            <a:gd name="connsiteY891" fmla="*/ 365816 h 599348"/>
            <a:gd name="connsiteX892" fmla="*/ 244445 w 338494"/>
            <a:gd name="connsiteY892" fmla="*/ 364774 h 599348"/>
            <a:gd name="connsiteX893" fmla="*/ 244738 w 338494"/>
            <a:gd name="connsiteY893" fmla="*/ 363954 h 599348"/>
            <a:gd name="connsiteX894" fmla="*/ 245324 w 338494"/>
            <a:gd name="connsiteY894" fmla="*/ 363270 h 599348"/>
            <a:gd name="connsiteX895" fmla="*/ 245544 w 338494"/>
            <a:gd name="connsiteY895" fmla="*/ 361049 h 599348"/>
            <a:gd name="connsiteX896" fmla="*/ 246221 w 338494"/>
            <a:gd name="connsiteY896" fmla="*/ 360434 h 599348"/>
            <a:gd name="connsiteX897" fmla="*/ 246294 w 338494"/>
            <a:gd name="connsiteY897" fmla="*/ 359529 h 599348"/>
            <a:gd name="connsiteX898" fmla="*/ 246660 w 338494"/>
            <a:gd name="connsiteY898" fmla="*/ 358777 h 599348"/>
            <a:gd name="connsiteX899" fmla="*/ 247466 w 338494"/>
            <a:gd name="connsiteY899" fmla="*/ 358076 h 599348"/>
            <a:gd name="connsiteX900" fmla="*/ 247924 w 338494"/>
            <a:gd name="connsiteY900" fmla="*/ 357393 h 599348"/>
            <a:gd name="connsiteX901" fmla="*/ 248583 w 338494"/>
            <a:gd name="connsiteY901" fmla="*/ 355667 h 599348"/>
            <a:gd name="connsiteX902" fmla="*/ 249315 w 338494"/>
            <a:gd name="connsiteY902" fmla="*/ 355120 h 599348"/>
            <a:gd name="connsiteX903" fmla="*/ 250212 w 338494"/>
            <a:gd name="connsiteY903" fmla="*/ 354915 h 599348"/>
            <a:gd name="connsiteX904" fmla="*/ 251311 w 338494"/>
            <a:gd name="connsiteY904" fmla="*/ 354915 h 599348"/>
            <a:gd name="connsiteX905" fmla="*/ 252208 w 338494"/>
            <a:gd name="connsiteY905" fmla="*/ 354352 h 599348"/>
            <a:gd name="connsiteX906" fmla="*/ 252867 w 338494"/>
            <a:gd name="connsiteY906" fmla="*/ 351310 h 599348"/>
            <a:gd name="connsiteX907" fmla="*/ 252794 w 338494"/>
            <a:gd name="connsiteY907" fmla="*/ 348286 h 599348"/>
            <a:gd name="connsiteX908" fmla="*/ 253837 w 338494"/>
            <a:gd name="connsiteY908" fmla="*/ 346201 h 599348"/>
            <a:gd name="connsiteX909" fmla="*/ 254936 w 338494"/>
            <a:gd name="connsiteY909" fmla="*/ 339229 h 599348"/>
            <a:gd name="connsiteX910" fmla="*/ 255760 w 338494"/>
            <a:gd name="connsiteY910" fmla="*/ 338751 h 599348"/>
            <a:gd name="connsiteX911" fmla="*/ 255760 w 338494"/>
            <a:gd name="connsiteY911" fmla="*/ 337708 h 599348"/>
            <a:gd name="connsiteX912" fmla="*/ 257902 w 338494"/>
            <a:gd name="connsiteY912" fmla="*/ 332684 h 599348"/>
            <a:gd name="connsiteX913" fmla="*/ 258122 w 338494"/>
            <a:gd name="connsiteY913" fmla="*/ 330668 h 599348"/>
            <a:gd name="connsiteX914" fmla="*/ 258415 w 338494"/>
            <a:gd name="connsiteY914" fmla="*/ 329848 h 599348"/>
            <a:gd name="connsiteX915" fmla="*/ 258415 w 338494"/>
            <a:gd name="connsiteY915" fmla="*/ 328805 h 599348"/>
            <a:gd name="connsiteX916" fmla="*/ 258873 w 338494"/>
            <a:gd name="connsiteY916" fmla="*/ 327985 h 599348"/>
            <a:gd name="connsiteX917" fmla="*/ 257902 w 338494"/>
            <a:gd name="connsiteY917" fmla="*/ 327421 h 599348"/>
            <a:gd name="connsiteX918" fmla="*/ 257682 w 338494"/>
            <a:gd name="connsiteY918" fmla="*/ 327148 h 599348"/>
            <a:gd name="connsiteX919" fmla="*/ 258726 w 338494"/>
            <a:gd name="connsiteY919" fmla="*/ 327080 h 599348"/>
            <a:gd name="connsiteX920" fmla="*/ 259605 w 338494"/>
            <a:gd name="connsiteY920" fmla="*/ 326738 h 599348"/>
            <a:gd name="connsiteX921" fmla="*/ 260191 w 338494"/>
            <a:gd name="connsiteY921" fmla="*/ 326123 h 599348"/>
            <a:gd name="connsiteX922" fmla="*/ 260501 w 338494"/>
            <a:gd name="connsiteY922" fmla="*/ 325286 h 599348"/>
            <a:gd name="connsiteX923" fmla="*/ 260575 w 338494"/>
            <a:gd name="connsiteY923" fmla="*/ 323287 h 599348"/>
            <a:gd name="connsiteX924" fmla="*/ 259605 w 338494"/>
            <a:gd name="connsiteY924" fmla="*/ 321903 h 599348"/>
            <a:gd name="connsiteX925" fmla="*/ 259605 w 338494"/>
            <a:gd name="connsiteY925" fmla="*/ 319836 h 599348"/>
            <a:gd name="connsiteX926" fmla="*/ 259239 w 338494"/>
            <a:gd name="connsiteY926" fmla="*/ 318931 h 599348"/>
            <a:gd name="connsiteX927" fmla="*/ 258946 w 338494"/>
            <a:gd name="connsiteY927" fmla="*/ 318726 h 599348"/>
            <a:gd name="connsiteX928" fmla="*/ 259092 w 338494"/>
            <a:gd name="connsiteY928" fmla="*/ 317564 h 599348"/>
            <a:gd name="connsiteX929" fmla="*/ 259605 w 338494"/>
            <a:gd name="connsiteY929" fmla="*/ 316795 h 599348"/>
            <a:gd name="connsiteX930" fmla="*/ 259678 w 338494"/>
            <a:gd name="connsiteY930" fmla="*/ 314796 h 599348"/>
            <a:gd name="connsiteX931" fmla="*/ 260411 w 338494"/>
            <a:gd name="connsiteY931" fmla="*/ 313002 h 599348"/>
            <a:gd name="connsiteX932" fmla="*/ 260502 w 338494"/>
            <a:gd name="connsiteY932" fmla="*/ 311960 h 599348"/>
            <a:gd name="connsiteX933" fmla="*/ 261454 w 338494"/>
            <a:gd name="connsiteY933" fmla="*/ 310661 h 599348"/>
            <a:gd name="connsiteX934" fmla="*/ 261674 w 338494"/>
            <a:gd name="connsiteY934" fmla="*/ 309756 h 599348"/>
            <a:gd name="connsiteX935" fmla="*/ 262498 w 338494"/>
            <a:gd name="connsiteY935" fmla="*/ 309072 h 599348"/>
            <a:gd name="connsiteX936" fmla="*/ 263011 w 338494"/>
            <a:gd name="connsiteY936" fmla="*/ 307415 h 599348"/>
            <a:gd name="connsiteX937" fmla="*/ 263084 w 338494"/>
            <a:gd name="connsiteY937" fmla="*/ 305262 h 599348"/>
            <a:gd name="connsiteX938" fmla="*/ 263597 w 338494"/>
            <a:gd name="connsiteY938" fmla="*/ 304305 h 599348"/>
            <a:gd name="connsiteX939" fmla="*/ 263670 w 338494"/>
            <a:gd name="connsiteY939" fmla="*/ 297333 h 599348"/>
            <a:gd name="connsiteX940" fmla="*/ 264421 w 338494"/>
            <a:gd name="connsiteY940" fmla="*/ 296496 h 599348"/>
            <a:gd name="connsiteX941" fmla="*/ 264714 w 338494"/>
            <a:gd name="connsiteY941" fmla="*/ 294633 h 599348"/>
            <a:gd name="connsiteX942" fmla="*/ 265593 w 338494"/>
            <a:gd name="connsiteY942" fmla="*/ 294292 h 599348"/>
            <a:gd name="connsiteX943" fmla="*/ 266196 w 338494"/>
            <a:gd name="connsiteY943" fmla="*/ 293677 h 599348"/>
            <a:gd name="connsiteX944" fmla="*/ 265739 w 338494"/>
            <a:gd name="connsiteY944" fmla="*/ 293045 h 599348"/>
            <a:gd name="connsiteX945" fmla="*/ 265666 w 338494"/>
            <a:gd name="connsiteY945" fmla="*/ 292361 h 599348"/>
            <a:gd name="connsiteX946" fmla="*/ 266196 w 338494"/>
            <a:gd name="connsiteY946" fmla="*/ 291798 h 599348"/>
            <a:gd name="connsiteX947" fmla="*/ 266709 w 338494"/>
            <a:gd name="connsiteY947" fmla="*/ 288004 h 599348"/>
            <a:gd name="connsiteX948" fmla="*/ 267075 w 338494"/>
            <a:gd name="connsiteY948" fmla="*/ 287321 h 599348"/>
            <a:gd name="connsiteX949" fmla="*/ 267222 w 338494"/>
            <a:gd name="connsiteY949" fmla="*/ 286416 h 599348"/>
            <a:gd name="connsiteX950" fmla="*/ 267735 w 338494"/>
            <a:gd name="connsiteY950" fmla="*/ 285800 h 599348"/>
            <a:gd name="connsiteX951" fmla="*/ 267295 w 338494"/>
            <a:gd name="connsiteY951" fmla="*/ 284416 h 599348"/>
            <a:gd name="connsiteX952" fmla="*/ 266782 w 338494"/>
            <a:gd name="connsiteY952" fmla="*/ 284075 h 599348"/>
            <a:gd name="connsiteX953" fmla="*/ 266856 w 338494"/>
            <a:gd name="connsiteY953" fmla="*/ 283101 h 599348"/>
            <a:gd name="connsiteX954" fmla="*/ 267222 w 338494"/>
            <a:gd name="connsiteY954" fmla="*/ 282349 h 599348"/>
            <a:gd name="connsiteX955" fmla="*/ 267222 w 338494"/>
            <a:gd name="connsiteY955" fmla="*/ 281375 h 599348"/>
            <a:gd name="connsiteX956" fmla="*/ 268192 w 338494"/>
            <a:gd name="connsiteY956" fmla="*/ 280760 h 599348"/>
            <a:gd name="connsiteX957" fmla="*/ 270261 w 338494"/>
            <a:gd name="connsiteY957" fmla="*/ 277786 h 599348"/>
            <a:gd name="connsiteX958" fmla="*/ 271067 w 338494"/>
            <a:gd name="connsiteY958" fmla="*/ 274266 h 599348"/>
            <a:gd name="connsiteX959" fmla="*/ 270774 w 338494"/>
            <a:gd name="connsiteY959" fmla="*/ 273514 h 599348"/>
            <a:gd name="connsiteX960" fmla="*/ 270774 w 338494"/>
            <a:gd name="connsiteY960" fmla="*/ 267773 h 599348"/>
            <a:gd name="connsiteX961" fmla="*/ 271525 w 338494"/>
            <a:gd name="connsiteY961" fmla="*/ 265911 h 599348"/>
            <a:gd name="connsiteX962" fmla="*/ 273063 w 338494"/>
            <a:gd name="connsiteY962" fmla="*/ 263980 h 599348"/>
            <a:gd name="connsiteX963" fmla="*/ 273228 w 338494"/>
            <a:gd name="connsiteY963" fmla="*/ 263023 h 599348"/>
            <a:gd name="connsiteX964" fmla="*/ 274326 w 338494"/>
            <a:gd name="connsiteY964" fmla="*/ 260870 h 599348"/>
            <a:gd name="connsiteX965" fmla="*/ 274473 w 338494"/>
            <a:gd name="connsiteY965" fmla="*/ 259981 h 599348"/>
            <a:gd name="connsiteX966" fmla="*/ 274839 w 338494"/>
            <a:gd name="connsiteY966" fmla="*/ 259213 h 599348"/>
            <a:gd name="connsiteX967" fmla="*/ 274839 w 338494"/>
            <a:gd name="connsiteY967" fmla="*/ 258188 h 599348"/>
            <a:gd name="connsiteX968" fmla="*/ 275955 w 338494"/>
            <a:gd name="connsiteY968" fmla="*/ 255830 h 599348"/>
            <a:gd name="connsiteX969" fmla="*/ 276175 w 338494"/>
            <a:gd name="connsiteY969" fmla="*/ 253967 h 599348"/>
            <a:gd name="connsiteX970" fmla="*/ 276541 w 338494"/>
            <a:gd name="connsiteY970" fmla="*/ 253284 h 599348"/>
            <a:gd name="connsiteX971" fmla="*/ 276614 w 338494"/>
            <a:gd name="connsiteY971" fmla="*/ 250242 h 599348"/>
            <a:gd name="connsiteX972" fmla="*/ 276926 w 338494"/>
            <a:gd name="connsiteY972" fmla="*/ 249336 h 599348"/>
            <a:gd name="connsiteX973" fmla="*/ 277292 w 338494"/>
            <a:gd name="connsiteY973" fmla="*/ 245338 h 599348"/>
            <a:gd name="connsiteX974" fmla="*/ 277585 w 338494"/>
            <a:gd name="connsiteY974" fmla="*/ 244586 h 599348"/>
            <a:gd name="connsiteX975" fmla="*/ 277512 w 338494"/>
            <a:gd name="connsiteY975" fmla="*/ 241544 h 599348"/>
            <a:gd name="connsiteX976" fmla="*/ 276688 w 338494"/>
            <a:gd name="connsiteY976" fmla="*/ 239886 h 599348"/>
            <a:gd name="connsiteX977" fmla="*/ 277292 w 338494"/>
            <a:gd name="connsiteY977" fmla="*/ 238229 h 599348"/>
            <a:gd name="connsiteX978" fmla="*/ 277951 w 338494"/>
            <a:gd name="connsiteY978" fmla="*/ 237614 h 599348"/>
            <a:gd name="connsiteX979" fmla="*/ 278317 w 338494"/>
            <a:gd name="connsiteY979" fmla="*/ 236709 h 599348"/>
            <a:gd name="connsiteX980" fmla="*/ 278921 w 338494"/>
            <a:gd name="connsiteY980" fmla="*/ 236230 h 599348"/>
            <a:gd name="connsiteX981" fmla="*/ 279800 w 338494"/>
            <a:gd name="connsiteY981" fmla="*/ 236230 h 599348"/>
            <a:gd name="connsiteX982" fmla="*/ 280240 w 338494"/>
            <a:gd name="connsiteY982" fmla="*/ 236846 h 599348"/>
            <a:gd name="connsiteX983" fmla="*/ 281356 w 338494"/>
            <a:gd name="connsiteY983" fmla="*/ 236777 h 599348"/>
            <a:gd name="connsiteX984" fmla="*/ 281796 w 338494"/>
            <a:gd name="connsiteY984" fmla="*/ 235120 h 599348"/>
            <a:gd name="connsiteX985" fmla="*/ 280843 w 338494"/>
            <a:gd name="connsiteY985" fmla="*/ 235120 h 599348"/>
            <a:gd name="connsiteX986" fmla="*/ 281503 w 338494"/>
            <a:gd name="connsiteY986" fmla="*/ 233736 h 599348"/>
            <a:gd name="connsiteX987" fmla="*/ 282400 w 338494"/>
            <a:gd name="connsiteY987" fmla="*/ 233463 h 599348"/>
            <a:gd name="connsiteX988" fmla="*/ 282015 w 338494"/>
            <a:gd name="connsiteY988" fmla="*/ 232779 h 599348"/>
            <a:gd name="connsiteX989" fmla="*/ 282235 w 338494"/>
            <a:gd name="connsiteY989" fmla="*/ 231874 h 599348"/>
            <a:gd name="connsiteX990" fmla="*/ 283059 w 338494"/>
            <a:gd name="connsiteY990" fmla="*/ 232079 h 599348"/>
            <a:gd name="connsiteX991" fmla="*/ 283645 w 338494"/>
            <a:gd name="connsiteY991" fmla="*/ 230217 h 599348"/>
            <a:gd name="connsiteX992" fmla="*/ 283645 w 338494"/>
            <a:gd name="connsiteY992" fmla="*/ 229191 h 599348"/>
            <a:gd name="connsiteX993" fmla="*/ 279433 w 338494"/>
            <a:gd name="connsiteY993" fmla="*/ 225107 h 599348"/>
            <a:gd name="connsiteX994" fmla="*/ 279140 w 338494"/>
            <a:gd name="connsiteY994" fmla="*/ 223313 h 599348"/>
            <a:gd name="connsiteX995" fmla="*/ 278774 w 338494"/>
            <a:gd name="connsiteY995" fmla="*/ 222630 h 599348"/>
            <a:gd name="connsiteX996" fmla="*/ 278701 w 338494"/>
            <a:gd name="connsiteY996" fmla="*/ 216137 h 599348"/>
            <a:gd name="connsiteX997" fmla="*/ 279579 w 338494"/>
            <a:gd name="connsiteY997" fmla="*/ 214684 h 599348"/>
            <a:gd name="connsiteX998" fmla="*/ 281612 w 338494"/>
            <a:gd name="connsiteY998" fmla="*/ 212822 h 599348"/>
            <a:gd name="connsiteX999" fmla="*/ 282509 w 338494"/>
            <a:gd name="connsiteY999" fmla="*/ 212377 h 599348"/>
            <a:gd name="connsiteX1000" fmla="*/ 284396 w 338494"/>
            <a:gd name="connsiteY1000" fmla="*/ 210344 h 599348"/>
            <a:gd name="connsiteX1001" fmla="*/ 285202 w 338494"/>
            <a:gd name="connsiteY1001" fmla="*/ 210087 h 599348"/>
            <a:gd name="connsiteX1002" fmla="*/ 286025 w 338494"/>
            <a:gd name="connsiteY1002" fmla="*/ 208754 h 599348"/>
            <a:gd name="connsiteX1003" fmla="*/ 286245 w 338494"/>
            <a:gd name="connsiteY1003" fmla="*/ 208890 h 599348"/>
            <a:gd name="connsiteX1004" fmla="*/ 286391 w 338494"/>
            <a:gd name="connsiteY1004" fmla="*/ 208617 h 599348"/>
            <a:gd name="connsiteX1005" fmla="*/ 286685 w 338494"/>
            <a:gd name="connsiteY1005" fmla="*/ 205780 h 599348"/>
            <a:gd name="connsiteX1006" fmla="*/ 287124 w 338494"/>
            <a:gd name="connsiteY1006" fmla="*/ 205370 h 599348"/>
            <a:gd name="connsiteX1007" fmla="*/ 285714 w 338494"/>
            <a:gd name="connsiteY1007" fmla="*/ 203012 h 599348"/>
            <a:gd name="connsiteX1008" fmla="*/ 285714 w 338494"/>
            <a:gd name="connsiteY1008" fmla="*/ 199901 h 599348"/>
            <a:gd name="connsiteX1009" fmla="*/ 286318 w 338494"/>
            <a:gd name="connsiteY1009" fmla="*/ 198107 h 599348"/>
            <a:gd name="connsiteX1010" fmla="*/ 288607 w 338494"/>
            <a:gd name="connsiteY1010" fmla="*/ 195220 h 599348"/>
            <a:gd name="connsiteX1011" fmla="*/ 289340 w 338494"/>
            <a:gd name="connsiteY1011" fmla="*/ 194793 h 599348"/>
            <a:gd name="connsiteX1012" fmla="*/ 289870 w 338494"/>
            <a:gd name="connsiteY1012" fmla="*/ 194178 h 599348"/>
            <a:gd name="connsiteX1013" fmla="*/ 290749 w 338494"/>
            <a:gd name="connsiteY1013" fmla="*/ 193973 h 599348"/>
            <a:gd name="connsiteX1014" fmla="*/ 292672 w 338494"/>
            <a:gd name="connsiteY1014" fmla="*/ 192384 h 599348"/>
            <a:gd name="connsiteX1015" fmla="*/ 293642 w 338494"/>
            <a:gd name="connsiteY1015" fmla="*/ 192247 h 599348"/>
            <a:gd name="connsiteX1016" fmla="*/ 294374 w 338494"/>
            <a:gd name="connsiteY1016" fmla="*/ 191700 h 599348"/>
            <a:gd name="connsiteX1017" fmla="*/ 296150 w 338494"/>
            <a:gd name="connsiteY1017" fmla="*/ 188727 h 599348"/>
            <a:gd name="connsiteX1018" fmla="*/ 298219 w 338494"/>
            <a:gd name="connsiteY1018" fmla="*/ 188522 h 599348"/>
            <a:gd name="connsiteX1019" fmla="*/ 298366 w 338494"/>
            <a:gd name="connsiteY1019" fmla="*/ 188454 h 599348"/>
            <a:gd name="connsiteX1020" fmla="*/ 298823 w 338494"/>
            <a:gd name="connsiteY1020" fmla="*/ 187411 h 599348"/>
            <a:gd name="connsiteX1021" fmla="*/ 299702 w 338494"/>
            <a:gd name="connsiteY1021" fmla="*/ 187070 h 599348"/>
            <a:gd name="connsiteX1022" fmla="*/ 300361 w 338494"/>
            <a:gd name="connsiteY1022" fmla="*/ 185617 h 599348"/>
            <a:gd name="connsiteX1023" fmla="*/ 301039 w 338494"/>
            <a:gd name="connsiteY1023" fmla="*/ 185139 h 599348"/>
            <a:gd name="connsiteX1024" fmla="*/ 301112 w 338494"/>
            <a:gd name="connsiteY1024" fmla="*/ 182097 h 599348"/>
            <a:gd name="connsiteX1025" fmla="*/ 302668 w 338494"/>
            <a:gd name="connsiteY1025" fmla="*/ 179961 h 599348"/>
            <a:gd name="connsiteX1026" fmla="*/ 303987 w 338494"/>
            <a:gd name="connsiteY1026" fmla="*/ 178851 h 599348"/>
            <a:gd name="connsiteX1027" fmla="*/ 304517 w 338494"/>
            <a:gd name="connsiteY1027" fmla="*/ 178030 h 599348"/>
            <a:gd name="connsiteX1028" fmla="*/ 305396 w 338494"/>
            <a:gd name="connsiteY1028" fmla="*/ 177672 h 599348"/>
            <a:gd name="connsiteX1029" fmla="*/ 305762 w 338494"/>
            <a:gd name="connsiteY1029" fmla="*/ 176988 h 599348"/>
            <a:gd name="connsiteX1030" fmla="*/ 305689 w 338494"/>
            <a:gd name="connsiteY1030" fmla="*/ 174083 h 599348"/>
            <a:gd name="connsiteX1031" fmla="*/ 305249 w 338494"/>
            <a:gd name="connsiteY1031" fmla="*/ 173400 h 599348"/>
            <a:gd name="connsiteX1032" fmla="*/ 305323 w 338494"/>
            <a:gd name="connsiteY1032" fmla="*/ 171400 h 599348"/>
            <a:gd name="connsiteX1033" fmla="*/ 306806 w 338494"/>
            <a:gd name="connsiteY1033" fmla="*/ 168769 h 599348"/>
            <a:gd name="connsiteX1034" fmla="*/ 307026 w 338494"/>
            <a:gd name="connsiteY1034" fmla="*/ 167948 h 599348"/>
            <a:gd name="connsiteX1035" fmla="*/ 307923 w 338494"/>
            <a:gd name="connsiteY1035" fmla="*/ 166565 h 599348"/>
            <a:gd name="connsiteX1036" fmla="*/ 308216 w 338494"/>
            <a:gd name="connsiteY1036" fmla="*/ 160618 h 599348"/>
            <a:gd name="connsiteX1037" fmla="*/ 308509 w 338494"/>
            <a:gd name="connsiteY1037" fmla="*/ 159730 h 599348"/>
            <a:gd name="connsiteX1038" fmla="*/ 309021 w 338494"/>
            <a:gd name="connsiteY1038" fmla="*/ 159097 h 599348"/>
            <a:gd name="connsiteX1039" fmla="*/ 309021 w 338494"/>
            <a:gd name="connsiteY1039" fmla="*/ 157935 h 599348"/>
            <a:gd name="connsiteX1040" fmla="*/ 309607 w 338494"/>
            <a:gd name="connsiteY1040" fmla="*/ 156005 h 599348"/>
            <a:gd name="connsiteX1041" fmla="*/ 310651 w 338494"/>
            <a:gd name="connsiteY1041" fmla="*/ 154690 h 599348"/>
            <a:gd name="connsiteX1042" fmla="*/ 310944 w 338494"/>
            <a:gd name="connsiteY1042" fmla="*/ 153716 h 599348"/>
            <a:gd name="connsiteX1043" fmla="*/ 312500 w 338494"/>
            <a:gd name="connsiteY1043" fmla="*/ 152827 h 599348"/>
            <a:gd name="connsiteX1044" fmla="*/ 313086 w 338494"/>
            <a:gd name="connsiteY1044" fmla="*/ 152195 h 599348"/>
            <a:gd name="connsiteX1045" fmla="*/ 313836 w 338494"/>
            <a:gd name="connsiteY1045" fmla="*/ 150760 h 599348"/>
            <a:gd name="connsiteX1046" fmla="*/ 313910 w 338494"/>
            <a:gd name="connsiteY1046" fmla="*/ 149786 h 599348"/>
            <a:gd name="connsiteX1047" fmla="*/ 316565 w 338494"/>
            <a:gd name="connsiteY1047" fmla="*/ 147446 h 599348"/>
            <a:gd name="connsiteX1048" fmla="*/ 319239 w 338494"/>
            <a:gd name="connsiteY1048" fmla="*/ 146403 h 599348"/>
            <a:gd name="connsiteX1049" fmla="*/ 320337 w 338494"/>
            <a:gd name="connsiteY1049" fmla="*/ 146403 h 599348"/>
            <a:gd name="connsiteX1050" fmla="*/ 320649 w 338494"/>
            <a:gd name="connsiteY1050" fmla="*/ 146267 h 599348"/>
            <a:gd name="connsiteX1051" fmla="*/ 319825 w 338494"/>
            <a:gd name="connsiteY1051" fmla="*/ 145856 h 599348"/>
            <a:gd name="connsiteX1052" fmla="*/ 319239 w 338494"/>
            <a:gd name="connsiteY1052" fmla="*/ 145293 h 599348"/>
            <a:gd name="connsiteX1053" fmla="*/ 318799 w 338494"/>
            <a:gd name="connsiteY1053" fmla="*/ 144609 h 599348"/>
            <a:gd name="connsiteX1054" fmla="*/ 318799 w 338494"/>
            <a:gd name="connsiteY1054" fmla="*/ 143567 h 599348"/>
            <a:gd name="connsiteX1055" fmla="*/ 317316 w 338494"/>
            <a:gd name="connsiteY1055" fmla="*/ 142747 h 599348"/>
            <a:gd name="connsiteX1056" fmla="*/ 317023 w 338494"/>
            <a:gd name="connsiteY1056" fmla="*/ 140047 h 599348"/>
            <a:gd name="connsiteX1057" fmla="*/ 318049 w 338494"/>
            <a:gd name="connsiteY1057" fmla="*/ 139432 h 599348"/>
            <a:gd name="connsiteX1058" fmla="*/ 318561 w 338494"/>
            <a:gd name="connsiteY1058" fmla="*/ 138731 h 599348"/>
            <a:gd name="connsiteX1059" fmla="*/ 320484 w 338494"/>
            <a:gd name="connsiteY1059" fmla="*/ 138389 h 599348"/>
            <a:gd name="connsiteX1060" fmla="*/ 322114 w 338494"/>
            <a:gd name="connsiteY1060" fmla="*/ 137432 h 599348"/>
            <a:gd name="connsiteX1061" fmla="*/ 323084 w 338494"/>
            <a:gd name="connsiteY1061" fmla="*/ 137227 h 599348"/>
            <a:gd name="connsiteX1062" fmla="*/ 323377 w 338494"/>
            <a:gd name="connsiteY1062" fmla="*/ 136322 h 599348"/>
            <a:gd name="connsiteX1063" fmla="*/ 323304 w 338494"/>
            <a:gd name="connsiteY1063" fmla="*/ 135502 h 599348"/>
            <a:gd name="connsiteX1064" fmla="*/ 322937 w 338494"/>
            <a:gd name="connsiteY1064" fmla="*/ 134528 h 599348"/>
            <a:gd name="connsiteX1065" fmla="*/ 322864 w 338494"/>
            <a:gd name="connsiteY1065" fmla="*/ 133555 h 599348"/>
            <a:gd name="connsiteX1066" fmla="*/ 322425 w 338494"/>
            <a:gd name="connsiteY1066" fmla="*/ 132939 h 599348"/>
            <a:gd name="connsiteX1067" fmla="*/ 322260 w 338494"/>
            <a:gd name="connsiteY1067" fmla="*/ 131009 h 599348"/>
            <a:gd name="connsiteX1068" fmla="*/ 322718 w 338494"/>
            <a:gd name="connsiteY1068" fmla="*/ 130394 h 599348"/>
            <a:gd name="connsiteX1069" fmla="*/ 322187 w 338494"/>
            <a:gd name="connsiteY1069" fmla="*/ 129625 h 599348"/>
            <a:gd name="connsiteX1070" fmla="*/ 322571 w 338494"/>
            <a:gd name="connsiteY1070" fmla="*/ 128805 h 599348"/>
            <a:gd name="connsiteX1071" fmla="*/ 323670 w 338494"/>
            <a:gd name="connsiteY1071" fmla="*/ 128805 h 599348"/>
            <a:gd name="connsiteX1072" fmla="*/ 323523 w 338494"/>
            <a:gd name="connsiteY1072" fmla="*/ 128036 h 599348"/>
            <a:gd name="connsiteX1073" fmla="*/ 322937 w 338494"/>
            <a:gd name="connsiteY1073" fmla="*/ 127558 h 599348"/>
            <a:gd name="connsiteX1074" fmla="*/ 322791 w 338494"/>
            <a:gd name="connsiteY1074" fmla="*/ 127284 h 599348"/>
            <a:gd name="connsiteX1075" fmla="*/ 323670 w 338494"/>
            <a:gd name="connsiteY1075" fmla="*/ 126926 h 599348"/>
            <a:gd name="connsiteX1076" fmla="*/ 322937 w 338494"/>
            <a:gd name="connsiteY1076" fmla="*/ 127079 h 599348"/>
            <a:gd name="connsiteX1077" fmla="*/ 321894 w 338494"/>
            <a:gd name="connsiteY1077" fmla="*/ 126721 h 599348"/>
            <a:gd name="connsiteX1078" fmla="*/ 321820 w 338494"/>
            <a:gd name="connsiteY1078" fmla="*/ 126037 h 599348"/>
            <a:gd name="connsiteX1079" fmla="*/ 320410 w 338494"/>
            <a:gd name="connsiteY1079" fmla="*/ 124858 h 599348"/>
            <a:gd name="connsiteX1080" fmla="*/ 320648 w 338494"/>
            <a:gd name="connsiteY1080" fmla="*/ 123970 h 599348"/>
            <a:gd name="connsiteX1081" fmla="*/ 321674 w 338494"/>
            <a:gd name="connsiteY1081" fmla="*/ 123901 h 599348"/>
            <a:gd name="connsiteX1082" fmla="*/ 322571 w 338494"/>
            <a:gd name="connsiteY1082" fmla="*/ 124380 h 599348"/>
            <a:gd name="connsiteX1083" fmla="*/ 322718 w 338494"/>
            <a:gd name="connsiteY1083" fmla="*/ 125354 h 599348"/>
            <a:gd name="connsiteX1084" fmla="*/ 323743 w 338494"/>
            <a:gd name="connsiteY1084" fmla="*/ 125285 h 599348"/>
            <a:gd name="connsiteX1085" fmla="*/ 324640 w 338494"/>
            <a:gd name="connsiteY1085" fmla="*/ 124858 h 599348"/>
            <a:gd name="connsiteX1086" fmla="*/ 322498 w 338494"/>
            <a:gd name="connsiteY1086" fmla="*/ 122859 h 599348"/>
            <a:gd name="connsiteX1087" fmla="*/ 320722 w 338494"/>
            <a:gd name="connsiteY1087" fmla="*/ 122312 h 599348"/>
            <a:gd name="connsiteX1088" fmla="*/ 320484 w 338494"/>
            <a:gd name="connsiteY1088" fmla="*/ 121902 h 599348"/>
            <a:gd name="connsiteX1089" fmla="*/ 320191 w 338494"/>
            <a:gd name="connsiteY1089" fmla="*/ 121817 h 599348"/>
            <a:gd name="connsiteX1090" fmla="*/ 319239 w 338494"/>
            <a:gd name="connsiteY1090" fmla="*/ 120587 h 599348"/>
            <a:gd name="connsiteX1091" fmla="*/ 319165 w 338494"/>
            <a:gd name="connsiteY1091" fmla="*/ 119887 h 599348"/>
            <a:gd name="connsiteX1092" fmla="*/ 317023 w 338494"/>
            <a:gd name="connsiteY1092" fmla="*/ 114914 h 599348"/>
            <a:gd name="connsiteX1093" fmla="*/ 316950 w 338494"/>
            <a:gd name="connsiteY1093" fmla="*/ 112846 h 599348"/>
            <a:gd name="connsiteX1094" fmla="*/ 316492 w 338494"/>
            <a:gd name="connsiteY1094" fmla="*/ 112231 h 599348"/>
            <a:gd name="connsiteX1095" fmla="*/ 316712 w 338494"/>
            <a:gd name="connsiteY1095" fmla="*/ 111890 h 599348"/>
            <a:gd name="connsiteX1096" fmla="*/ 316712 w 338494"/>
            <a:gd name="connsiteY1096" fmla="*/ 110779 h 599348"/>
            <a:gd name="connsiteX1097" fmla="*/ 316419 w 338494"/>
            <a:gd name="connsiteY1097" fmla="*/ 109874 h 599348"/>
            <a:gd name="connsiteX1098" fmla="*/ 316712 w 338494"/>
            <a:gd name="connsiteY1098" fmla="*/ 104286 h 599348"/>
            <a:gd name="connsiteX1099" fmla="*/ 315009 w 338494"/>
            <a:gd name="connsiteY1099" fmla="*/ 102560 h 599348"/>
            <a:gd name="connsiteX1100" fmla="*/ 314496 w 338494"/>
            <a:gd name="connsiteY1100" fmla="*/ 101740 h 599348"/>
            <a:gd name="connsiteX1101" fmla="*/ 314496 w 338494"/>
            <a:gd name="connsiteY1101" fmla="*/ 100835 h 599348"/>
            <a:gd name="connsiteX1102" fmla="*/ 313691 w 338494"/>
            <a:gd name="connsiteY1102" fmla="*/ 99946 h 599348"/>
            <a:gd name="connsiteX1103" fmla="*/ 313324 w 338494"/>
            <a:gd name="connsiteY1103" fmla="*/ 98084 h 599348"/>
            <a:gd name="connsiteX1104" fmla="*/ 313398 w 338494"/>
            <a:gd name="connsiteY1104" fmla="*/ 97110 h 599348"/>
            <a:gd name="connsiteX1105" fmla="*/ 312793 w 338494"/>
            <a:gd name="connsiteY1105" fmla="*/ 96563 h 599348"/>
            <a:gd name="connsiteX1106" fmla="*/ 313087 w 338494"/>
            <a:gd name="connsiteY1106" fmla="*/ 88891 h 599348"/>
            <a:gd name="connsiteX1107" fmla="*/ 313471 w 338494"/>
            <a:gd name="connsiteY1107" fmla="*/ 87713 h 599348"/>
            <a:gd name="connsiteX1108" fmla="*/ 313471 w 338494"/>
            <a:gd name="connsiteY1108" fmla="*/ 86687 h 599348"/>
            <a:gd name="connsiteX1109" fmla="*/ 314204 w 338494"/>
            <a:gd name="connsiteY1109" fmla="*/ 85167 h 599348"/>
            <a:gd name="connsiteX1110" fmla="*/ 314057 w 338494"/>
            <a:gd name="connsiteY1110" fmla="*/ 83168 h 599348"/>
            <a:gd name="connsiteX1111" fmla="*/ 314643 w 338494"/>
            <a:gd name="connsiteY1111" fmla="*/ 81510 h 599348"/>
            <a:gd name="connsiteX1112" fmla="*/ 314716 w 338494"/>
            <a:gd name="connsiteY1112" fmla="*/ 80537 h 599348"/>
            <a:gd name="connsiteX1113" fmla="*/ 316126 w 338494"/>
            <a:gd name="connsiteY1113" fmla="*/ 77718 h 599348"/>
            <a:gd name="connsiteX1114" fmla="*/ 316273 w 338494"/>
            <a:gd name="connsiteY1114" fmla="*/ 76744 h 599348"/>
            <a:gd name="connsiteX1115" fmla="*/ 317023 w 338494"/>
            <a:gd name="connsiteY1115" fmla="*/ 75565 h 599348"/>
            <a:gd name="connsiteX1116" fmla="*/ 317902 w 338494"/>
            <a:gd name="connsiteY1116" fmla="*/ 75155 h 599348"/>
            <a:gd name="connsiteX1117" fmla="*/ 318488 w 338494"/>
            <a:gd name="connsiteY1117" fmla="*/ 73566 h 599348"/>
            <a:gd name="connsiteX1118" fmla="*/ 319019 w 338494"/>
            <a:gd name="connsiteY1118" fmla="*/ 72951 h 599348"/>
            <a:gd name="connsiteX1119" fmla="*/ 319824 w 338494"/>
            <a:gd name="connsiteY1119" fmla="*/ 72678 h 599348"/>
            <a:gd name="connsiteX1120" fmla="*/ 322040 w 338494"/>
            <a:gd name="connsiteY1120" fmla="*/ 70251 h 599348"/>
            <a:gd name="connsiteX1121" fmla="*/ 322791 w 338494"/>
            <a:gd name="connsiteY1121" fmla="*/ 69909 h 599348"/>
            <a:gd name="connsiteX1122" fmla="*/ 324640 w 338494"/>
            <a:gd name="connsiteY1122" fmla="*/ 67910 h 599348"/>
            <a:gd name="connsiteX1123" fmla="*/ 324786 w 338494"/>
            <a:gd name="connsiteY1123" fmla="*/ 65980 h 599348"/>
            <a:gd name="connsiteX1124" fmla="*/ 325079 w 338494"/>
            <a:gd name="connsiteY1124" fmla="*/ 65143 h 599348"/>
            <a:gd name="connsiteX1125" fmla="*/ 326708 w 338494"/>
            <a:gd name="connsiteY1125" fmla="*/ 64254 h 599348"/>
            <a:gd name="connsiteX1126" fmla="*/ 327587 w 338494"/>
            <a:gd name="connsiteY1126" fmla="*/ 64049 h 599348"/>
            <a:gd name="connsiteX1127" fmla="*/ 328485 w 338494"/>
            <a:gd name="connsiteY1127" fmla="*/ 62870 h 599348"/>
            <a:gd name="connsiteX1128" fmla="*/ 329177 w 338494"/>
            <a:gd name="connsiteY1128" fmla="*/ 62353 h 599348"/>
            <a:gd name="connsiteX1129" fmla="*/ 329896 w 338494"/>
            <a:gd name="connsiteY1129" fmla="*/ 62033 h 599348"/>
            <a:gd name="connsiteX1130" fmla="*/ 331361 w 338494"/>
            <a:gd name="connsiteY1130" fmla="*/ 60103 h 599348"/>
            <a:gd name="connsiteX1131" fmla="*/ 331525 w 338494"/>
            <a:gd name="connsiteY1131" fmla="*/ 59078 h 599348"/>
            <a:gd name="connsiteX1132" fmla="*/ 332551 w 338494"/>
            <a:gd name="connsiteY1132" fmla="*/ 58514 h 599348"/>
            <a:gd name="connsiteX1133" fmla="*/ 333594 w 338494"/>
            <a:gd name="connsiteY1133" fmla="*/ 58377 h 599348"/>
            <a:gd name="connsiteX1134" fmla="*/ 334324 w 338494"/>
            <a:gd name="connsiteY1134" fmla="*/ 58101 h 599348"/>
            <a:gd name="connsiteX1135" fmla="*/ 334986 w 338494"/>
            <a:gd name="connsiteY1135" fmla="*/ 57489 h 599348"/>
            <a:gd name="connsiteX1136" fmla="*/ 335956 w 338494"/>
            <a:gd name="connsiteY1136" fmla="*/ 57352 h 599348"/>
            <a:gd name="connsiteX1137" fmla="*/ 336688 w 338494"/>
            <a:gd name="connsiteY1137" fmla="*/ 56925 h 599348"/>
            <a:gd name="connsiteX1138" fmla="*/ 337805 w 338494"/>
            <a:gd name="connsiteY1138" fmla="*/ 56857 h 599348"/>
            <a:gd name="connsiteX1139" fmla="*/ 340093 w 338494"/>
            <a:gd name="connsiteY1139" fmla="*/ 55900 h 599348"/>
            <a:gd name="connsiteX1140" fmla="*/ 340548 w 338494"/>
            <a:gd name="connsiteY1140" fmla="*/ 55060 h 599348"/>
            <a:gd name="connsiteX1141" fmla="*/ 341577 w 338494"/>
            <a:gd name="connsiteY1141" fmla="*/ 54994 h 599348"/>
            <a:gd name="connsiteX1142" fmla="*/ 342016 w 338494"/>
            <a:gd name="connsiteY1142" fmla="*/ 54379 h 599348"/>
            <a:gd name="connsiteX1143" fmla="*/ 343646 w 338494"/>
            <a:gd name="connsiteY1143" fmla="*/ 53679 h 599348"/>
            <a:gd name="connsiteX1144" fmla="*/ 344101 w 338494"/>
            <a:gd name="connsiteY1144" fmla="*/ 52959 h 599348"/>
            <a:gd name="connsiteX1145" fmla="*/ 345202 w 338494"/>
            <a:gd name="connsiteY1145" fmla="*/ 52859 h 599348"/>
            <a:gd name="connsiteX1146" fmla="*/ 345605 w 338494"/>
            <a:gd name="connsiteY1146" fmla="*/ 52072 h 599348"/>
            <a:gd name="connsiteX1147" fmla="*/ 345642 w 338494"/>
            <a:gd name="connsiteY1147" fmla="*/ 51270 h 599348"/>
            <a:gd name="connsiteX1148" fmla="*/ 344543 w 338494"/>
            <a:gd name="connsiteY1148" fmla="*/ 50159 h 599348"/>
            <a:gd name="connsiteX1149" fmla="*/ 343719 w 338494"/>
            <a:gd name="connsiteY1149" fmla="*/ 50228 h 599348"/>
            <a:gd name="connsiteX1150" fmla="*/ 343060 w 338494"/>
            <a:gd name="connsiteY1150" fmla="*/ 50791 h 599348"/>
            <a:gd name="connsiteX1151" fmla="*/ 342382 w 338494"/>
            <a:gd name="connsiteY1151" fmla="*/ 49613 h 599348"/>
            <a:gd name="connsiteX1152" fmla="*/ 341577 w 338494"/>
            <a:gd name="connsiteY1152" fmla="*/ 49339 h 599348"/>
            <a:gd name="connsiteX1153" fmla="*/ 341064 w 338494"/>
            <a:gd name="connsiteY1153" fmla="*/ 48792 h 599348"/>
            <a:gd name="connsiteX1154" fmla="*/ 340204 w 338494"/>
            <a:gd name="connsiteY1154" fmla="*/ 48605 h 599348"/>
            <a:gd name="connsiteX1155" fmla="*/ 339141 w 338494"/>
            <a:gd name="connsiteY1155" fmla="*/ 48639 h 599348"/>
            <a:gd name="connsiteX1156" fmla="*/ 338650 w 338494"/>
            <a:gd name="connsiteY1156" fmla="*/ 49102 h 599348"/>
            <a:gd name="connsiteX1157" fmla="*/ 337659 w 338494"/>
            <a:gd name="connsiteY1157" fmla="*/ 49682 h 599348"/>
            <a:gd name="connsiteX1158" fmla="*/ 335297 w 338494"/>
            <a:gd name="connsiteY1158" fmla="*/ 49477 h 599348"/>
            <a:gd name="connsiteX1159" fmla="*/ 332403 w 338494"/>
            <a:gd name="connsiteY1159" fmla="*/ 47273 h 599348"/>
            <a:gd name="connsiteX1160" fmla="*/ 332184 w 338494"/>
            <a:gd name="connsiteY1160" fmla="*/ 46505 h 599348"/>
            <a:gd name="connsiteX1161" fmla="*/ 332184 w 338494"/>
            <a:gd name="connsiteY1161" fmla="*/ 43394 h 599348"/>
            <a:gd name="connsiteX1162" fmla="*/ 331817 w 338494"/>
            <a:gd name="connsiteY1162" fmla="*/ 42984 h 599348"/>
            <a:gd name="connsiteX1163" fmla="*/ 332623 w 338494"/>
            <a:gd name="connsiteY1163" fmla="*/ 42437 h 599348"/>
            <a:gd name="connsiteX1164" fmla="*/ 332477 w 338494"/>
            <a:gd name="connsiteY1164" fmla="*/ 42096 h 599348"/>
            <a:gd name="connsiteX1165" fmla="*/ 330042 w 338494"/>
            <a:gd name="connsiteY1165" fmla="*/ 39806 h 599348"/>
            <a:gd name="connsiteX1166" fmla="*/ 329291 w 338494"/>
            <a:gd name="connsiteY1166" fmla="*/ 38148 h 599348"/>
            <a:gd name="connsiteX1167" fmla="*/ 330188 w 338494"/>
            <a:gd name="connsiteY1167" fmla="*/ 35671 h 599348"/>
            <a:gd name="connsiteX1168" fmla="*/ 331067 w 338494"/>
            <a:gd name="connsiteY1168" fmla="*/ 35107 h 599348"/>
            <a:gd name="connsiteX1169" fmla="*/ 331287 w 338494"/>
            <a:gd name="connsiteY1169" fmla="*/ 34287 h 599348"/>
            <a:gd name="connsiteX1170" fmla="*/ 330921 w 338494"/>
            <a:gd name="connsiteY1170" fmla="*/ 33603 h 599348"/>
            <a:gd name="connsiteX1171" fmla="*/ 330335 w 338494"/>
            <a:gd name="connsiteY1171" fmla="*/ 33108 h 599348"/>
            <a:gd name="connsiteX1172" fmla="*/ 329969 w 338494"/>
            <a:gd name="connsiteY1172" fmla="*/ 32630 h 599348"/>
            <a:gd name="connsiteX1173" fmla="*/ 330408 w 338494"/>
            <a:gd name="connsiteY1173" fmla="*/ 31946 h 599348"/>
            <a:gd name="connsiteX1174" fmla="*/ 331141 w 338494"/>
            <a:gd name="connsiteY1174" fmla="*/ 31519 h 599348"/>
            <a:gd name="connsiteX1175" fmla="*/ 331141 w 338494"/>
            <a:gd name="connsiteY1175" fmla="*/ 30494 h 599348"/>
            <a:gd name="connsiteX1176" fmla="*/ 330115 w 338494"/>
            <a:gd name="connsiteY1176" fmla="*/ 30426 h 599348"/>
            <a:gd name="connsiteX1177" fmla="*/ 329145 w 338494"/>
            <a:gd name="connsiteY1177" fmla="*/ 30631 h 599348"/>
            <a:gd name="connsiteX1178" fmla="*/ 328559 w 338494"/>
            <a:gd name="connsiteY1178" fmla="*/ 31178 h 599348"/>
            <a:gd name="connsiteX1179" fmla="*/ 326563 w 338494"/>
            <a:gd name="connsiteY1179" fmla="*/ 31810 h 599348"/>
            <a:gd name="connsiteX1180" fmla="*/ 325447 w 338494"/>
            <a:gd name="connsiteY1180" fmla="*/ 31810 h 599348"/>
            <a:gd name="connsiteX1181" fmla="*/ 321967 w 338494"/>
            <a:gd name="connsiteY1181" fmla="*/ 31109 h 599348"/>
            <a:gd name="connsiteX1182" fmla="*/ 321088 w 338494"/>
            <a:gd name="connsiteY1182" fmla="*/ 31451 h 599348"/>
            <a:gd name="connsiteX1183" fmla="*/ 320264 w 338494"/>
            <a:gd name="connsiteY1183" fmla="*/ 31109 h 599348"/>
            <a:gd name="connsiteX1184" fmla="*/ 317683 w 338494"/>
            <a:gd name="connsiteY1184" fmla="*/ 31041 h 599348"/>
            <a:gd name="connsiteX1185" fmla="*/ 315980 w 338494"/>
            <a:gd name="connsiteY1185" fmla="*/ 30562 h 599348"/>
            <a:gd name="connsiteX1186" fmla="*/ 315174 w 338494"/>
            <a:gd name="connsiteY1186" fmla="*/ 30973 h 599348"/>
            <a:gd name="connsiteX1187" fmla="*/ 314424 w 338494"/>
            <a:gd name="connsiteY1187" fmla="*/ 31656 h 599348"/>
            <a:gd name="connsiteX1188" fmla="*/ 313471 w 338494"/>
            <a:gd name="connsiteY1188" fmla="*/ 31656 h 599348"/>
            <a:gd name="connsiteX1189" fmla="*/ 312867 w 338494"/>
            <a:gd name="connsiteY1189" fmla="*/ 30973 h 599348"/>
            <a:gd name="connsiteX1190" fmla="*/ 313087 w 338494"/>
            <a:gd name="connsiteY1190" fmla="*/ 30084 h 599348"/>
            <a:gd name="connsiteX1191" fmla="*/ 313545 w 338494"/>
            <a:gd name="connsiteY1191" fmla="*/ 29384 h 599348"/>
            <a:gd name="connsiteX1192" fmla="*/ 313911 w 338494"/>
            <a:gd name="connsiteY1192" fmla="*/ 29042 h 599348"/>
            <a:gd name="connsiteX1193" fmla="*/ 312794 w 338494"/>
            <a:gd name="connsiteY1193" fmla="*/ 29042 h 599348"/>
            <a:gd name="connsiteX1194" fmla="*/ 311842 w 338494"/>
            <a:gd name="connsiteY1194" fmla="*/ 29384 h 599348"/>
            <a:gd name="connsiteX1195" fmla="*/ 310725 w 338494"/>
            <a:gd name="connsiteY1195" fmla="*/ 29384 h 599348"/>
            <a:gd name="connsiteX1196" fmla="*/ 310212 w 338494"/>
            <a:gd name="connsiteY1196" fmla="*/ 28768 h 599348"/>
            <a:gd name="connsiteX1197" fmla="*/ 310505 w 338494"/>
            <a:gd name="connsiteY1197" fmla="*/ 26906 h 599348"/>
            <a:gd name="connsiteX1198" fmla="*/ 309462 w 338494"/>
            <a:gd name="connsiteY1198" fmla="*/ 26974 h 599348"/>
            <a:gd name="connsiteX1199" fmla="*/ 308071 w 338494"/>
            <a:gd name="connsiteY1199" fmla="*/ 27795 h 599348"/>
            <a:gd name="connsiteX1200" fmla="*/ 306807 w 338494"/>
            <a:gd name="connsiteY1200" fmla="*/ 26701 h 599348"/>
            <a:gd name="connsiteX1201" fmla="*/ 305690 w 338494"/>
            <a:gd name="connsiteY1201" fmla="*/ 26616 h 599348"/>
            <a:gd name="connsiteX1202" fmla="*/ 305177 w 338494"/>
            <a:gd name="connsiteY1202" fmla="*/ 26274 h 599348"/>
            <a:gd name="connsiteX1203" fmla="*/ 305177 w 338494"/>
            <a:gd name="connsiteY1203" fmla="*/ 25112 h 599348"/>
            <a:gd name="connsiteX1204" fmla="*/ 304225 w 338494"/>
            <a:gd name="connsiteY1204" fmla="*/ 24890 h 599348"/>
            <a:gd name="connsiteX1205" fmla="*/ 303768 w 338494"/>
            <a:gd name="connsiteY1205" fmla="*/ 25659 h 599348"/>
            <a:gd name="connsiteX1206" fmla="*/ 302889 w 338494"/>
            <a:gd name="connsiteY1206" fmla="*/ 25864 h 599348"/>
            <a:gd name="connsiteX1207" fmla="*/ 302670 w 338494"/>
            <a:gd name="connsiteY1207" fmla="*/ 25044 h 599348"/>
            <a:gd name="connsiteX1208" fmla="*/ 301919 w 338494"/>
            <a:gd name="connsiteY1208" fmla="*/ 25044 h 599348"/>
            <a:gd name="connsiteX1209" fmla="*/ 302212 w 338494"/>
            <a:gd name="connsiteY1209" fmla="*/ 25864 h 599348"/>
            <a:gd name="connsiteX1210" fmla="*/ 303036 w 338494"/>
            <a:gd name="connsiteY1210" fmla="*/ 26974 h 599348"/>
            <a:gd name="connsiteX1211" fmla="*/ 301992 w 338494"/>
            <a:gd name="connsiteY1211" fmla="*/ 28205 h 599348"/>
            <a:gd name="connsiteX1212" fmla="*/ 300363 w 338494"/>
            <a:gd name="connsiteY1212" fmla="*/ 29315 h 599348"/>
            <a:gd name="connsiteX1213" fmla="*/ 299630 w 338494"/>
            <a:gd name="connsiteY1213" fmla="*/ 29384 h 599348"/>
            <a:gd name="connsiteX1214" fmla="*/ 300967 w 338494"/>
            <a:gd name="connsiteY1214" fmla="*/ 28205 h 599348"/>
            <a:gd name="connsiteX1215" fmla="*/ 300509 w 338494"/>
            <a:gd name="connsiteY1215" fmla="*/ 27453 h 599348"/>
            <a:gd name="connsiteX1216" fmla="*/ 300509 w 338494"/>
            <a:gd name="connsiteY1216" fmla="*/ 25730 h 599348"/>
            <a:gd name="connsiteX1217" fmla="*/ 299630 w 338494"/>
            <a:gd name="connsiteY1217" fmla="*/ 25661 h 599348"/>
            <a:gd name="connsiteX1218" fmla="*/ 298824 w 338494"/>
            <a:gd name="connsiteY1218" fmla="*/ 25251 h 599348"/>
            <a:gd name="connsiteX1219" fmla="*/ 297781 w 338494"/>
            <a:gd name="connsiteY1219" fmla="*/ 25115 h 599348"/>
            <a:gd name="connsiteX1220" fmla="*/ 296591 w 338494"/>
            <a:gd name="connsiteY1220" fmla="*/ 24004 h 599348"/>
            <a:gd name="connsiteX1221" fmla="*/ 294302 w 338494"/>
            <a:gd name="connsiteY1221" fmla="*/ 24004 h 599348"/>
            <a:gd name="connsiteX1222" fmla="*/ 293643 w 338494"/>
            <a:gd name="connsiteY1222" fmla="*/ 23594 h 599348"/>
            <a:gd name="connsiteX1223" fmla="*/ 293790 w 338494"/>
            <a:gd name="connsiteY1223" fmla="*/ 22825 h 599348"/>
            <a:gd name="connsiteX1224" fmla="*/ 293350 w 338494"/>
            <a:gd name="connsiteY1224" fmla="*/ 22005 h 599348"/>
            <a:gd name="connsiteX1225" fmla="*/ 292380 w 338494"/>
            <a:gd name="connsiteY1225" fmla="*/ 21800 h 599348"/>
            <a:gd name="connsiteX1226" fmla="*/ 291647 w 338494"/>
            <a:gd name="connsiteY1226" fmla="*/ 21236 h 599348"/>
            <a:gd name="connsiteX1227" fmla="*/ 290750 w 338494"/>
            <a:gd name="connsiteY1227" fmla="*/ 20963 h 599348"/>
            <a:gd name="connsiteX1228" fmla="*/ 289798 w 338494"/>
            <a:gd name="connsiteY1228" fmla="*/ 20348 h 599348"/>
            <a:gd name="connsiteX1229" fmla="*/ 289487 w 338494"/>
            <a:gd name="connsiteY1229" fmla="*/ 19648 h 599348"/>
            <a:gd name="connsiteX1230" fmla="*/ 289871 w 338494"/>
            <a:gd name="connsiteY1230" fmla="*/ 18827 h 599348"/>
            <a:gd name="connsiteX1231" fmla="*/ 291574 w 338494"/>
            <a:gd name="connsiteY1231" fmla="*/ 18059 h 599348"/>
            <a:gd name="connsiteX1232" fmla="*/ 291409 w 338494"/>
            <a:gd name="connsiteY1232" fmla="*/ 17649 h 599348"/>
            <a:gd name="connsiteX1233" fmla="*/ 290750 w 338494"/>
            <a:gd name="connsiteY1233" fmla="*/ 17102 h 599348"/>
            <a:gd name="connsiteX1234" fmla="*/ 291336 w 338494"/>
            <a:gd name="connsiteY1234" fmla="*/ 16487 h 599348"/>
            <a:gd name="connsiteX1235" fmla="*/ 292160 w 338494"/>
            <a:gd name="connsiteY1235" fmla="*/ 16060 h 599348"/>
            <a:gd name="connsiteX1236" fmla="*/ 292893 w 338494"/>
            <a:gd name="connsiteY1236" fmla="*/ 15444 h 599348"/>
            <a:gd name="connsiteX1237" fmla="*/ 292673 w 338494"/>
            <a:gd name="connsiteY1237" fmla="*/ 14829 h 599348"/>
            <a:gd name="connsiteX1238" fmla="*/ 290018 w 338494"/>
            <a:gd name="connsiteY1238" fmla="*/ 16965 h 599348"/>
            <a:gd name="connsiteX1239" fmla="*/ 286318 w 338494"/>
            <a:gd name="connsiteY1239" fmla="*/ 17170 h 599348"/>
            <a:gd name="connsiteX1240" fmla="*/ 283425 w 338494"/>
            <a:gd name="connsiteY1240" fmla="*/ 14402 h 599348"/>
            <a:gd name="connsiteX1241" fmla="*/ 283278 w 338494"/>
            <a:gd name="connsiteY1241" fmla="*/ 13718 h 599348"/>
            <a:gd name="connsiteX1242" fmla="*/ 284011 w 338494"/>
            <a:gd name="connsiteY1242" fmla="*/ 13018 h 599348"/>
            <a:gd name="connsiteX1243" fmla="*/ 283644 w 338494"/>
            <a:gd name="connsiteY1243" fmla="*/ 12335 h 599348"/>
            <a:gd name="connsiteX1244" fmla="*/ 282472 w 338494"/>
            <a:gd name="connsiteY1244" fmla="*/ 12335 h 599348"/>
            <a:gd name="connsiteX1245" fmla="*/ 281649 w 338494"/>
            <a:gd name="connsiteY1245" fmla="*/ 11993 h 599348"/>
            <a:gd name="connsiteX1246" fmla="*/ 280459 w 338494"/>
            <a:gd name="connsiteY1246" fmla="*/ 10882 h 599348"/>
            <a:gd name="connsiteX1247" fmla="*/ 280770 w 338494"/>
            <a:gd name="connsiteY1247" fmla="*/ 8815 h 599348"/>
            <a:gd name="connsiteX1248" fmla="*/ 280550 w 338494"/>
            <a:gd name="connsiteY1248" fmla="*/ 7841 h 599348"/>
            <a:gd name="connsiteX1249" fmla="*/ 280166 w 338494"/>
            <a:gd name="connsiteY1249" fmla="*/ 7158 h 599348"/>
            <a:gd name="connsiteX1250" fmla="*/ 279507 w 338494"/>
            <a:gd name="connsiteY1250" fmla="*/ 6611 h 599348"/>
            <a:gd name="connsiteX1251" fmla="*/ 277364 w 338494"/>
            <a:gd name="connsiteY1251" fmla="*/ 3774 h 599348"/>
            <a:gd name="connsiteX1252" fmla="*/ 275515 w 338494"/>
            <a:gd name="connsiteY1252" fmla="*/ 3227 h 599348"/>
            <a:gd name="connsiteX1253" fmla="*/ 274472 w 338494"/>
            <a:gd name="connsiteY1253" fmla="*/ 1980 h 599348"/>
            <a:gd name="connsiteX1254" fmla="*/ 273666 w 338494"/>
            <a:gd name="connsiteY1254" fmla="*/ 1570 h 599348"/>
            <a:gd name="connsiteX1255" fmla="*/ 272549 w 338494"/>
            <a:gd name="connsiteY1255" fmla="*/ 1570 h 599348"/>
            <a:gd name="connsiteX1256" fmla="*/ 271744 w 338494"/>
            <a:gd name="connsiteY1256" fmla="*/ 1074 h 599348"/>
            <a:gd name="connsiteX1257" fmla="*/ 271140 w 338494"/>
            <a:gd name="connsiteY1257" fmla="*/ 459 h 599348"/>
            <a:gd name="connsiteX1258" fmla="*/ 270407 w 338494"/>
            <a:gd name="connsiteY1258" fmla="*/ 49 h 599348"/>
            <a:gd name="connsiteX1259" fmla="*/ 270155 w 338494"/>
            <a:gd name="connsiteY1259" fmla="*/ 0 h 599348"/>
            <a:gd name="connsiteX1260" fmla="*/ 270155 w 338494"/>
            <a:gd name="connsiteY1260" fmla="*/ 0 h 5993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 ang="0">
              <a:pos x="connsiteX209" y="connsiteY209"/>
            </a:cxn>
            <a:cxn ang="0">
              <a:pos x="connsiteX210" y="connsiteY210"/>
            </a:cxn>
            <a:cxn ang="0">
              <a:pos x="connsiteX211" y="connsiteY211"/>
            </a:cxn>
            <a:cxn ang="0">
              <a:pos x="connsiteX212" y="connsiteY212"/>
            </a:cxn>
            <a:cxn ang="0">
              <a:pos x="connsiteX213" y="connsiteY213"/>
            </a:cxn>
            <a:cxn ang="0">
              <a:pos x="connsiteX214" y="connsiteY214"/>
            </a:cxn>
            <a:cxn ang="0">
              <a:pos x="connsiteX215" y="connsiteY215"/>
            </a:cxn>
            <a:cxn ang="0">
              <a:pos x="connsiteX216" y="connsiteY216"/>
            </a:cxn>
            <a:cxn ang="0">
              <a:pos x="connsiteX217" y="connsiteY217"/>
            </a:cxn>
            <a:cxn ang="0">
              <a:pos x="connsiteX218" y="connsiteY218"/>
            </a:cxn>
            <a:cxn ang="0">
              <a:pos x="connsiteX219" y="connsiteY219"/>
            </a:cxn>
            <a:cxn ang="0">
              <a:pos x="connsiteX220" y="connsiteY220"/>
            </a:cxn>
            <a:cxn ang="0">
              <a:pos x="connsiteX221" y="connsiteY221"/>
            </a:cxn>
            <a:cxn ang="0">
              <a:pos x="connsiteX222" y="connsiteY222"/>
            </a:cxn>
            <a:cxn ang="0">
              <a:pos x="connsiteX223" y="connsiteY223"/>
            </a:cxn>
            <a:cxn ang="0">
              <a:pos x="connsiteX224" y="connsiteY224"/>
            </a:cxn>
            <a:cxn ang="0">
              <a:pos x="connsiteX225" y="connsiteY225"/>
            </a:cxn>
            <a:cxn ang="0">
              <a:pos x="connsiteX226" y="connsiteY226"/>
            </a:cxn>
            <a:cxn ang="0">
              <a:pos x="connsiteX227" y="connsiteY227"/>
            </a:cxn>
            <a:cxn ang="0">
              <a:pos x="connsiteX228" y="connsiteY228"/>
            </a:cxn>
            <a:cxn ang="0">
              <a:pos x="connsiteX229" y="connsiteY229"/>
            </a:cxn>
            <a:cxn ang="0">
              <a:pos x="connsiteX230" y="connsiteY230"/>
            </a:cxn>
            <a:cxn ang="0">
              <a:pos x="connsiteX231" y="connsiteY231"/>
            </a:cxn>
            <a:cxn ang="0">
              <a:pos x="connsiteX232" y="connsiteY232"/>
            </a:cxn>
            <a:cxn ang="0">
              <a:pos x="connsiteX233" y="connsiteY233"/>
            </a:cxn>
            <a:cxn ang="0">
              <a:pos x="connsiteX234" y="connsiteY234"/>
            </a:cxn>
            <a:cxn ang="0">
              <a:pos x="connsiteX235" y="connsiteY235"/>
            </a:cxn>
            <a:cxn ang="0">
              <a:pos x="connsiteX236" y="connsiteY236"/>
            </a:cxn>
            <a:cxn ang="0">
              <a:pos x="connsiteX237" y="connsiteY237"/>
            </a:cxn>
            <a:cxn ang="0">
              <a:pos x="connsiteX238" y="connsiteY238"/>
            </a:cxn>
            <a:cxn ang="0">
              <a:pos x="connsiteX239" y="connsiteY239"/>
            </a:cxn>
            <a:cxn ang="0">
              <a:pos x="connsiteX240" y="connsiteY240"/>
            </a:cxn>
            <a:cxn ang="0">
              <a:pos x="connsiteX241" y="connsiteY241"/>
            </a:cxn>
            <a:cxn ang="0">
              <a:pos x="connsiteX242" y="connsiteY242"/>
            </a:cxn>
            <a:cxn ang="0">
              <a:pos x="connsiteX243" y="connsiteY243"/>
            </a:cxn>
            <a:cxn ang="0">
              <a:pos x="connsiteX244" y="connsiteY244"/>
            </a:cxn>
            <a:cxn ang="0">
              <a:pos x="connsiteX245" y="connsiteY245"/>
            </a:cxn>
            <a:cxn ang="0">
              <a:pos x="connsiteX246" y="connsiteY246"/>
            </a:cxn>
            <a:cxn ang="0">
              <a:pos x="connsiteX247" y="connsiteY247"/>
            </a:cxn>
            <a:cxn ang="0">
              <a:pos x="connsiteX248" y="connsiteY248"/>
            </a:cxn>
            <a:cxn ang="0">
              <a:pos x="connsiteX249" y="connsiteY249"/>
            </a:cxn>
            <a:cxn ang="0">
              <a:pos x="connsiteX250" y="connsiteY250"/>
            </a:cxn>
            <a:cxn ang="0">
              <a:pos x="connsiteX251" y="connsiteY251"/>
            </a:cxn>
            <a:cxn ang="0">
              <a:pos x="connsiteX252" y="connsiteY252"/>
            </a:cxn>
            <a:cxn ang="0">
              <a:pos x="connsiteX253" y="connsiteY253"/>
            </a:cxn>
            <a:cxn ang="0">
              <a:pos x="connsiteX254" y="connsiteY254"/>
            </a:cxn>
            <a:cxn ang="0">
              <a:pos x="connsiteX255" y="connsiteY255"/>
            </a:cxn>
            <a:cxn ang="0">
              <a:pos x="connsiteX256" y="connsiteY256"/>
            </a:cxn>
            <a:cxn ang="0">
              <a:pos x="connsiteX257" y="connsiteY257"/>
            </a:cxn>
            <a:cxn ang="0">
              <a:pos x="connsiteX258" y="connsiteY258"/>
            </a:cxn>
            <a:cxn ang="0">
              <a:pos x="connsiteX259" y="connsiteY259"/>
            </a:cxn>
            <a:cxn ang="0">
              <a:pos x="connsiteX260" y="connsiteY260"/>
            </a:cxn>
            <a:cxn ang="0">
              <a:pos x="connsiteX261" y="connsiteY261"/>
            </a:cxn>
            <a:cxn ang="0">
              <a:pos x="connsiteX262" y="connsiteY262"/>
            </a:cxn>
            <a:cxn ang="0">
              <a:pos x="connsiteX263" y="connsiteY263"/>
            </a:cxn>
            <a:cxn ang="0">
              <a:pos x="connsiteX264" y="connsiteY264"/>
            </a:cxn>
            <a:cxn ang="0">
              <a:pos x="connsiteX265" y="connsiteY265"/>
            </a:cxn>
            <a:cxn ang="0">
              <a:pos x="connsiteX266" y="connsiteY266"/>
            </a:cxn>
            <a:cxn ang="0">
              <a:pos x="connsiteX267" y="connsiteY267"/>
            </a:cxn>
            <a:cxn ang="0">
              <a:pos x="connsiteX268" y="connsiteY268"/>
            </a:cxn>
            <a:cxn ang="0">
              <a:pos x="connsiteX269" y="connsiteY269"/>
            </a:cxn>
            <a:cxn ang="0">
              <a:pos x="connsiteX270" y="connsiteY270"/>
            </a:cxn>
            <a:cxn ang="0">
              <a:pos x="connsiteX271" y="connsiteY271"/>
            </a:cxn>
            <a:cxn ang="0">
              <a:pos x="connsiteX272" y="connsiteY272"/>
            </a:cxn>
            <a:cxn ang="0">
              <a:pos x="connsiteX273" y="connsiteY273"/>
            </a:cxn>
            <a:cxn ang="0">
              <a:pos x="connsiteX274" y="connsiteY274"/>
            </a:cxn>
            <a:cxn ang="0">
              <a:pos x="connsiteX275" y="connsiteY275"/>
            </a:cxn>
            <a:cxn ang="0">
              <a:pos x="connsiteX276" y="connsiteY276"/>
            </a:cxn>
            <a:cxn ang="0">
              <a:pos x="connsiteX277" y="connsiteY277"/>
            </a:cxn>
            <a:cxn ang="0">
              <a:pos x="connsiteX278" y="connsiteY278"/>
            </a:cxn>
            <a:cxn ang="0">
              <a:pos x="connsiteX279" y="connsiteY279"/>
            </a:cxn>
            <a:cxn ang="0">
              <a:pos x="connsiteX280" y="connsiteY280"/>
            </a:cxn>
            <a:cxn ang="0">
              <a:pos x="connsiteX281" y="connsiteY281"/>
            </a:cxn>
            <a:cxn ang="0">
              <a:pos x="connsiteX282" y="connsiteY282"/>
            </a:cxn>
            <a:cxn ang="0">
              <a:pos x="connsiteX283" y="connsiteY283"/>
            </a:cxn>
            <a:cxn ang="0">
              <a:pos x="connsiteX284" y="connsiteY284"/>
            </a:cxn>
            <a:cxn ang="0">
              <a:pos x="connsiteX285" y="connsiteY285"/>
            </a:cxn>
            <a:cxn ang="0">
              <a:pos x="connsiteX286" y="connsiteY286"/>
            </a:cxn>
            <a:cxn ang="0">
              <a:pos x="connsiteX287" y="connsiteY287"/>
            </a:cxn>
            <a:cxn ang="0">
              <a:pos x="connsiteX288" y="connsiteY288"/>
            </a:cxn>
            <a:cxn ang="0">
              <a:pos x="connsiteX289" y="connsiteY289"/>
            </a:cxn>
            <a:cxn ang="0">
              <a:pos x="connsiteX290" y="connsiteY290"/>
            </a:cxn>
            <a:cxn ang="0">
              <a:pos x="connsiteX291" y="connsiteY291"/>
            </a:cxn>
            <a:cxn ang="0">
              <a:pos x="connsiteX292" y="connsiteY292"/>
            </a:cxn>
            <a:cxn ang="0">
              <a:pos x="connsiteX293" y="connsiteY293"/>
            </a:cxn>
            <a:cxn ang="0">
              <a:pos x="connsiteX294" y="connsiteY294"/>
            </a:cxn>
            <a:cxn ang="0">
              <a:pos x="connsiteX295" y="connsiteY295"/>
            </a:cxn>
            <a:cxn ang="0">
              <a:pos x="connsiteX296" y="connsiteY296"/>
            </a:cxn>
            <a:cxn ang="0">
              <a:pos x="connsiteX297" y="connsiteY297"/>
            </a:cxn>
            <a:cxn ang="0">
              <a:pos x="connsiteX298" y="connsiteY298"/>
            </a:cxn>
            <a:cxn ang="0">
              <a:pos x="connsiteX299" y="connsiteY299"/>
            </a:cxn>
            <a:cxn ang="0">
              <a:pos x="connsiteX300" y="connsiteY300"/>
            </a:cxn>
            <a:cxn ang="0">
              <a:pos x="connsiteX301" y="connsiteY301"/>
            </a:cxn>
            <a:cxn ang="0">
              <a:pos x="connsiteX302" y="connsiteY302"/>
            </a:cxn>
            <a:cxn ang="0">
              <a:pos x="connsiteX303" y="connsiteY303"/>
            </a:cxn>
            <a:cxn ang="0">
              <a:pos x="connsiteX304" y="connsiteY304"/>
            </a:cxn>
            <a:cxn ang="0">
              <a:pos x="connsiteX305" y="connsiteY305"/>
            </a:cxn>
            <a:cxn ang="0">
              <a:pos x="connsiteX306" y="connsiteY306"/>
            </a:cxn>
            <a:cxn ang="0">
              <a:pos x="connsiteX307" y="connsiteY307"/>
            </a:cxn>
            <a:cxn ang="0">
              <a:pos x="connsiteX308" y="connsiteY308"/>
            </a:cxn>
            <a:cxn ang="0">
              <a:pos x="connsiteX309" y="connsiteY309"/>
            </a:cxn>
            <a:cxn ang="0">
              <a:pos x="connsiteX310" y="connsiteY310"/>
            </a:cxn>
            <a:cxn ang="0">
              <a:pos x="connsiteX311" y="connsiteY311"/>
            </a:cxn>
            <a:cxn ang="0">
              <a:pos x="connsiteX312" y="connsiteY312"/>
            </a:cxn>
            <a:cxn ang="0">
              <a:pos x="connsiteX313" y="connsiteY313"/>
            </a:cxn>
            <a:cxn ang="0">
              <a:pos x="connsiteX314" y="connsiteY314"/>
            </a:cxn>
            <a:cxn ang="0">
              <a:pos x="connsiteX315" y="connsiteY315"/>
            </a:cxn>
            <a:cxn ang="0">
              <a:pos x="connsiteX316" y="connsiteY316"/>
            </a:cxn>
            <a:cxn ang="0">
              <a:pos x="connsiteX317" y="connsiteY317"/>
            </a:cxn>
            <a:cxn ang="0">
              <a:pos x="connsiteX318" y="connsiteY318"/>
            </a:cxn>
            <a:cxn ang="0">
              <a:pos x="connsiteX319" y="connsiteY319"/>
            </a:cxn>
            <a:cxn ang="0">
              <a:pos x="connsiteX320" y="connsiteY320"/>
            </a:cxn>
            <a:cxn ang="0">
              <a:pos x="connsiteX321" y="connsiteY321"/>
            </a:cxn>
            <a:cxn ang="0">
              <a:pos x="connsiteX322" y="connsiteY322"/>
            </a:cxn>
            <a:cxn ang="0">
              <a:pos x="connsiteX323" y="connsiteY323"/>
            </a:cxn>
            <a:cxn ang="0">
              <a:pos x="connsiteX324" y="connsiteY324"/>
            </a:cxn>
            <a:cxn ang="0">
              <a:pos x="connsiteX325" y="connsiteY325"/>
            </a:cxn>
            <a:cxn ang="0">
              <a:pos x="connsiteX326" y="connsiteY326"/>
            </a:cxn>
            <a:cxn ang="0">
              <a:pos x="connsiteX327" y="connsiteY327"/>
            </a:cxn>
            <a:cxn ang="0">
              <a:pos x="connsiteX328" y="connsiteY328"/>
            </a:cxn>
            <a:cxn ang="0">
              <a:pos x="connsiteX329" y="connsiteY329"/>
            </a:cxn>
            <a:cxn ang="0">
              <a:pos x="connsiteX330" y="connsiteY330"/>
            </a:cxn>
            <a:cxn ang="0">
              <a:pos x="connsiteX331" y="connsiteY331"/>
            </a:cxn>
            <a:cxn ang="0">
              <a:pos x="connsiteX332" y="connsiteY332"/>
            </a:cxn>
            <a:cxn ang="0">
              <a:pos x="connsiteX333" y="connsiteY333"/>
            </a:cxn>
            <a:cxn ang="0">
              <a:pos x="connsiteX334" y="connsiteY334"/>
            </a:cxn>
            <a:cxn ang="0">
              <a:pos x="connsiteX335" y="connsiteY335"/>
            </a:cxn>
            <a:cxn ang="0">
              <a:pos x="connsiteX336" y="connsiteY336"/>
            </a:cxn>
            <a:cxn ang="0">
              <a:pos x="connsiteX337" y="connsiteY337"/>
            </a:cxn>
            <a:cxn ang="0">
              <a:pos x="connsiteX338" y="connsiteY338"/>
            </a:cxn>
            <a:cxn ang="0">
              <a:pos x="connsiteX339" y="connsiteY339"/>
            </a:cxn>
            <a:cxn ang="0">
              <a:pos x="connsiteX340" y="connsiteY340"/>
            </a:cxn>
            <a:cxn ang="0">
              <a:pos x="connsiteX341" y="connsiteY341"/>
            </a:cxn>
            <a:cxn ang="0">
              <a:pos x="connsiteX342" y="connsiteY342"/>
            </a:cxn>
            <a:cxn ang="0">
              <a:pos x="connsiteX343" y="connsiteY343"/>
            </a:cxn>
            <a:cxn ang="0">
              <a:pos x="connsiteX344" y="connsiteY344"/>
            </a:cxn>
            <a:cxn ang="0">
              <a:pos x="connsiteX345" y="connsiteY345"/>
            </a:cxn>
            <a:cxn ang="0">
              <a:pos x="connsiteX346" y="connsiteY346"/>
            </a:cxn>
            <a:cxn ang="0">
              <a:pos x="connsiteX347" y="connsiteY347"/>
            </a:cxn>
            <a:cxn ang="0">
              <a:pos x="connsiteX348" y="connsiteY348"/>
            </a:cxn>
            <a:cxn ang="0">
              <a:pos x="connsiteX349" y="connsiteY349"/>
            </a:cxn>
            <a:cxn ang="0">
              <a:pos x="connsiteX350" y="connsiteY350"/>
            </a:cxn>
            <a:cxn ang="0">
              <a:pos x="connsiteX351" y="connsiteY351"/>
            </a:cxn>
            <a:cxn ang="0">
              <a:pos x="connsiteX352" y="connsiteY352"/>
            </a:cxn>
            <a:cxn ang="0">
              <a:pos x="connsiteX353" y="connsiteY353"/>
            </a:cxn>
            <a:cxn ang="0">
              <a:pos x="connsiteX354" y="connsiteY354"/>
            </a:cxn>
            <a:cxn ang="0">
              <a:pos x="connsiteX355" y="connsiteY355"/>
            </a:cxn>
            <a:cxn ang="0">
              <a:pos x="connsiteX356" y="connsiteY356"/>
            </a:cxn>
            <a:cxn ang="0">
              <a:pos x="connsiteX357" y="connsiteY357"/>
            </a:cxn>
            <a:cxn ang="0">
              <a:pos x="connsiteX358" y="connsiteY358"/>
            </a:cxn>
            <a:cxn ang="0">
              <a:pos x="connsiteX359" y="connsiteY359"/>
            </a:cxn>
            <a:cxn ang="0">
              <a:pos x="connsiteX360" y="connsiteY360"/>
            </a:cxn>
            <a:cxn ang="0">
              <a:pos x="connsiteX361" y="connsiteY361"/>
            </a:cxn>
            <a:cxn ang="0">
              <a:pos x="connsiteX362" y="connsiteY362"/>
            </a:cxn>
            <a:cxn ang="0">
              <a:pos x="connsiteX363" y="connsiteY363"/>
            </a:cxn>
            <a:cxn ang="0">
              <a:pos x="connsiteX364" y="connsiteY364"/>
            </a:cxn>
            <a:cxn ang="0">
              <a:pos x="connsiteX365" y="connsiteY365"/>
            </a:cxn>
            <a:cxn ang="0">
              <a:pos x="connsiteX366" y="connsiteY366"/>
            </a:cxn>
            <a:cxn ang="0">
              <a:pos x="connsiteX367" y="connsiteY367"/>
            </a:cxn>
            <a:cxn ang="0">
              <a:pos x="connsiteX368" y="connsiteY368"/>
            </a:cxn>
            <a:cxn ang="0">
              <a:pos x="connsiteX369" y="connsiteY369"/>
            </a:cxn>
            <a:cxn ang="0">
              <a:pos x="connsiteX370" y="connsiteY370"/>
            </a:cxn>
            <a:cxn ang="0">
              <a:pos x="connsiteX371" y="connsiteY371"/>
            </a:cxn>
            <a:cxn ang="0">
              <a:pos x="connsiteX372" y="connsiteY372"/>
            </a:cxn>
            <a:cxn ang="0">
              <a:pos x="connsiteX373" y="connsiteY373"/>
            </a:cxn>
            <a:cxn ang="0">
              <a:pos x="connsiteX374" y="connsiteY374"/>
            </a:cxn>
            <a:cxn ang="0">
              <a:pos x="connsiteX375" y="connsiteY375"/>
            </a:cxn>
            <a:cxn ang="0">
              <a:pos x="connsiteX376" y="connsiteY376"/>
            </a:cxn>
            <a:cxn ang="0">
              <a:pos x="connsiteX377" y="connsiteY377"/>
            </a:cxn>
            <a:cxn ang="0">
              <a:pos x="connsiteX378" y="connsiteY378"/>
            </a:cxn>
            <a:cxn ang="0">
              <a:pos x="connsiteX379" y="connsiteY379"/>
            </a:cxn>
            <a:cxn ang="0">
              <a:pos x="connsiteX380" y="connsiteY380"/>
            </a:cxn>
            <a:cxn ang="0">
              <a:pos x="connsiteX381" y="connsiteY381"/>
            </a:cxn>
            <a:cxn ang="0">
              <a:pos x="connsiteX382" y="connsiteY382"/>
            </a:cxn>
            <a:cxn ang="0">
              <a:pos x="connsiteX383" y="connsiteY383"/>
            </a:cxn>
            <a:cxn ang="0">
              <a:pos x="connsiteX384" y="connsiteY384"/>
            </a:cxn>
            <a:cxn ang="0">
              <a:pos x="connsiteX385" y="connsiteY385"/>
            </a:cxn>
            <a:cxn ang="0">
              <a:pos x="connsiteX386" y="connsiteY386"/>
            </a:cxn>
            <a:cxn ang="0">
              <a:pos x="connsiteX387" y="connsiteY387"/>
            </a:cxn>
            <a:cxn ang="0">
              <a:pos x="connsiteX388" y="connsiteY388"/>
            </a:cxn>
            <a:cxn ang="0">
              <a:pos x="connsiteX389" y="connsiteY389"/>
            </a:cxn>
            <a:cxn ang="0">
              <a:pos x="connsiteX390" y="connsiteY390"/>
            </a:cxn>
            <a:cxn ang="0">
              <a:pos x="connsiteX391" y="connsiteY391"/>
            </a:cxn>
            <a:cxn ang="0">
              <a:pos x="connsiteX392" y="connsiteY392"/>
            </a:cxn>
            <a:cxn ang="0">
              <a:pos x="connsiteX393" y="connsiteY393"/>
            </a:cxn>
            <a:cxn ang="0">
              <a:pos x="connsiteX394" y="connsiteY394"/>
            </a:cxn>
            <a:cxn ang="0">
              <a:pos x="connsiteX395" y="connsiteY395"/>
            </a:cxn>
            <a:cxn ang="0">
              <a:pos x="connsiteX396" y="connsiteY396"/>
            </a:cxn>
            <a:cxn ang="0">
              <a:pos x="connsiteX397" y="connsiteY397"/>
            </a:cxn>
            <a:cxn ang="0">
              <a:pos x="connsiteX398" y="connsiteY398"/>
            </a:cxn>
            <a:cxn ang="0">
              <a:pos x="connsiteX399" y="connsiteY399"/>
            </a:cxn>
            <a:cxn ang="0">
              <a:pos x="connsiteX400" y="connsiteY400"/>
            </a:cxn>
            <a:cxn ang="0">
              <a:pos x="connsiteX401" y="connsiteY401"/>
            </a:cxn>
            <a:cxn ang="0">
              <a:pos x="connsiteX402" y="connsiteY402"/>
            </a:cxn>
            <a:cxn ang="0">
              <a:pos x="connsiteX403" y="connsiteY403"/>
            </a:cxn>
            <a:cxn ang="0">
              <a:pos x="connsiteX404" y="connsiteY404"/>
            </a:cxn>
            <a:cxn ang="0">
              <a:pos x="connsiteX405" y="connsiteY405"/>
            </a:cxn>
            <a:cxn ang="0">
              <a:pos x="connsiteX406" y="connsiteY406"/>
            </a:cxn>
            <a:cxn ang="0">
              <a:pos x="connsiteX407" y="connsiteY407"/>
            </a:cxn>
            <a:cxn ang="0">
              <a:pos x="connsiteX408" y="connsiteY408"/>
            </a:cxn>
            <a:cxn ang="0">
              <a:pos x="connsiteX409" y="connsiteY409"/>
            </a:cxn>
            <a:cxn ang="0">
              <a:pos x="connsiteX410" y="connsiteY410"/>
            </a:cxn>
            <a:cxn ang="0">
              <a:pos x="connsiteX411" y="connsiteY411"/>
            </a:cxn>
            <a:cxn ang="0">
              <a:pos x="connsiteX412" y="connsiteY412"/>
            </a:cxn>
            <a:cxn ang="0">
              <a:pos x="connsiteX413" y="connsiteY413"/>
            </a:cxn>
            <a:cxn ang="0">
              <a:pos x="connsiteX414" y="connsiteY414"/>
            </a:cxn>
            <a:cxn ang="0">
              <a:pos x="connsiteX415" y="connsiteY415"/>
            </a:cxn>
            <a:cxn ang="0">
              <a:pos x="connsiteX416" y="connsiteY416"/>
            </a:cxn>
            <a:cxn ang="0">
              <a:pos x="connsiteX417" y="connsiteY417"/>
            </a:cxn>
            <a:cxn ang="0">
              <a:pos x="connsiteX418" y="connsiteY418"/>
            </a:cxn>
            <a:cxn ang="0">
              <a:pos x="connsiteX419" y="connsiteY419"/>
            </a:cxn>
            <a:cxn ang="0">
              <a:pos x="connsiteX420" y="connsiteY420"/>
            </a:cxn>
            <a:cxn ang="0">
              <a:pos x="connsiteX421" y="connsiteY421"/>
            </a:cxn>
            <a:cxn ang="0">
              <a:pos x="connsiteX422" y="connsiteY422"/>
            </a:cxn>
            <a:cxn ang="0">
              <a:pos x="connsiteX423" y="connsiteY423"/>
            </a:cxn>
            <a:cxn ang="0">
              <a:pos x="connsiteX424" y="connsiteY424"/>
            </a:cxn>
            <a:cxn ang="0">
              <a:pos x="connsiteX425" y="connsiteY425"/>
            </a:cxn>
            <a:cxn ang="0">
              <a:pos x="connsiteX426" y="connsiteY426"/>
            </a:cxn>
            <a:cxn ang="0">
              <a:pos x="connsiteX427" y="connsiteY427"/>
            </a:cxn>
            <a:cxn ang="0">
              <a:pos x="connsiteX428" y="connsiteY428"/>
            </a:cxn>
            <a:cxn ang="0">
              <a:pos x="connsiteX429" y="connsiteY429"/>
            </a:cxn>
            <a:cxn ang="0">
              <a:pos x="connsiteX430" y="connsiteY430"/>
            </a:cxn>
            <a:cxn ang="0">
              <a:pos x="connsiteX431" y="connsiteY431"/>
            </a:cxn>
            <a:cxn ang="0">
              <a:pos x="connsiteX432" y="connsiteY432"/>
            </a:cxn>
            <a:cxn ang="0">
              <a:pos x="connsiteX433" y="connsiteY433"/>
            </a:cxn>
            <a:cxn ang="0">
              <a:pos x="connsiteX434" y="connsiteY434"/>
            </a:cxn>
            <a:cxn ang="0">
              <a:pos x="connsiteX435" y="connsiteY435"/>
            </a:cxn>
            <a:cxn ang="0">
              <a:pos x="connsiteX436" y="connsiteY436"/>
            </a:cxn>
            <a:cxn ang="0">
              <a:pos x="connsiteX437" y="connsiteY437"/>
            </a:cxn>
            <a:cxn ang="0">
              <a:pos x="connsiteX438" y="connsiteY438"/>
            </a:cxn>
            <a:cxn ang="0">
              <a:pos x="connsiteX439" y="connsiteY439"/>
            </a:cxn>
            <a:cxn ang="0">
              <a:pos x="connsiteX440" y="connsiteY440"/>
            </a:cxn>
            <a:cxn ang="0">
              <a:pos x="connsiteX441" y="connsiteY441"/>
            </a:cxn>
            <a:cxn ang="0">
              <a:pos x="connsiteX442" y="connsiteY442"/>
            </a:cxn>
            <a:cxn ang="0">
              <a:pos x="connsiteX443" y="connsiteY443"/>
            </a:cxn>
            <a:cxn ang="0">
              <a:pos x="connsiteX444" y="connsiteY444"/>
            </a:cxn>
            <a:cxn ang="0">
              <a:pos x="connsiteX445" y="connsiteY445"/>
            </a:cxn>
            <a:cxn ang="0">
              <a:pos x="connsiteX446" y="connsiteY446"/>
            </a:cxn>
            <a:cxn ang="0">
              <a:pos x="connsiteX447" y="connsiteY447"/>
            </a:cxn>
            <a:cxn ang="0">
              <a:pos x="connsiteX448" y="connsiteY448"/>
            </a:cxn>
            <a:cxn ang="0">
              <a:pos x="connsiteX449" y="connsiteY449"/>
            </a:cxn>
            <a:cxn ang="0">
              <a:pos x="connsiteX450" y="connsiteY450"/>
            </a:cxn>
            <a:cxn ang="0">
              <a:pos x="connsiteX451" y="connsiteY451"/>
            </a:cxn>
            <a:cxn ang="0">
              <a:pos x="connsiteX452" y="connsiteY452"/>
            </a:cxn>
            <a:cxn ang="0">
              <a:pos x="connsiteX453" y="connsiteY453"/>
            </a:cxn>
            <a:cxn ang="0">
              <a:pos x="connsiteX454" y="connsiteY454"/>
            </a:cxn>
            <a:cxn ang="0">
              <a:pos x="connsiteX455" y="connsiteY455"/>
            </a:cxn>
            <a:cxn ang="0">
              <a:pos x="connsiteX456" y="connsiteY456"/>
            </a:cxn>
            <a:cxn ang="0">
              <a:pos x="connsiteX457" y="connsiteY457"/>
            </a:cxn>
            <a:cxn ang="0">
              <a:pos x="connsiteX458" y="connsiteY458"/>
            </a:cxn>
            <a:cxn ang="0">
              <a:pos x="connsiteX459" y="connsiteY459"/>
            </a:cxn>
            <a:cxn ang="0">
              <a:pos x="connsiteX460" y="connsiteY460"/>
            </a:cxn>
            <a:cxn ang="0">
              <a:pos x="connsiteX461" y="connsiteY461"/>
            </a:cxn>
            <a:cxn ang="0">
              <a:pos x="connsiteX462" y="connsiteY462"/>
            </a:cxn>
            <a:cxn ang="0">
              <a:pos x="connsiteX463" y="connsiteY463"/>
            </a:cxn>
            <a:cxn ang="0">
              <a:pos x="connsiteX464" y="connsiteY464"/>
            </a:cxn>
            <a:cxn ang="0">
              <a:pos x="connsiteX465" y="connsiteY465"/>
            </a:cxn>
            <a:cxn ang="0">
              <a:pos x="connsiteX466" y="connsiteY466"/>
            </a:cxn>
            <a:cxn ang="0">
              <a:pos x="connsiteX467" y="connsiteY467"/>
            </a:cxn>
            <a:cxn ang="0">
              <a:pos x="connsiteX468" y="connsiteY468"/>
            </a:cxn>
            <a:cxn ang="0">
              <a:pos x="connsiteX469" y="connsiteY469"/>
            </a:cxn>
            <a:cxn ang="0">
              <a:pos x="connsiteX470" y="connsiteY470"/>
            </a:cxn>
            <a:cxn ang="0">
              <a:pos x="connsiteX471" y="connsiteY471"/>
            </a:cxn>
            <a:cxn ang="0">
              <a:pos x="connsiteX472" y="connsiteY472"/>
            </a:cxn>
            <a:cxn ang="0">
              <a:pos x="connsiteX473" y="connsiteY473"/>
            </a:cxn>
            <a:cxn ang="0">
              <a:pos x="connsiteX474" y="connsiteY474"/>
            </a:cxn>
            <a:cxn ang="0">
              <a:pos x="connsiteX475" y="connsiteY475"/>
            </a:cxn>
            <a:cxn ang="0">
              <a:pos x="connsiteX476" y="connsiteY476"/>
            </a:cxn>
            <a:cxn ang="0">
              <a:pos x="connsiteX477" y="connsiteY477"/>
            </a:cxn>
            <a:cxn ang="0">
              <a:pos x="connsiteX478" y="connsiteY478"/>
            </a:cxn>
            <a:cxn ang="0">
              <a:pos x="connsiteX479" y="connsiteY479"/>
            </a:cxn>
            <a:cxn ang="0">
              <a:pos x="connsiteX480" y="connsiteY480"/>
            </a:cxn>
            <a:cxn ang="0">
              <a:pos x="connsiteX481" y="connsiteY481"/>
            </a:cxn>
            <a:cxn ang="0">
              <a:pos x="connsiteX482" y="connsiteY482"/>
            </a:cxn>
            <a:cxn ang="0">
              <a:pos x="connsiteX483" y="connsiteY483"/>
            </a:cxn>
            <a:cxn ang="0">
              <a:pos x="connsiteX484" y="connsiteY484"/>
            </a:cxn>
            <a:cxn ang="0">
              <a:pos x="connsiteX485" y="connsiteY485"/>
            </a:cxn>
            <a:cxn ang="0">
              <a:pos x="connsiteX486" y="connsiteY486"/>
            </a:cxn>
            <a:cxn ang="0">
              <a:pos x="connsiteX487" y="connsiteY487"/>
            </a:cxn>
            <a:cxn ang="0">
              <a:pos x="connsiteX488" y="connsiteY488"/>
            </a:cxn>
            <a:cxn ang="0">
              <a:pos x="connsiteX489" y="connsiteY489"/>
            </a:cxn>
            <a:cxn ang="0">
              <a:pos x="connsiteX490" y="connsiteY490"/>
            </a:cxn>
            <a:cxn ang="0">
              <a:pos x="connsiteX491" y="connsiteY491"/>
            </a:cxn>
            <a:cxn ang="0">
              <a:pos x="connsiteX492" y="connsiteY492"/>
            </a:cxn>
            <a:cxn ang="0">
              <a:pos x="connsiteX493" y="connsiteY493"/>
            </a:cxn>
            <a:cxn ang="0">
              <a:pos x="connsiteX494" y="connsiteY494"/>
            </a:cxn>
            <a:cxn ang="0">
              <a:pos x="connsiteX495" y="connsiteY495"/>
            </a:cxn>
            <a:cxn ang="0">
              <a:pos x="connsiteX496" y="connsiteY496"/>
            </a:cxn>
            <a:cxn ang="0">
              <a:pos x="connsiteX497" y="connsiteY497"/>
            </a:cxn>
            <a:cxn ang="0">
              <a:pos x="connsiteX498" y="connsiteY498"/>
            </a:cxn>
            <a:cxn ang="0">
              <a:pos x="connsiteX499" y="connsiteY499"/>
            </a:cxn>
            <a:cxn ang="0">
              <a:pos x="connsiteX500" y="connsiteY500"/>
            </a:cxn>
            <a:cxn ang="0">
              <a:pos x="connsiteX501" y="connsiteY501"/>
            </a:cxn>
            <a:cxn ang="0">
              <a:pos x="connsiteX502" y="connsiteY502"/>
            </a:cxn>
            <a:cxn ang="0">
              <a:pos x="connsiteX503" y="connsiteY503"/>
            </a:cxn>
            <a:cxn ang="0">
              <a:pos x="connsiteX504" y="connsiteY504"/>
            </a:cxn>
            <a:cxn ang="0">
              <a:pos x="connsiteX505" y="connsiteY505"/>
            </a:cxn>
            <a:cxn ang="0">
              <a:pos x="connsiteX506" y="connsiteY506"/>
            </a:cxn>
            <a:cxn ang="0">
              <a:pos x="connsiteX507" y="connsiteY507"/>
            </a:cxn>
            <a:cxn ang="0">
              <a:pos x="connsiteX508" y="connsiteY508"/>
            </a:cxn>
            <a:cxn ang="0">
              <a:pos x="connsiteX509" y="connsiteY509"/>
            </a:cxn>
            <a:cxn ang="0">
              <a:pos x="connsiteX510" y="connsiteY510"/>
            </a:cxn>
            <a:cxn ang="0">
              <a:pos x="connsiteX511" y="connsiteY511"/>
            </a:cxn>
            <a:cxn ang="0">
              <a:pos x="connsiteX512" y="connsiteY512"/>
            </a:cxn>
            <a:cxn ang="0">
              <a:pos x="connsiteX513" y="connsiteY513"/>
            </a:cxn>
            <a:cxn ang="0">
              <a:pos x="connsiteX514" y="connsiteY514"/>
            </a:cxn>
            <a:cxn ang="0">
              <a:pos x="connsiteX515" y="connsiteY515"/>
            </a:cxn>
            <a:cxn ang="0">
              <a:pos x="connsiteX516" y="connsiteY516"/>
            </a:cxn>
            <a:cxn ang="0">
              <a:pos x="connsiteX517" y="connsiteY517"/>
            </a:cxn>
            <a:cxn ang="0">
              <a:pos x="connsiteX518" y="connsiteY518"/>
            </a:cxn>
            <a:cxn ang="0">
              <a:pos x="connsiteX519" y="connsiteY519"/>
            </a:cxn>
            <a:cxn ang="0">
              <a:pos x="connsiteX520" y="connsiteY520"/>
            </a:cxn>
            <a:cxn ang="0">
              <a:pos x="connsiteX521" y="connsiteY521"/>
            </a:cxn>
            <a:cxn ang="0">
              <a:pos x="connsiteX522" y="connsiteY522"/>
            </a:cxn>
            <a:cxn ang="0">
              <a:pos x="connsiteX523" y="connsiteY523"/>
            </a:cxn>
            <a:cxn ang="0">
              <a:pos x="connsiteX524" y="connsiteY524"/>
            </a:cxn>
            <a:cxn ang="0">
              <a:pos x="connsiteX525" y="connsiteY525"/>
            </a:cxn>
            <a:cxn ang="0">
              <a:pos x="connsiteX526" y="connsiteY526"/>
            </a:cxn>
            <a:cxn ang="0">
              <a:pos x="connsiteX527" y="connsiteY527"/>
            </a:cxn>
            <a:cxn ang="0">
              <a:pos x="connsiteX528" y="connsiteY528"/>
            </a:cxn>
            <a:cxn ang="0">
              <a:pos x="connsiteX529" y="connsiteY529"/>
            </a:cxn>
            <a:cxn ang="0">
              <a:pos x="connsiteX530" y="connsiteY530"/>
            </a:cxn>
            <a:cxn ang="0">
              <a:pos x="connsiteX531" y="connsiteY531"/>
            </a:cxn>
            <a:cxn ang="0">
              <a:pos x="connsiteX532" y="connsiteY532"/>
            </a:cxn>
            <a:cxn ang="0">
              <a:pos x="connsiteX533" y="connsiteY533"/>
            </a:cxn>
            <a:cxn ang="0">
              <a:pos x="connsiteX534" y="connsiteY534"/>
            </a:cxn>
            <a:cxn ang="0">
              <a:pos x="connsiteX535" y="connsiteY535"/>
            </a:cxn>
            <a:cxn ang="0">
              <a:pos x="connsiteX536" y="connsiteY536"/>
            </a:cxn>
            <a:cxn ang="0">
              <a:pos x="connsiteX537" y="connsiteY537"/>
            </a:cxn>
            <a:cxn ang="0">
              <a:pos x="connsiteX538" y="connsiteY538"/>
            </a:cxn>
            <a:cxn ang="0">
              <a:pos x="connsiteX539" y="connsiteY539"/>
            </a:cxn>
            <a:cxn ang="0">
              <a:pos x="connsiteX540" y="connsiteY540"/>
            </a:cxn>
            <a:cxn ang="0">
              <a:pos x="connsiteX541" y="connsiteY541"/>
            </a:cxn>
            <a:cxn ang="0">
              <a:pos x="connsiteX542" y="connsiteY542"/>
            </a:cxn>
            <a:cxn ang="0">
              <a:pos x="connsiteX543" y="connsiteY543"/>
            </a:cxn>
            <a:cxn ang="0">
              <a:pos x="connsiteX544" y="connsiteY544"/>
            </a:cxn>
            <a:cxn ang="0">
              <a:pos x="connsiteX545" y="connsiteY545"/>
            </a:cxn>
            <a:cxn ang="0">
              <a:pos x="connsiteX546" y="connsiteY546"/>
            </a:cxn>
            <a:cxn ang="0">
              <a:pos x="connsiteX547" y="connsiteY547"/>
            </a:cxn>
            <a:cxn ang="0">
              <a:pos x="connsiteX548" y="connsiteY548"/>
            </a:cxn>
            <a:cxn ang="0">
              <a:pos x="connsiteX549" y="connsiteY549"/>
            </a:cxn>
            <a:cxn ang="0">
              <a:pos x="connsiteX550" y="connsiteY550"/>
            </a:cxn>
            <a:cxn ang="0">
              <a:pos x="connsiteX551" y="connsiteY551"/>
            </a:cxn>
            <a:cxn ang="0">
              <a:pos x="connsiteX552" y="connsiteY552"/>
            </a:cxn>
            <a:cxn ang="0">
              <a:pos x="connsiteX553" y="connsiteY553"/>
            </a:cxn>
            <a:cxn ang="0">
              <a:pos x="connsiteX554" y="connsiteY554"/>
            </a:cxn>
            <a:cxn ang="0">
              <a:pos x="connsiteX555" y="connsiteY555"/>
            </a:cxn>
            <a:cxn ang="0">
              <a:pos x="connsiteX556" y="connsiteY556"/>
            </a:cxn>
            <a:cxn ang="0">
              <a:pos x="connsiteX557" y="connsiteY557"/>
            </a:cxn>
            <a:cxn ang="0">
              <a:pos x="connsiteX558" y="connsiteY558"/>
            </a:cxn>
            <a:cxn ang="0">
              <a:pos x="connsiteX559" y="connsiteY559"/>
            </a:cxn>
            <a:cxn ang="0">
              <a:pos x="connsiteX560" y="connsiteY560"/>
            </a:cxn>
            <a:cxn ang="0">
              <a:pos x="connsiteX561" y="connsiteY561"/>
            </a:cxn>
            <a:cxn ang="0">
              <a:pos x="connsiteX562" y="connsiteY562"/>
            </a:cxn>
            <a:cxn ang="0">
              <a:pos x="connsiteX563" y="connsiteY563"/>
            </a:cxn>
            <a:cxn ang="0">
              <a:pos x="connsiteX564" y="connsiteY564"/>
            </a:cxn>
            <a:cxn ang="0">
              <a:pos x="connsiteX565" y="connsiteY565"/>
            </a:cxn>
            <a:cxn ang="0">
              <a:pos x="connsiteX566" y="connsiteY566"/>
            </a:cxn>
            <a:cxn ang="0">
              <a:pos x="connsiteX567" y="connsiteY567"/>
            </a:cxn>
            <a:cxn ang="0">
              <a:pos x="connsiteX568" y="connsiteY568"/>
            </a:cxn>
            <a:cxn ang="0">
              <a:pos x="connsiteX569" y="connsiteY569"/>
            </a:cxn>
            <a:cxn ang="0">
              <a:pos x="connsiteX570" y="connsiteY570"/>
            </a:cxn>
            <a:cxn ang="0">
              <a:pos x="connsiteX571" y="connsiteY571"/>
            </a:cxn>
            <a:cxn ang="0">
              <a:pos x="connsiteX572" y="connsiteY572"/>
            </a:cxn>
            <a:cxn ang="0">
              <a:pos x="connsiteX573" y="connsiteY573"/>
            </a:cxn>
            <a:cxn ang="0">
              <a:pos x="connsiteX574" y="connsiteY574"/>
            </a:cxn>
            <a:cxn ang="0">
              <a:pos x="connsiteX575" y="connsiteY575"/>
            </a:cxn>
            <a:cxn ang="0">
              <a:pos x="connsiteX576" y="connsiteY576"/>
            </a:cxn>
            <a:cxn ang="0">
              <a:pos x="connsiteX577" y="connsiteY577"/>
            </a:cxn>
            <a:cxn ang="0">
              <a:pos x="connsiteX578" y="connsiteY578"/>
            </a:cxn>
            <a:cxn ang="0">
              <a:pos x="connsiteX579" y="connsiteY579"/>
            </a:cxn>
            <a:cxn ang="0">
              <a:pos x="connsiteX580" y="connsiteY580"/>
            </a:cxn>
            <a:cxn ang="0">
              <a:pos x="connsiteX581" y="connsiteY581"/>
            </a:cxn>
            <a:cxn ang="0">
              <a:pos x="connsiteX582" y="connsiteY582"/>
            </a:cxn>
            <a:cxn ang="0">
              <a:pos x="connsiteX583" y="connsiteY583"/>
            </a:cxn>
            <a:cxn ang="0">
              <a:pos x="connsiteX584" y="connsiteY584"/>
            </a:cxn>
            <a:cxn ang="0">
              <a:pos x="connsiteX585" y="connsiteY585"/>
            </a:cxn>
            <a:cxn ang="0">
              <a:pos x="connsiteX586" y="connsiteY586"/>
            </a:cxn>
            <a:cxn ang="0">
              <a:pos x="connsiteX587" y="connsiteY587"/>
            </a:cxn>
            <a:cxn ang="0">
              <a:pos x="connsiteX588" y="connsiteY588"/>
            </a:cxn>
            <a:cxn ang="0">
              <a:pos x="connsiteX589" y="connsiteY589"/>
            </a:cxn>
            <a:cxn ang="0">
              <a:pos x="connsiteX590" y="connsiteY590"/>
            </a:cxn>
            <a:cxn ang="0">
              <a:pos x="connsiteX591" y="connsiteY591"/>
            </a:cxn>
            <a:cxn ang="0">
              <a:pos x="connsiteX592" y="connsiteY592"/>
            </a:cxn>
            <a:cxn ang="0">
              <a:pos x="connsiteX593" y="connsiteY593"/>
            </a:cxn>
            <a:cxn ang="0">
              <a:pos x="connsiteX594" y="connsiteY594"/>
            </a:cxn>
            <a:cxn ang="0">
              <a:pos x="connsiteX595" y="connsiteY595"/>
            </a:cxn>
            <a:cxn ang="0">
              <a:pos x="connsiteX596" y="connsiteY596"/>
            </a:cxn>
            <a:cxn ang="0">
              <a:pos x="connsiteX597" y="connsiteY597"/>
            </a:cxn>
            <a:cxn ang="0">
              <a:pos x="connsiteX598" y="connsiteY598"/>
            </a:cxn>
            <a:cxn ang="0">
              <a:pos x="connsiteX599" y="connsiteY599"/>
            </a:cxn>
            <a:cxn ang="0">
              <a:pos x="connsiteX600" y="connsiteY600"/>
            </a:cxn>
            <a:cxn ang="0">
              <a:pos x="connsiteX601" y="connsiteY601"/>
            </a:cxn>
            <a:cxn ang="0">
              <a:pos x="connsiteX602" y="connsiteY602"/>
            </a:cxn>
            <a:cxn ang="0">
              <a:pos x="connsiteX603" y="connsiteY603"/>
            </a:cxn>
            <a:cxn ang="0">
              <a:pos x="connsiteX604" y="connsiteY604"/>
            </a:cxn>
            <a:cxn ang="0">
              <a:pos x="connsiteX605" y="connsiteY605"/>
            </a:cxn>
            <a:cxn ang="0">
              <a:pos x="connsiteX606" y="connsiteY606"/>
            </a:cxn>
            <a:cxn ang="0">
              <a:pos x="connsiteX607" y="connsiteY607"/>
            </a:cxn>
            <a:cxn ang="0">
              <a:pos x="connsiteX608" y="connsiteY608"/>
            </a:cxn>
            <a:cxn ang="0">
              <a:pos x="connsiteX609" y="connsiteY609"/>
            </a:cxn>
            <a:cxn ang="0">
              <a:pos x="connsiteX610" y="connsiteY610"/>
            </a:cxn>
            <a:cxn ang="0">
              <a:pos x="connsiteX611" y="connsiteY611"/>
            </a:cxn>
            <a:cxn ang="0">
              <a:pos x="connsiteX612" y="connsiteY612"/>
            </a:cxn>
            <a:cxn ang="0">
              <a:pos x="connsiteX613" y="connsiteY613"/>
            </a:cxn>
            <a:cxn ang="0">
              <a:pos x="connsiteX614" y="connsiteY614"/>
            </a:cxn>
            <a:cxn ang="0">
              <a:pos x="connsiteX615" y="connsiteY615"/>
            </a:cxn>
            <a:cxn ang="0">
              <a:pos x="connsiteX616" y="connsiteY616"/>
            </a:cxn>
            <a:cxn ang="0">
              <a:pos x="connsiteX617" y="connsiteY617"/>
            </a:cxn>
            <a:cxn ang="0">
              <a:pos x="connsiteX618" y="connsiteY618"/>
            </a:cxn>
            <a:cxn ang="0">
              <a:pos x="connsiteX619" y="connsiteY619"/>
            </a:cxn>
            <a:cxn ang="0">
              <a:pos x="connsiteX620" y="connsiteY620"/>
            </a:cxn>
            <a:cxn ang="0">
              <a:pos x="connsiteX621" y="connsiteY621"/>
            </a:cxn>
            <a:cxn ang="0">
              <a:pos x="connsiteX622" y="connsiteY622"/>
            </a:cxn>
            <a:cxn ang="0">
              <a:pos x="connsiteX623" y="connsiteY623"/>
            </a:cxn>
            <a:cxn ang="0">
              <a:pos x="connsiteX624" y="connsiteY624"/>
            </a:cxn>
            <a:cxn ang="0">
              <a:pos x="connsiteX625" y="connsiteY625"/>
            </a:cxn>
            <a:cxn ang="0">
              <a:pos x="connsiteX626" y="connsiteY626"/>
            </a:cxn>
            <a:cxn ang="0">
              <a:pos x="connsiteX627" y="connsiteY627"/>
            </a:cxn>
            <a:cxn ang="0">
              <a:pos x="connsiteX628" y="connsiteY628"/>
            </a:cxn>
            <a:cxn ang="0">
              <a:pos x="connsiteX629" y="connsiteY629"/>
            </a:cxn>
            <a:cxn ang="0">
              <a:pos x="connsiteX630" y="connsiteY630"/>
            </a:cxn>
            <a:cxn ang="0">
              <a:pos x="connsiteX631" y="connsiteY631"/>
            </a:cxn>
            <a:cxn ang="0">
              <a:pos x="connsiteX632" y="connsiteY632"/>
            </a:cxn>
            <a:cxn ang="0">
              <a:pos x="connsiteX633" y="connsiteY633"/>
            </a:cxn>
            <a:cxn ang="0">
              <a:pos x="connsiteX634" y="connsiteY634"/>
            </a:cxn>
            <a:cxn ang="0">
              <a:pos x="connsiteX635" y="connsiteY635"/>
            </a:cxn>
            <a:cxn ang="0">
              <a:pos x="connsiteX636" y="connsiteY636"/>
            </a:cxn>
            <a:cxn ang="0">
              <a:pos x="connsiteX637" y="connsiteY637"/>
            </a:cxn>
            <a:cxn ang="0">
              <a:pos x="connsiteX638" y="connsiteY638"/>
            </a:cxn>
            <a:cxn ang="0">
              <a:pos x="connsiteX639" y="connsiteY639"/>
            </a:cxn>
            <a:cxn ang="0">
              <a:pos x="connsiteX640" y="connsiteY640"/>
            </a:cxn>
            <a:cxn ang="0">
              <a:pos x="connsiteX641" y="connsiteY641"/>
            </a:cxn>
            <a:cxn ang="0">
              <a:pos x="connsiteX642" y="connsiteY642"/>
            </a:cxn>
            <a:cxn ang="0">
              <a:pos x="connsiteX643" y="connsiteY643"/>
            </a:cxn>
            <a:cxn ang="0">
              <a:pos x="connsiteX644" y="connsiteY644"/>
            </a:cxn>
            <a:cxn ang="0">
              <a:pos x="connsiteX645" y="connsiteY645"/>
            </a:cxn>
            <a:cxn ang="0">
              <a:pos x="connsiteX646" y="connsiteY646"/>
            </a:cxn>
            <a:cxn ang="0">
              <a:pos x="connsiteX647" y="connsiteY647"/>
            </a:cxn>
            <a:cxn ang="0">
              <a:pos x="connsiteX648" y="connsiteY648"/>
            </a:cxn>
            <a:cxn ang="0">
              <a:pos x="connsiteX649" y="connsiteY649"/>
            </a:cxn>
            <a:cxn ang="0">
              <a:pos x="connsiteX650" y="connsiteY650"/>
            </a:cxn>
            <a:cxn ang="0">
              <a:pos x="connsiteX651" y="connsiteY651"/>
            </a:cxn>
            <a:cxn ang="0">
              <a:pos x="connsiteX652" y="connsiteY652"/>
            </a:cxn>
            <a:cxn ang="0">
              <a:pos x="connsiteX653" y="connsiteY653"/>
            </a:cxn>
            <a:cxn ang="0">
              <a:pos x="connsiteX654" y="connsiteY654"/>
            </a:cxn>
            <a:cxn ang="0">
              <a:pos x="connsiteX655" y="connsiteY655"/>
            </a:cxn>
            <a:cxn ang="0">
              <a:pos x="connsiteX656" y="connsiteY656"/>
            </a:cxn>
            <a:cxn ang="0">
              <a:pos x="connsiteX657" y="connsiteY657"/>
            </a:cxn>
            <a:cxn ang="0">
              <a:pos x="connsiteX658" y="connsiteY658"/>
            </a:cxn>
            <a:cxn ang="0">
              <a:pos x="connsiteX659" y="connsiteY659"/>
            </a:cxn>
            <a:cxn ang="0">
              <a:pos x="connsiteX660" y="connsiteY660"/>
            </a:cxn>
            <a:cxn ang="0">
              <a:pos x="connsiteX661" y="connsiteY661"/>
            </a:cxn>
            <a:cxn ang="0">
              <a:pos x="connsiteX662" y="connsiteY662"/>
            </a:cxn>
            <a:cxn ang="0">
              <a:pos x="connsiteX663" y="connsiteY663"/>
            </a:cxn>
            <a:cxn ang="0">
              <a:pos x="connsiteX664" y="connsiteY664"/>
            </a:cxn>
            <a:cxn ang="0">
              <a:pos x="connsiteX665" y="connsiteY665"/>
            </a:cxn>
            <a:cxn ang="0">
              <a:pos x="connsiteX666" y="connsiteY666"/>
            </a:cxn>
            <a:cxn ang="0">
              <a:pos x="connsiteX667" y="connsiteY667"/>
            </a:cxn>
            <a:cxn ang="0">
              <a:pos x="connsiteX668" y="connsiteY668"/>
            </a:cxn>
            <a:cxn ang="0">
              <a:pos x="connsiteX669" y="connsiteY669"/>
            </a:cxn>
            <a:cxn ang="0">
              <a:pos x="connsiteX670" y="connsiteY670"/>
            </a:cxn>
            <a:cxn ang="0">
              <a:pos x="connsiteX671" y="connsiteY671"/>
            </a:cxn>
            <a:cxn ang="0">
              <a:pos x="connsiteX672" y="connsiteY672"/>
            </a:cxn>
            <a:cxn ang="0">
              <a:pos x="connsiteX673" y="connsiteY673"/>
            </a:cxn>
            <a:cxn ang="0">
              <a:pos x="connsiteX674" y="connsiteY674"/>
            </a:cxn>
            <a:cxn ang="0">
              <a:pos x="connsiteX675" y="connsiteY675"/>
            </a:cxn>
            <a:cxn ang="0">
              <a:pos x="connsiteX676" y="connsiteY676"/>
            </a:cxn>
            <a:cxn ang="0">
              <a:pos x="connsiteX677" y="connsiteY677"/>
            </a:cxn>
            <a:cxn ang="0">
              <a:pos x="connsiteX678" y="connsiteY678"/>
            </a:cxn>
            <a:cxn ang="0">
              <a:pos x="connsiteX679" y="connsiteY679"/>
            </a:cxn>
            <a:cxn ang="0">
              <a:pos x="connsiteX680" y="connsiteY680"/>
            </a:cxn>
            <a:cxn ang="0">
              <a:pos x="connsiteX681" y="connsiteY681"/>
            </a:cxn>
            <a:cxn ang="0">
              <a:pos x="connsiteX682" y="connsiteY682"/>
            </a:cxn>
            <a:cxn ang="0">
              <a:pos x="connsiteX683" y="connsiteY683"/>
            </a:cxn>
            <a:cxn ang="0">
              <a:pos x="connsiteX684" y="connsiteY684"/>
            </a:cxn>
            <a:cxn ang="0">
              <a:pos x="connsiteX685" y="connsiteY685"/>
            </a:cxn>
            <a:cxn ang="0">
              <a:pos x="connsiteX686" y="connsiteY686"/>
            </a:cxn>
            <a:cxn ang="0">
              <a:pos x="connsiteX687" y="connsiteY687"/>
            </a:cxn>
            <a:cxn ang="0">
              <a:pos x="connsiteX688" y="connsiteY688"/>
            </a:cxn>
            <a:cxn ang="0">
              <a:pos x="connsiteX689" y="connsiteY689"/>
            </a:cxn>
            <a:cxn ang="0">
              <a:pos x="connsiteX690" y="connsiteY690"/>
            </a:cxn>
            <a:cxn ang="0">
              <a:pos x="connsiteX691" y="connsiteY691"/>
            </a:cxn>
            <a:cxn ang="0">
              <a:pos x="connsiteX692" y="connsiteY692"/>
            </a:cxn>
            <a:cxn ang="0">
              <a:pos x="connsiteX693" y="connsiteY693"/>
            </a:cxn>
            <a:cxn ang="0">
              <a:pos x="connsiteX694" y="connsiteY694"/>
            </a:cxn>
            <a:cxn ang="0">
              <a:pos x="connsiteX695" y="connsiteY695"/>
            </a:cxn>
            <a:cxn ang="0">
              <a:pos x="connsiteX696" y="connsiteY696"/>
            </a:cxn>
            <a:cxn ang="0">
              <a:pos x="connsiteX697" y="connsiteY697"/>
            </a:cxn>
            <a:cxn ang="0">
              <a:pos x="connsiteX698" y="connsiteY698"/>
            </a:cxn>
            <a:cxn ang="0">
              <a:pos x="connsiteX699" y="connsiteY699"/>
            </a:cxn>
            <a:cxn ang="0">
              <a:pos x="connsiteX700" y="connsiteY700"/>
            </a:cxn>
            <a:cxn ang="0">
              <a:pos x="connsiteX701" y="connsiteY701"/>
            </a:cxn>
            <a:cxn ang="0">
              <a:pos x="connsiteX702" y="connsiteY702"/>
            </a:cxn>
            <a:cxn ang="0">
              <a:pos x="connsiteX703" y="connsiteY703"/>
            </a:cxn>
            <a:cxn ang="0">
              <a:pos x="connsiteX704" y="connsiteY704"/>
            </a:cxn>
            <a:cxn ang="0">
              <a:pos x="connsiteX705" y="connsiteY705"/>
            </a:cxn>
            <a:cxn ang="0">
              <a:pos x="connsiteX706" y="connsiteY706"/>
            </a:cxn>
            <a:cxn ang="0">
              <a:pos x="connsiteX707" y="connsiteY707"/>
            </a:cxn>
            <a:cxn ang="0">
              <a:pos x="connsiteX708" y="connsiteY708"/>
            </a:cxn>
            <a:cxn ang="0">
              <a:pos x="connsiteX709" y="connsiteY709"/>
            </a:cxn>
            <a:cxn ang="0">
              <a:pos x="connsiteX710" y="connsiteY710"/>
            </a:cxn>
            <a:cxn ang="0">
              <a:pos x="connsiteX711" y="connsiteY711"/>
            </a:cxn>
            <a:cxn ang="0">
              <a:pos x="connsiteX712" y="connsiteY712"/>
            </a:cxn>
            <a:cxn ang="0">
              <a:pos x="connsiteX713" y="connsiteY713"/>
            </a:cxn>
            <a:cxn ang="0">
              <a:pos x="connsiteX714" y="connsiteY714"/>
            </a:cxn>
            <a:cxn ang="0">
              <a:pos x="connsiteX715" y="connsiteY715"/>
            </a:cxn>
            <a:cxn ang="0">
              <a:pos x="connsiteX716" y="connsiteY716"/>
            </a:cxn>
            <a:cxn ang="0">
              <a:pos x="connsiteX717" y="connsiteY717"/>
            </a:cxn>
            <a:cxn ang="0">
              <a:pos x="connsiteX718" y="connsiteY718"/>
            </a:cxn>
            <a:cxn ang="0">
              <a:pos x="connsiteX719" y="connsiteY719"/>
            </a:cxn>
            <a:cxn ang="0">
              <a:pos x="connsiteX720" y="connsiteY720"/>
            </a:cxn>
            <a:cxn ang="0">
              <a:pos x="connsiteX721" y="connsiteY721"/>
            </a:cxn>
            <a:cxn ang="0">
              <a:pos x="connsiteX722" y="connsiteY722"/>
            </a:cxn>
            <a:cxn ang="0">
              <a:pos x="connsiteX723" y="connsiteY723"/>
            </a:cxn>
            <a:cxn ang="0">
              <a:pos x="connsiteX724" y="connsiteY724"/>
            </a:cxn>
            <a:cxn ang="0">
              <a:pos x="connsiteX725" y="connsiteY725"/>
            </a:cxn>
            <a:cxn ang="0">
              <a:pos x="connsiteX726" y="connsiteY726"/>
            </a:cxn>
            <a:cxn ang="0">
              <a:pos x="connsiteX727" y="connsiteY727"/>
            </a:cxn>
            <a:cxn ang="0">
              <a:pos x="connsiteX728" y="connsiteY728"/>
            </a:cxn>
            <a:cxn ang="0">
              <a:pos x="connsiteX729" y="connsiteY729"/>
            </a:cxn>
            <a:cxn ang="0">
              <a:pos x="connsiteX730" y="connsiteY730"/>
            </a:cxn>
            <a:cxn ang="0">
              <a:pos x="connsiteX731" y="connsiteY731"/>
            </a:cxn>
            <a:cxn ang="0">
              <a:pos x="connsiteX732" y="connsiteY732"/>
            </a:cxn>
            <a:cxn ang="0">
              <a:pos x="connsiteX733" y="connsiteY733"/>
            </a:cxn>
            <a:cxn ang="0">
              <a:pos x="connsiteX734" y="connsiteY734"/>
            </a:cxn>
            <a:cxn ang="0">
              <a:pos x="connsiteX735" y="connsiteY735"/>
            </a:cxn>
            <a:cxn ang="0">
              <a:pos x="connsiteX736" y="connsiteY736"/>
            </a:cxn>
            <a:cxn ang="0">
              <a:pos x="connsiteX737" y="connsiteY737"/>
            </a:cxn>
            <a:cxn ang="0">
              <a:pos x="connsiteX738" y="connsiteY738"/>
            </a:cxn>
            <a:cxn ang="0">
              <a:pos x="connsiteX739" y="connsiteY739"/>
            </a:cxn>
            <a:cxn ang="0">
              <a:pos x="connsiteX740" y="connsiteY740"/>
            </a:cxn>
            <a:cxn ang="0">
              <a:pos x="connsiteX741" y="connsiteY741"/>
            </a:cxn>
            <a:cxn ang="0">
              <a:pos x="connsiteX742" y="connsiteY742"/>
            </a:cxn>
            <a:cxn ang="0">
              <a:pos x="connsiteX743" y="connsiteY743"/>
            </a:cxn>
            <a:cxn ang="0">
              <a:pos x="connsiteX744" y="connsiteY744"/>
            </a:cxn>
            <a:cxn ang="0">
              <a:pos x="connsiteX745" y="connsiteY745"/>
            </a:cxn>
            <a:cxn ang="0">
              <a:pos x="connsiteX746" y="connsiteY746"/>
            </a:cxn>
            <a:cxn ang="0">
              <a:pos x="connsiteX747" y="connsiteY747"/>
            </a:cxn>
            <a:cxn ang="0">
              <a:pos x="connsiteX748" y="connsiteY748"/>
            </a:cxn>
            <a:cxn ang="0">
              <a:pos x="connsiteX749" y="connsiteY749"/>
            </a:cxn>
            <a:cxn ang="0">
              <a:pos x="connsiteX750" y="connsiteY750"/>
            </a:cxn>
            <a:cxn ang="0">
              <a:pos x="connsiteX751" y="connsiteY751"/>
            </a:cxn>
            <a:cxn ang="0">
              <a:pos x="connsiteX752" y="connsiteY752"/>
            </a:cxn>
            <a:cxn ang="0">
              <a:pos x="connsiteX753" y="connsiteY753"/>
            </a:cxn>
            <a:cxn ang="0">
              <a:pos x="connsiteX754" y="connsiteY754"/>
            </a:cxn>
            <a:cxn ang="0">
              <a:pos x="connsiteX755" y="connsiteY755"/>
            </a:cxn>
            <a:cxn ang="0">
              <a:pos x="connsiteX756" y="connsiteY756"/>
            </a:cxn>
            <a:cxn ang="0">
              <a:pos x="connsiteX757" y="connsiteY757"/>
            </a:cxn>
            <a:cxn ang="0">
              <a:pos x="connsiteX758" y="connsiteY758"/>
            </a:cxn>
            <a:cxn ang="0">
              <a:pos x="connsiteX759" y="connsiteY759"/>
            </a:cxn>
            <a:cxn ang="0">
              <a:pos x="connsiteX760" y="connsiteY760"/>
            </a:cxn>
            <a:cxn ang="0">
              <a:pos x="connsiteX761" y="connsiteY761"/>
            </a:cxn>
            <a:cxn ang="0">
              <a:pos x="connsiteX762" y="connsiteY762"/>
            </a:cxn>
            <a:cxn ang="0">
              <a:pos x="connsiteX763" y="connsiteY763"/>
            </a:cxn>
            <a:cxn ang="0">
              <a:pos x="connsiteX764" y="connsiteY764"/>
            </a:cxn>
            <a:cxn ang="0">
              <a:pos x="connsiteX765" y="connsiteY765"/>
            </a:cxn>
            <a:cxn ang="0">
              <a:pos x="connsiteX766" y="connsiteY766"/>
            </a:cxn>
            <a:cxn ang="0">
              <a:pos x="connsiteX767" y="connsiteY767"/>
            </a:cxn>
            <a:cxn ang="0">
              <a:pos x="connsiteX768" y="connsiteY768"/>
            </a:cxn>
            <a:cxn ang="0">
              <a:pos x="connsiteX769" y="connsiteY769"/>
            </a:cxn>
            <a:cxn ang="0">
              <a:pos x="connsiteX770" y="connsiteY770"/>
            </a:cxn>
            <a:cxn ang="0">
              <a:pos x="connsiteX771" y="connsiteY771"/>
            </a:cxn>
            <a:cxn ang="0">
              <a:pos x="connsiteX772" y="connsiteY772"/>
            </a:cxn>
            <a:cxn ang="0">
              <a:pos x="connsiteX773" y="connsiteY773"/>
            </a:cxn>
            <a:cxn ang="0">
              <a:pos x="connsiteX774" y="connsiteY774"/>
            </a:cxn>
            <a:cxn ang="0">
              <a:pos x="connsiteX775" y="connsiteY775"/>
            </a:cxn>
            <a:cxn ang="0">
              <a:pos x="connsiteX776" y="connsiteY776"/>
            </a:cxn>
            <a:cxn ang="0">
              <a:pos x="connsiteX777" y="connsiteY777"/>
            </a:cxn>
            <a:cxn ang="0">
              <a:pos x="connsiteX778" y="connsiteY778"/>
            </a:cxn>
            <a:cxn ang="0">
              <a:pos x="connsiteX779" y="connsiteY779"/>
            </a:cxn>
            <a:cxn ang="0">
              <a:pos x="connsiteX780" y="connsiteY780"/>
            </a:cxn>
            <a:cxn ang="0">
              <a:pos x="connsiteX781" y="connsiteY781"/>
            </a:cxn>
            <a:cxn ang="0">
              <a:pos x="connsiteX782" y="connsiteY782"/>
            </a:cxn>
            <a:cxn ang="0">
              <a:pos x="connsiteX783" y="connsiteY783"/>
            </a:cxn>
            <a:cxn ang="0">
              <a:pos x="connsiteX784" y="connsiteY784"/>
            </a:cxn>
            <a:cxn ang="0">
              <a:pos x="connsiteX785" y="connsiteY785"/>
            </a:cxn>
            <a:cxn ang="0">
              <a:pos x="connsiteX786" y="connsiteY786"/>
            </a:cxn>
            <a:cxn ang="0">
              <a:pos x="connsiteX787" y="connsiteY787"/>
            </a:cxn>
            <a:cxn ang="0">
              <a:pos x="connsiteX788" y="connsiteY788"/>
            </a:cxn>
            <a:cxn ang="0">
              <a:pos x="connsiteX789" y="connsiteY789"/>
            </a:cxn>
            <a:cxn ang="0">
              <a:pos x="connsiteX790" y="connsiteY790"/>
            </a:cxn>
            <a:cxn ang="0">
              <a:pos x="connsiteX791" y="connsiteY791"/>
            </a:cxn>
            <a:cxn ang="0">
              <a:pos x="connsiteX792" y="connsiteY792"/>
            </a:cxn>
            <a:cxn ang="0">
              <a:pos x="connsiteX793" y="connsiteY793"/>
            </a:cxn>
            <a:cxn ang="0">
              <a:pos x="connsiteX794" y="connsiteY794"/>
            </a:cxn>
            <a:cxn ang="0">
              <a:pos x="connsiteX795" y="connsiteY795"/>
            </a:cxn>
            <a:cxn ang="0">
              <a:pos x="connsiteX796" y="connsiteY796"/>
            </a:cxn>
            <a:cxn ang="0">
              <a:pos x="connsiteX797" y="connsiteY797"/>
            </a:cxn>
            <a:cxn ang="0">
              <a:pos x="connsiteX798" y="connsiteY798"/>
            </a:cxn>
            <a:cxn ang="0">
              <a:pos x="connsiteX799" y="connsiteY799"/>
            </a:cxn>
            <a:cxn ang="0">
              <a:pos x="connsiteX800" y="connsiteY800"/>
            </a:cxn>
            <a:cxn ang="0">
              <a:pos x="connsiteX801" y="connsiteY801"/>
            </a:cxn>
            <a:cxn ang="0">
              <a:pos x="connsiteX802" y="connsiteY802"/>
            </a:cxn>
            <a:cxn ang="0">
              <a:pos x="connsiteX803" y="connsiteY803"/>
            </a:cxn>
            <a:cxn ang="0">
              <a:pos x="connsiteX804" y="connsiteY804"/>
            </a:cxn>
            <a:cxn ang="0">
              <a:pos x="connsiteX805" y="connsiteY805"/>
            </a:cxn>
            <a:cxn ang="0">
              <a:pos x="connsiteX806" y="connsiteY806"/>
            </a:cxn>
            <a:cxn ang="0">
              <a:pos x="connsiteX807" y="connsiteY807"/>
            </a:cxn>
            <a:cxn ang="0">
              <a:pos x="connsiteX808" y="connsiteY808"/>
            </a:cxn>
            <a:cxn ang="0">
              <a:pos x="connsiteX809" y="connsiteY809"/>
            </a:cxn>
            <a:cxn ang="0">
              <a:pos x="connsiteX810" y="connsiteY810"/>
            </a:cxn>
            <a:cxn ang="0">
              <a:pos x="connsiteX811" y="connsiteY811"/>
            </a:cxn>
            <a:cxn ang="0">
              <a:pos x="connsiteX812" y="connsiteY812"/>
            </a:cxn>
            <a:cxn ang="0">
              <a:pos x="connsiteX813" y="connsiteY813"/>
            </a:cxn>
            <a:cxn ang="0">
              <a:pos x="connsiteX814" y="connsiteY814"/>
            </a:cxn>
            <a:cxn ang="0">
              <a:pos x="connsiteX815" y="connsiteY815"/>
            </a:cxn>
            <a:cxn ang="0">
              <a:pos x="connsiteX816" y="connsiteY816"/>
            </a:cxn>
            <a:cxn ang="0">
              <a:pos x="connsiteX817" y="connsiteY817"/>
            </a:cxn>
            <a:cxn ang="0">
              <a:pos x="connsiteX818" y="connsiteY818"/>
            </a:cxn>
            <a:cxn ang="0">
              <a:pos x="connsiteX819" y="connsiteY819"/>
            </a:cxn>
            <a:cxn ang="0">
              <a:pos x="connsiteX820" y="connsiteY820"/>
            </a:cxn>
            <a:cxn ang="0">
              <a:pos x="connsiteX821" y="connsiteY821"/>
            </a:cxn>
            <a:cxn ang="0">
              <a:pos x="connsiteX822" y="connsiteY822"/>
            </a:cxn>
            <a:cxn ang="0">
              <a:pos x="connsiteX823" y="connsiteY823"/>
            </a:cxn>
            <a:cxn ang="0">
              <a:pos x="connsiteX824" y="connsiteY824"/>
            </a:cxn>
            <a:cxn ang="0">
              <a:pos x="connsiteX825" y="connsiteY825"/>
            </a:cxn>
            <a:cxn ang="0">
              <a:pos x="connsiteX826" y="connsiteY826"/>
            </a:cxn>
            <a:cxn ang="0">
              <a:pos x="connsiteX827" y="connsiteY827"/>
            </a:cxn>
            <a:cxn ang="0">
              <a:pos x="connsiteX828" y="connsiteY828"/>
            </a:cxn>
            <a:cxn ang="0">
              <a:pos x="connsiteX829" y="connsiteY829"/>
            </a:cxn>
            <a:cxn ang="0">
              <a:pos x="connsiteX830" y="connsiteY830"/>
            </a:cxn>
            <a:cxn ang="0">
              <a:pos x="connsiteX831" y="connsiteY831"/>
            </a:cxn>
            <a:cxn ang="0">
              <a:pos x="connsiteX832" y="connsiteY832"/>
            </a:cxn>
            <a:cxn ang="0">
              <a:pos x="connsiteX833" y="connsiteY833"/>
            </a:cxn>
            <a:cxn ang="0">
              <a:pos x="connsiteX834" y="connsiteY834"/>
            </a:cxn>
            <a:cxn ang="0">
              <a:pos x="connsiteX835" y="connsiteY835"/>
            </a:cxn>
            <a:cxn ang="0">
              <a:pos x="connsiteX836" y="connsiteY836"/>
            </a:cxn>
            <a:cxn ang="0">
              <a:pos x="connsiteX837" y="connsiteY837"/>
            </a:cxn>
            <a:cxn ang="0">
              <a:pos x="connsiteX838" y="connsiteY838"/>
            </a:cxn>
            <a:cxn ang="0">
              <a:pos x="connsiteX839" y="connsiteY839"/>
            </a:cxn>
            <a:cxn ang="0">
              <a:pos x="connsiteX840" y="connsiteY840"/>
            </a:cxn>
            <a:cxn ang="0">
              <a:pos x="connsiteX841" y="connsiteY841"/>
            </a:cxn>
            <a:cxn ang="0">
              <a:pos x="connsiteX842" y="connsiteY842"/>
            </a:cxn>
            <a:cxn ang="0">
              <a:pos x="connsiteX843" y="connsiteY843"/>
            </a:cxn>
            <a:cxn ang="0">
              <a:pos x="connsiteX844" y="connsiteY844"/>
            </a:cxn>
            <a:cxn ang="0">
              <a:pos x="connsiteX845" y="connsiteY845"/>
            </a:cxn>
            <a:cxn ang="0">
              <a:pos x="connsiteX846" y="connsiteY846"/>
            </a:cxn>
            <a:cxn ang="0">
              <a:pos x="connsiteX847" y="connsiteY847"/>
            </a:cxn>
            <a:cxn ang="0">
              <a:pos x="connsiteX848" y="connsiteY848"/>
            </a:cxn>
            <a:cxn ang="0">
              <a:pos x="connsiteX849" y="connsiteY849"/>
            </a:cxn>
            <a:cxn ang="0">
              <a:pos x="connsiteX850" y="connsiteY850"/>
            </a:cxn>
            <a:cxn ang="0">
              <a:pos x="connsiteX851" y="connsiteY851"/>
            </a:cxn>
            <a:cxn ang="0">
              <a:pos x="connsiteX852" y="connsiteY852"/>
            </a:cxn>
            <a:cxn ang="0">
              <a:pos x="connsiteX853" y="connsiteY853"/>
            </a:cxn>
            <a:cxn ang="0">
              <a:pos x="connsiteX854" y="connsiteY854"/>
            </a:cxn>
            <a:cxn ang="0">
              <a:pos x="connsiteX855" y="connsiteY855"/>
            </a:cxn>
            <a:cxn ang="0">
              <a:pos x="connsiteX856" y="connsiteY856"/>
            </a:cxn>
            <a:cxn ang="0">
              <a:pos x="connsiteX857" y="connsiteY857"/>
            </a:cxn>
            <a:cxn ang="0">
              <a:pos x="connsiteX858" y="connsiteY858"/>
            </a:cxn>
            <a:cxn ang="0">
              <a:pos x="connsiteX859" y="connsiteY859"/>
            </a:cxn>
            <a:cxn ang="0">
              <a:pos x="connsiteX860" y="connsiteY860"/>
            </a:cxn>
            <a:cxn ang="0">
              <a:pos x="connsiteX861" y="connsiteY861"/>
            </a:cxn>
            <a:cxn ang="0">
              <a:pos x="connsiteX862" y="connsiteY862"/>
            </a:cxn>
            <a:cxn ang="0">
              <a:pos x="connsiteX863" y="connsiteY863"/>
            </a:cxn>
            <a:cxn ang="0">
              <a:pos x="connsiteX864" y="connsiteY864"/>
            </a:cxn>
            <a:cxn ang="0">
              <a:pos x="connsiteX865" y="connsiteY865"/>
            </a:cxn>
            <a:cxn ang="0">
              <a:pos x="connsiteX866" y="connsiteY866"/>
            </a:cxn>
            <a:cxn ang="0">
              <a:pos x="connsiteX867" y="connsiteY867"/>
            </a:cxn>
            <a:cxn ang="0">
              <a:pos x="connsiteX868" y="connsiteY868"/>
            </a:cxn>
            <a:cxn ang="0">
              <a:pos x="connsiteX869" y="connsiteY869"/>
            </a:cxn>
            <a:cxn ang="0">
              <a:pos x="connsiteX870" y="connsiteY870"/>
            </a:cxn>
            <a:cxn ang="0">
              <a:pos x="connsiteX871" y="connsiteY871"/>
            </a:cxn>
            <a:cxn ang="0">
              <a:pos x="connsiteX872" y="connsiteY872"/>
            </a:cxn>
            <a:cxn ang="0">
              <a:pos x="connsiteX873" y="connsiteY873"/>
            </a:cxn>
            <a:cxn ang="0">
              <a:pos x="connsiteX874" y="connsiteY874"/>
            </a:cxn>
            <a:cxn ang="0">
              <a:pos x="connsiteX875" y="connsiteY875"/>
            </a:cxn>
            <a:cxn ang="0">
              <a:pos x="connsiteX876" y="connsiteY876"/>
            </a:cxn>
            <a:cxn ang="0">
              <a:pos x="connsiteX877" y="connsiteY877"/>
            </a:cxn>
            <a:cxn ang="0">
              <a:pos x="connsiteX878" y="connsiteY878"/>
            </a:cxn>
            <a:cxn ang="0">
              <a:pos x="connsiteX879" y="connsiteY879"/>
            </a:cxn>
            <a:cxn ang="0">
              <a:pos x="connsiteX880" y="connsiteY880"/>
            </a:cxn>
            <a:cxn ang="0">
              <a:pos x="connsiteX881" y="connsiteY881"/>
            </a:cxn>
            <a:cxn ang="0">
              <a:pos x="connsiteX882" y="connsiteY882"/>
            </a:cxn>
            <a:cxn ang="0">
              <a:pos x="connsiteX883" y="connsiteY883"/>
            </a:cxn>
            <a:cxn ang="0">
              <a:pos x="connsiteX884" y="connsiteY884"/>
            </a:cxn>
            <a:cxn ang="0">
              <a:pos x="connsiteX885" y="connsiteY885"/>
            </a:cxn>
            <a:cxn ang="0">
              <a:pos x="connsiteX886" y="connsiteY886"/>
            </a:cxn>
            <a:cxn ang="0">
              <a:pos x="connsiteX887" y="connsiteY887"/>
            </a:cxn>
            <a:cxn ang="0">
              <a:pos x="connsiteX888" y="connsiteY888"/>
            </a:cxn>
            <a:cxn ang="0">
              <a:pos x="connsiteX889" y="connsiteY889"/>
            </a:cxn>
            <a:cxn ang="0">
              <a:pos x="connsiteX890" y="connsiteY890"/>
            </a:cxn>
            <a:cxn ang="0">
              <a:pos x="connsiteX891" y="connsiteY891"/>
            </a:cxn>
            <a:cxn ang="0">
              <a:pos x="connsiteX892" y="connsiteY892"/>
            </a:cxn>
            <a:cxn ang="0">
              <a:pos x="connsiteX893" y="connsiteY893"/>
            </a:cxn>
            <a:cxn ang="0">
              <a:pos x="connsiteX894" y="connsiteY894"/>
            </a:cxn>
            <a:cxn ang="0">
              <a:pos x="connsiteX895" y="connsiteY895"/>
            </a:cxn>
            <a:cxn ang="0">
              <a:pos x="connsiteX896" y="connsiteY896"/>
            </a:cxn>
            <a:cxn ang="0">
              <a:pos x="connsiteX897" y="connsiteY897"/>
            </a:cxn>
            <a:cxn ang="0">
              <a:pos x="connsiteX898" y="connsiteY898"/>
            </a:cxn>
            <a:cxn ang="0">
              <a:pos x="connsiteX899" y="connsiteY899"/>
            </a:cxn>
            <a:cxn ang="0">
              <a:pos x="connsiteX900" y="connsiteY900"/>
            </a:cxn>
            <a:cxn ang="0">
              <a:pos x="connsiteX901" y="connsiteY901"/>
            </a:cxn>
            <a:cxn ang="0">
              <a:pos x="connsiteX902" y="connsiteY902"/>
            </a:cxn>
            <a:cxn ang="0">
              <a:pos x="connsiteX903" y="connsiteY903"/>
            </a:cxn>
            <a:cxn ang="0">
              <a:pos x="connsiteX904" y="connsiteY904"/>
            </a:cxn>
            <a:cxn ang="0">
              <a:pos x="connsiteX905" y="connsiteY905"/>
            </a:cxn>
            <a:cxn ang="0">
              <a:pos x="connsiteX906" y="connsiteY906"/>
            </a:cxn>
            <a:cxn ang="0">
              <a:pos x="connsiteX907" y="connsiteY907"/>
            </a:cxn>
            <a:cxn ang="0">
              <a:pos x="connsiteX908" y="connsiteY908"/>
            </a:cxn>
            <a:cxn ang="0">
              <a:pos x="connsiteX909" y="connsiteY909"/>
            </a:cxn>
            <a:cxn ang="0">
              <a:pos x="connsiteX910" y="connsiteY910"/>
            </a:cxn>
            <a:cxn ang="0">
              <a:pos x="connsiteX911" y="connsiteY911"/>
            </a:cxn>
            <a:cxn ang="0">
              <a:pos x="connsiteX912" y="connsiteY912"/>
            </a:cxn>
            <a:cxn ang="0">
              <a:pos x="connsiteX913" y="connsiteY913"/>
            </a:cxn>
            <a:cxn ang="0">
              <a:pos x="connsiteX914" y="connsiteY914"/>
            </a:cxn>
            <a:cxn ang="0">
              <a:pos x="connsiteX915" y="connsiteY915"/>
            </a:cxn>
            <a:cxn ang="0">
              <a:pos x="connsiteX916" y="connsiteY916"/>
            </a:cxn>
            <a:cxn ang="0">
              <a:pos x="connsiteX917" y="connsiteY917"/>
            </a:cxn>
            <a:cxn ang="0">
              <a:pos x="connsiteX918" y="connsiteY918"/>
            </a:cxn>
            <a:cxn ang="0">
              <a:pos x="connsiteX919" y="connsiteY919"/>
            </a:cxn>
            <a:cxn ang="0">
              <a:pos x="connsiteX920" y="connsiteY920"/>
            </a:cxn>
            <a:cxn ang="0">
              <a:pos x="connsiteX921" y="connsiteY921"/>
            </a:cxn>
            <a:cxn ang="0">
              <a:pos x="connsiteX922" y="connsiteY922"/>
            </a:cxn>
            <a:cxn ang="0">
              <a:pos x="connsiteX923" y="connsiteY923"/>
            </a:cxn>
            <a:cxn ang="0">
              <a:pos x="connsiteX924" y="connsiteY924"/>
            </a:cxn>
            <a:cxn ang="0">
              <a:pos x="connsiteX925" y="connsiteY925"/>
            </a:cxn>
            <a:cxn ang="0">
              <a:pos x="connsiteX926" y="connsiteY926"/>
            </a:cxn>
            <a:cxn ang="0">
              <a:pos x="connsiteX927" y="connsiteY927"/>
            </a:cxn>
            <a:cxn ang="0">
              <a:pos x="connsiteX928" y="connsiteY928"/>
            </a:cxn>
            <a:cxn ang="0">
              <a:pos x="connsiteX929" y="connsiteY929"/>
            </a:cxn>
            <a:cxn ang="0">
              <a:pos x="connsiteX930" y="connsiteY930"/>
            </a:cxn>
            <a:cxn ang="0">
              <a:pos x="connsiteX931" y="connsiteY931"/>
            </a:cxn>
            <a:cxn ang="0">
              <a:pos x="connsiteX932" y="connsiteY932"/>
            </a:cxn>
            <a:cxn ang="0">
              <a:pos x="connsiteX933" y="connsiteY933"/>
            </a:cxn>
            <a:cxn ang="0">
              <a:pos x="connsiteX934" y="connsiteY934"/>
            </a:cxn>
            <a:cxn ang="0">
              <a:pos x="connsiteX935" y="connsiteY935"/>
            </a:cxn>
            <a:cxn ang="0">
              <a:pos x="connsiteX936" y="connsiteY936"/>
            </a:cxn>
            <a:cxn ang="0">
              <a:pos x="connsiteX937" y="connsiteY937"/>
            </a:cxn>
            <a:cxn ang="0">
              <a:pos x="connsiteX938" y="connsiteY938"/>
            </a:cxn>
            <a:cxn ang="0">
              <a:pos x="connsiteX939" y="connsiteY939"/>
            </a:cxn>
            <a:cxn ang="0">
              <a:pos x="connsiteX940" y="connsiteY940"/>
            </a:cxn>
            <a:cxn ang="0">
              <a:pos x="connsiteX941" y="connsiteY941"/>
            </a:cxn>
            <a:cxn ang="0">
              <a:pos x="connsiteX942" y="connsiteY942"/>
            </a:cxn>
            <a:cxn ang="0">
              <a:pos x="connsiteX943" y="connsiteY943"/>
            </a:cxn>
            <a:cxn ang="0">
              <a:pos x="connsiteX944" y="connsiteY944"/>
            </a:cxn>
            <a:cxn ang="0">
              <a:pos x="connsiteX945" y="connsiteY945"/>
            </a:cxn>
            <a:cxn ang="0">
              <a:pos x="connsiteX946" y="connsiteY946"/>
            </a:cxn>
            <a:cxn ang="0">
              <a:pos x="connsiteX947" y="connsiteY947"/>
            </a:cxn>
            <a:cxn ang="0">
              <a:pos x="connsiteX948" y="connsiteY948"/>
            </a:cxn>
            <a:cxn ang="0">
              <a:pos x="connsiteX949" y="connsiteY949"/>
            </a:cxn>
            <a:cxn ang="0">
              <a:pos x="connsiteX950" y="connsiteY950"/>
            </a:cxn>
            <a:cxn ang="0">
              <a:pos x="connsiteX951" y="connsiteY951"/>
            </a:cxn>
            <a:cxn ang="0">
              <a:pos x="connsiteX952" y="connsiteY952"/>
            </a:cxn>
            <a:cxn ang="0">
              <a:pos x="connsiteX953" y="connsiteY953"/>
            </a:cxn>
            <a:cxn ang="0">
              <a:pos x="connsiteX954" y="connsiteY954"/>
            </a:cxn>
            <a:cxn ang="0">
              <a:pos x="connsiteX955" y="connsiteY955"/>
            </a:cxn>
            <a:cxn ang="0">
              <a:pos x="connsiteX956" y="connsiteY956"/>
            </a:cxn>
            <a:cxn ang="0">
              <a:pos x="connsiteX957" y="connsiteY957"/>
            </a:cxn>
            <a:cxn ang="0">
              <a:pos x="connsiteX958" y="connsiteY958"/>
            </a:cxn>
            <a:cxn ang="0">
              <a:pos x="connsiteX959" y="connsiteY959"/>
            </a:cxn>
            <a:cxn ang="0">
              <a:pos x="connsiteX960" y="connsiteY960"/>
            </a:cxn>
            <a:cxn ang="0">
              <a:pos x="connsiteX961" y="connsiteY961"/>
            </a:cxn>
            <a:cxn ang="0">
              <a:pos x="connsiteX962" y="connsiteY962"/>
            </a:cxn>
            <a:cxn ang="0">
              <a:pos x="connsiteX963" y="connsiteY963"/>
            </a:cxn>
            <a:cxn ang="0">
              <a:pos x="connsiteX964" y="connsiteY964"/>
            </a:cxn>
            <a:cxn ang="0">
              <a:pos x="connsiteX965" y="connsiteY965"/>
            </a:cxn>
            <a:cxn ang="0">
              <a:pos x="connsiteX966" y="connsiteY966"/>
            </a:cxn>
            <a:cxn ang="0">
              <a:pos x="connsiteX967" y="connsiteY967"/>
            </a:cxn>
            <a:cxn ang="0">
              <a:pos x="connsiteX968" y="connsiteY968"/>
            </a:cxn>
            <a:cxn ang="0">
              <a:pos x="connsiteX969" y="connsiteY969"/>
            </a:cxn>
            <a:cxn ang="0">
              <a:pos x="connsiteX970" y="connsiteY970"/>
            </a:cxn>
            <a:cxn ang="0">
              <a:pos x="connsiteX971" y="connsiteY971"/>
            </a:cxn>
            <a:cxn ang="0">
              <a:pos x="connsiteX972" y="connsiteY972"/>
            </a:cxn>
            <a:cxn ang="0">
              <a:pos x="connsiteX973" y="connsiteY973"/>
            </a:cxn>
            <a:cxn ang="0">
              <a:pos x="connsiteX974" y="connsiteY974"/>
            </a:cxn>
            <a:cxn ang="0">
              <a:pos x="connsiteX975" y="connsiteY975"/>
            </a:cxn>
            <a:cxn ang="0">
              <a:pos x="connsiteX976" y="connsiteY976"/>
            </a:cxn>
            <a:cxn ang="0">
              <a:pos x="connsiteX977" y="connsiteY977"/>
            </a:cxn>
            <a:cxn ang="0">
              <a:pos x="connsiteX978" y="connsiteY978"/>
            </a:cxn>
            <a:cxn ang="0">
              <a:pos x="connsiteX979" y="connsiteY979"/>
            </a:cxn>
            <a:cxn ang="0">
              <a:pos x="connsiteX980" y="connsiteY980"/>
            </a:cxn>
            <a:cxn ang="0">
              <a:pos x="connsiteX981" y="connsiteY981"/>
            </a:cxn>
            <a:cxn ang="0">
              <a:pos x="connsiteX982" y="connsiteY982"/>
            </a:cxn>
            <a:cxn ang="0">
              <a:pos x="connsiteX983" y="connsiteY983"/>
            </a:cxn>
            <a:cxn ang="0">
              <a:pos x="connsiteX984" y="connsiteY984"/>
            </a:cxn>
            <a:cxn ang="0">
              <a:pos x="connsiteX985" y="connsiteY985"/>
            </a:cxn>
            <a:cxn ang="0">
              <a:pos x="connsiteX986" y="connsiteY986"/>
            </a:cxn>
            <a:cxn ang="0">
              <a:pos x="connsiteX987" y="connsiteY987"/>
            </a:cxn>
            <a:cxn ang="0">
              <a:pos x="connsiteX988" y="connsiteY988"/>
            </a:cxn>
            <a:cxn ang="0">
              <a:pos x="connsiteX989" y="connsiteY989"/>
            </a:cxn>
            <a:cxn ang="0">
              <a:pos x="connsiteX990" y="connsiteY990"/>
            </a:cxn>
            <a:cxn ang="0">
              <a:pos x="connsiteX991" y="connsiteY991"/>
            </a:cxn>
            <a:cxn ang="0">
              <a:pos x="connsiteX992" y="connsiteY992"/>
            </a:cxn>
            <a:cxn ang="0">
              <a:pos x="connsiteX993" y="connsiteY993"/>
            </a:cxn>
            <a:cxn ang="0">
              <a:pos x="connsiteX994" y="connsiteY994"/>
            </a:cxn>
            <a:cxn ang="0">
              <a:pos x="connsiteX995" y="connsiteY995"/>
            </a:cxn>
            <a:cxn ang="0">
              <a:pos x="connsiteX996" y="connsiteY996"/>
            </a:cxn>
            <a:cxn ang="0">
              <a:pos x="connsiteX997" y="connsiteY997"/>
            </a:cxn>
            <a:cxn ang="0">
              <a:pos x="connsiteX998" y="connsiteY998"/>
            </a:cxn>
            <a:cxn ang="0">
              <a:pos x="connsiteX999" y="connsiteY999"/>
            </a:cxn>
            <a:cxn ang="0">
              <a:pos x="connsiteX1000" y="connsiteY1000"/>
            </a:cxn>
            <a:cxn ang="0">
              <a:pos x="connsiteX1001" y="connsiteY1001"/>
            </a:cxn>
            <a:cxn ang="0">
              <a:pos x="connsiteX1002" y="connsiteY1002"/>
            </a:cxn>
            <a:cxn ang="0">
              <a:pos x="connsiteX1003" y="connsiteY1003"/>
            </a:cxn>
            <a:cxn ang="0">
              <a:pos x="connsiteX1004" y="connsiteY1004"/>
            </a:cxn>
            <a:cxn ang="0">
              <a:pos x="connsiteX1005" y="connsiteY1005"/>
            </a:cxn>
            <a:cxn ang="0">
              <a:pos x="connsiteX1006" y="connsiteY1006"/>
            </a:cxn>
            <a:cxn ang="0">
              <a:pos x="connsiteX1007" y="connsiteY1007"/>
            </a:cxn>
            <a:cxn ang="0">
              <a:pos x="connsiteX1008" y="connsiteY1008"/>
            </a:cxn>
            <a:cxn ang="0">
              <a:pos x="connsiteX1009" y="connsiteY1009"/>
            </a:cxn>
            <a:cxn ang="0">
              <a:pos x="connsiteX1010" y="connsiteY1010"/>
            </a:cxn>
            <a:cxn ang="0">
              <a:pos x="connsiteX1011" y="connsiteY1011"/>
            </a:cxn>
            <a:cxn ang="0">
              <a:pos x="connsiteX1012" y="connsiteY1012"/>
            </a:cxn>
            <a:cxn ang="0">
              <a:pos x="connsiteX1013" y="connsiteY1013"/>
            </a:cxn>
            <a:cxn ang="0">
              <a:pos x="connsiteX1014" y="connsiteY1014"/>
            </a:cxn>
            <a:cxn ang="0">
              <a:pos x="connsiteX1015" y="connsiteY1015"/>
            </a:cxn>
            <a:cxn ang="0">
              <a:pos x="connsiteX1016" y="connsiteY1016"/>
            </a:cxn>
            <a:cxn ang="0">
              <a:pos x="connsiteX1017" y="connsiteY1017"/>
            </a:cxn>
            <a:cxn ang="0">
              <a:pos x="connsiteX1018" y="connsiteY1018"/>
            </a:cxn>
            <a:cxn ang="0">
              <a:pos x="connsiteX1019" y="connsiteY1019"/>
            </a:cxn>
            <a:cxn ang="0">
              <a:pos x="connsiteX1020" y="connsiteY1020"/>
            </a:cxn>
            <a:cxn ang="0">
              <a:pos x="connsiteX1021" y="connsiteY1021"/>
            </a:cxn>
            <a:cxn ang="0">
              <a:pos x="connsiteX1022" y="connsiteY1022"/>
            </a:cxn>
            <a:cxn ang="0">
              <a:pos x="connsiteX1023" y="connsiteY1023"/>
            </a:cxn>
            <a:cxn ang="0">
              <a:pos x="connsiteX1024" y="connsiteY1024"/>
            </a:cxn>
            <a:cxn ang="0">
              <a:pos x="connsiteX1025" y="connsiteY1025"/>
            </a:cxn>
            <a:cxn ang="0">
              <a:pos x="connsiteX1026" y="connsiteY1026"/>
            </a:cxn>
            <a:cxn ang="0">
              <a:pos x="connsiteX1027" y="connsiteY1027"/>
            </a:cxn>
            <a:cxn ang="0">
              <a:pos x="connsiteX1028" y="connsiteY1028"/>
            </a:cxn>
            <a:cxn ang="0">
              <a:pos x="connsiteX1029" y="connsiteY1029"/>
            </a:cxn>
            <a:cxn ang="0">
              <a:pos x="connsiteX1030" y="connsiteY1030"/>
            </a:cxn>
            <a:cxn ang="0">
              <a:pos x="connsiteX1031" y="connsiteY1031"/>
            </a:cxn>
            <a:cxn ang="0">
              <a:pos x="connsiteX1032" y="connsiteY1032"/>
            </a:cxn>
            <a:cxn ang="0">
              <a:pos x="connsiteX1033" y="connsiteY1033"/>
            </a:cxn>
            <a:cxn ang="0">
              <a:pos x="connsiteX1034" y="connsiteY1034"/>
            </a:cxn>
            <a:cxn ang="0">
              <a:pos x="connsiteX1035" y="connsiteY1035"/>
            </a:cxn>
            <a:cxn ang="0">
              <a:pos x="connsiteX1036" y="connsiteY1036"/>
            </a:cxn>
            <a:cxn ang="0">
              <a:pos x="connsiteX1037" y="connsiteY1037"/>
            </a:cxn>
            <a:cxn ang="0">
              <a:pos x="connsiteX1038" y="connsiteY1038"/>
            </a:cxn>
            <a:cxn ang="0">
              <a:pos x="connsiteX1039" y="connsiteY1039"/>
            </a:cxn>
            <a:cxn ang="0">
              <a:pos x="connsiteX1040" y="connsiteY1040"/>
            </a:cxn>
            <a:cxn ang="0">
              <a:pos x="connsiteX1041" y="connsiteY1041"/>
            </a:cxn>
            <a:cxn ang="0">
              <a:pos x="connsiteX1042" y="connsiteY1042"/>
            </a:cxn>
            <a:cxn ang="0">
              <a:pos x="connsiteX1043" y="connsiteY1043"/>
            </a:cxn>
            <a:cxn ang="0">
              <a:pos x="connsiteX1044" y="connsiteY1044"/>
            </a:cxn>
            <a:cxn ang="0">
              <a:pos x="connsiteX1045" y="connsiteY1045"/>
            </a:cxn>
            <a:cxn ang="0">
              <a:pos x="connsiteX1046" y="connsiteY1046"/>
            </a:cxn>
            <a:cxn ang="0">
              <a:pos x="connsiteX1047" y="connsiteY1047"/>
            </a:cxn>
            <a:cxn ang="0">
              <a:pos x="connsiteX1048" y="connsiteY1048"/>
            </a:cxn>
            <a:cxn ang="0">
              <a:pos x="connsiteX1049" y="connsiteY1049"/>
            </a:cxn>
            <a:cxn ang="0">
              <a:pos x="connsiteX1050" y="connsiteY1050"/>
            </a:cxn>
            <a:cxn ang="0">
              <a:pos x="connsiteX1051" y="connsiteY1051"/>
            </a:cxn>
            <a:cxn ang="0">
              <a:pos x="connsiteX1052" y="connsiteY1052"/>
            </a:cxn>
            <a:cxn ang="0">
              <a:pos x="connsiteX1053" y="connsiteY1053"/>
            </a:cxn>
            <a:cxn ang="0">
              <a:pos x="connsiteX1054" y="connsiteY1054"/>
            </a:cxn>
            <a:cxn ang="0">
              <a:pos x="connsiteX1055" y="connsiteY1055"/>
            </a:cxn>
            <a:cxn ang="0">
              <a:pos x="connsiteX1056" y="connsiteY1056"/>
            </a:cxn>
            <a:cxn ang="0">
              <a:pos x="connsiteX1057" y="connsiteY1057"/>
            </a:cxn>
            <a:cxn ang="0">
              <a:pos x="connsiteX1058" y="connsiteY1058"/>
            </a:cxn>
            <a:cxn ang="0">
              <a:pos x="connsiteX1059" y="connsiteY1059"/>
            </a:cxn>
            <a:cxn ang="0">
              <a:pos x="connsiteX1060" y="connsiteY1060"/>
            </a:cxn>
            <a:cxn ang="0">
              <a:pos x="connsiteX1061" y="connsiteY1061"/>
            </a:cxn>
            <a:cxn ang="0">
              <a:pos x="connsiteX1062" y="connsiteY1062"/>
            </a:cxn>
            <a:cxn ang="0">
              <a:pos x="connsiteX1063" y="connsiteY1063"/>
            </a:cxn>
            <a:cxn ang="0">
              <a:pos x="connsiteX1064" y="connsiteY1064"/>
            </a:cxn>
            <a:cxn ang="0">
              <a:pos x="connsiteX1065" y="connsiteY1065"/>
            </a:cxn>
            <a:cxn ang="0">
              <a:pos x="connsiteX1066" y="connsiteY1066"/>
            </a:cxn>
            <a:cxn ang="0">
              <a:pos x="connsiteX1067" y="connsiteY1067"/>
            </a:cxn>
            <a:cxn ang="0">
              <a:pos x="connsiteX1068" y="connsiteY1068"/>
            </a:cxn>
            <a:cxn ang="0">
              <a:pos x="connsiteX1069" y="connsiteY1069"/>
            </a:cxn>
            <a:cxn ang="0">
              <a:pos x="connsiteX1070" y="connsiteY1070"/>
            </a:cxn>
            <a:cxn ang="0">
              <a:pos x="connsiteX1071" y="connsiteY1071"/>
            </a:cxn>
            <a:cxn ang="0">
              <a:pos x="connsiteX1072" y="connsiteY1072"/>
            </a:cxn>
            <a:cxn ang="0">
              <a:pos x="connsiteX1073" y="connsiteY1073"/>
            </a:cxn>
            <a:cxn ang="0">
              <a:pos x="connsiteX1074" y="connsiteY1074"/>
            </a:cxn>
            <a:cxn ang="0">
              <a:pos x="connsiteX1075" y="connsiteY1075"/>
            </a:cxn>
            <a:cxn ang="0">
              <a:pos x="connsiteX1076" y="connsiteY1076"/>
            </a:cxn>
            <a:cxn ang="0">
              <a:pos x="connsiteX1077" y="connsiteY1077"/>
            </a:cxn>
            <a:cxn ang="0">
              <a:pos x="connsiteX1078" y="connsiteY1078"/>
            </a:cxn>
            <a:cxn ang="0">
              <a:pos x="connsiteX1079" y="connsiteY1079"/>
            </a:cxn>
            <a:cxn ang="0">
              <a:pos x="connsiteX1080" y="connsiteY1080"/>
            </a:cxn>
            <a:cxn ang="0">
              <a:pos x="connsiteX1081" y="connsiteY1081"/>
            </a:cxn>
            <a:cxn ang="0">
              <a:pos x="connsiteX1082" y="connsiteY1082"/>
            </a:cxn>
            <a:cxn ang="0">
              <a:pos x="connsiteX1083" y="connsiteY1083"/>
            </a:cxn>
            <a:cxn ang="0">
              <a:pos x="connsiteX1084" y="connsiteY1084"/>
            </a:cxn>
            <a:cxn ang="0">
              <a:pos x="connsiteX1085" y="connsiteY1085"/>
            </a:cxn>
            <a:cxn ang="0">
              <a:pos x="connsiteX1086" y="connsiteY1086"/>
            </a:cxn>
            <a:cxn ang="0">
              <a:pos x="connsiteX1087" y="connsiteY1087"/>
            </a:cxn>
            <a:cxn ang="0">
              <a:pos x="connsiteX1088" y="connsiteY1088"/>
            </a:cxn>
            <a:cxn ang="0">
              <a:pos x="connsiteX1089" y="connsiteY1089"/>
            </a:cxn>
            <a:cxn ang="0">
              <a:pos x="connsiteX1090" y="connsiteY1090"/>
            </a:cxn>
            <a:cxn ang="0">
              <a:pos x="connsiteX1091" y="connsiteY1091"/>
            </a:cxn>
            <a:cxn ang="0">
              <a:pos x="connsiteX1092" y="connsiteY1092"/>
            </a:cxn>
            <a:cxn ang="0">
              <a:pos x="connsiteX1093" y="connsiteY1093"/>
            </a:cxn>
            <a:cxn ang="0">
              <a:pos x="connsiteX1094" y="connsiteY1094"/>
            </a:cxn>
            <a:cxn ang="0">
              <a:pos x="connsiteX1095" y="connsiteY1095"/>
            </a:cxn>
            <a:cxn ang="0">
              <a:pos x="connsiteX1096" y="connsiteY1096"/>
            </a:cxn>
            <a:cxn ang="0">
              <a:pos x="connsiteX1097" y="connsiteY1097"/>
            </a:cxn>
            <a:cxn ang="0">
              <a:pos x="connsiteX1098" y="connsiteY1098"/>
            </a:cxn>
            <a:cxn ang="0">
              <a:pos x="connsiteX1099" y="connsiteY1099"/>
            </a:cxn>
            <a:cxn ang="0">
              <a:pos x="connsiteX1100" y="connsiteY1100"/>
            </a:cxn>
            <a:cxn ang="0">
              <a:pos x="connsiteX1101" y="connsiteY1101"/>
            </a:cxn>
            <a:cxn ang="0">
              <a:pos x="connsiteX1102" y="connsiteY1102"/>
            </a:cxn>
            <a:cxn ang="0">
              <a:pos x="connsiteX1103" y="connsiteY1103"/>
            </a:cxn>
            <a:cxn ang="0">
              <a:pos x="connsiteX1104" y="connsiteY1104"/>
            </a:cxn>
            <a:cxn ang="0">
              <a:pos x="connsiteX1105" y="connsiteY1105"/>
            </a:cxn>
            <a:cxn ang="0">
              <a:pos x="connsiteX1106" y="connsiteY1106"/>
            </a:cxn>
            <a:cxn ang="0">
              <a:pos x="connsiteX1107" y="connsiteY1107"/>
            </a:cxn>
            <a:cxn ang="0">
              <a:pos x="connsiteX1108" y="connsiteY1108"/>
            </a:cxn>
            <a:cxn ang="0">
              <a:pos x="connsiteX1109" y="connsiteY1109"/>
            </a:cxn>
            <a:cxn ang="0">
              <a:pos x="connsiteX1110" y="connsiteY1110"/>
            </a:cxn>
            <a:cxn ang="0">
              <a:pos x="connsiteX1111" y="connsiteY1111"/>
            </a:cxn>
            <a:cxn ang="0">
              <a:pos x="connsiteX1112" y="connsiteY1112"/>
            </a:cxn>
            <a:cxn ang="0">
              <a:pos x="connsiteX1113" y="connsiteY1113"/>
            </a:cxn>
            <a:cxn ang="0">
              <a:pos x="connsiteX1114" y="connsiteY1114"/>
            </a:cxn>
            <a:cxn ang="0">
              <a:pos x="connsiteX1115" y="connsiteY1115"/>
            </a:cxn>
            <a:cxn ang="0">
              <a:pos x="connsiteX1116" y="connsiteY1116"/>
            </a:cxn>
            <a:cxn ang="0">
              <a:pos x="connsiteX1117" y="connsiteY1117"/>
            </a:cxn>
            <a:cxn ang="0">
              <a:pos x="connsiteX1118" y="connsiteY1118"/>
            </a:cxn>
            <a:cxn ang="0">
              <a:pos x="connsiteX1119" y="connsiteY1119"/>
            </a:cxn>
            <a:cxn ang="0">
              <a:pos x="connsiteX1120" y="connsiteY1120"/>
            </a:cxn>
            <a:cxn ang="0">
              <a:pos x="connsiteX1121" y="connsiteY1121"/>
            </a:cxn>
            <a:cxn ang="0">
              <a:pos x="connsiteX1122" y="connsiteY1122"/>
            </a:cxn>
            <a:cxn ang="0">
              <a:pos x="connsiteX1123" y="connsiteY1123"/>
            </a:cxn>
            <a:cxn ang="0">
              <a:pos x="connsiteX1124" y="connsiteY1124"/>
            </a:cxn>
            <a:cxn ang="0">
              <a:pos x="connsiteX1125" y="connsiteY1125"/>
            </a:cxn>
            <a:cxn ang="0">
              <a:pos x="connsiteX1126" y="connsiteY1126"/>
            </a:cxn>
            <a:cxn ang="0">
              <a:pos x="connsiteX1127" y="connsiteY1127"/>
            </a:cxn>
            <a:cxn ang="0">
              <a:pos x="connsiteX1128" y="connsiteY1128"/>
            </a:cxn>
            <a:cxn ang="0">
              <a:pos x="connsiteX1129" y="connsiteY1129"/>
            </a:cxn>
            <a:cxn ang="0">
              <a:pos x="connsiteX1130" y="connsiteY1130"/>
            </a:cxn>
            <a:cxn ang="0">
              <a:pos x="connsiteX1131" y="connsiteY1131"/>
            </a:cxn>
            <a:cxn ang="0">
              <a:pos x="connsiteX1132" y="connsiteY1132"/>
            </a:cxn>
            <a:cxn ang="0">
              <a:pos x="connsiteX1133" y="connsiteY1133"/>
            </a:cxn>
            <a:cxn ang="0">
              <a:pos x="connsiteX1134" y="connsiteY1134"/>
            </a:cxn>
            <a:cxn ang="0">
              <a:pos x="connsiteX1135" y="connsiteY1135"/>
            </a:cxn>
            <a:cxn ang="0">
              <a:pos x="connsiteX1136" y="connsiteY1136"/>
            </a:cxn>
            <a:cxn ang="0">
              <a:pos x="connsiteX1137" y="connsiteY1137"/>
            </a:cxn>
            <a:cxn ang="0">
              <a:pos x="connsiteX1138" y="connsiteY1138"/>
            </a:cxn>
            <a:cxn ang="0">
              <a:pos x="connsiteX1139" y="connsiteY1139"/>
            </a:cxn>
            <a:cxn ang="0">
              <a:pos x="connsiteX1140" y="connsiteY1140"/>
            </a:cxn>
            <a:cxn ang="0">
              <a:pos x="connsiteX1141" y="connsiteY1141"/>
            </a:cxn>
            <a:cxn ang="0">
              <a:pos x="connsiteX1142" y="connsiteY1142"/>
            </a:cxn>
            <a:cxn ang="0">
              <a:pos x="connsiteX1143" y="connsiteY1143"/>
            </a:cxn>
            <a:cxn ang="0">
              <a:pos x="connsiteX1144" y="connsiteY1144"/>
            </a:cxn>
            <a:cxn ang="0">
              <a:pos x="connsiteX1145" y="connsiteY1145"/>
            </a:cxn>
            <a:cxn ang="0">
              <a:pos x="connsiteX1146" y="connsiteY1146"/>
            </a:cxn>
            <a:cxn ang="0">
              <a:pos x="connsiteX1147" y="connsiteY1147"/>
            </a:cxn>
            <a:cxn ang="0">
              <a:pos x="connsiteX1148" y="connsiteY1148"/>
            </a:cxn>
            <a:cxn ang="0">
              <a:pos x="connsiteX1149" y="connsiteY1149"/>
            </a:cxn>
            <a:cxn ang="0">
              <a:pos x="connsiteX1150" y="connsiteY1150"/>
            </a:cxn>
            <a:cxn ang="0">
              <a:pos x="connsiteX1151" y="connsiteY1151"/>
            </a:cxn>
            <a:cxn ang="0">
              <a:pos x="connsiteX1152" y="connsiteY1152"/>
            </a:cxn>
            <a:cxn ang="0">
              <a:pos x="connsiteX1153" y="connsiteY1153"/>
            </a:cxn>
            <a:cxn ang="0">
              <a:pos x="connsiteX1154" y="connsiteY1154"/>
            </a:cxn>
            <a:cxn ang="0">
              <a:pos x="connsiteX1155" y="connsiteY1155"/>
            </a:cxn>
            <a:cxn ang="0">
              <a:pos x="connsiteX1156" y="connsiteY1156"/>
            </a:cxn>
            <a:cxn ang="0">
              <a:pos x="connsiteX1157" y="connsiteY1157"/>
            </a:cxn>
            <a:cxn ang="0">
              <a:pos x="connsiteX1158" y="connsiteY1158"/>
            </a:cxn>
            <a:cxn ang="0">
              <a:pos x="connsiteX1159" y="connsiteY1159"/>
            </a:cxn>
            <a:cxn ang="0">
              <a:pos x="connsiteX1160" y="connsiteY1160"/>
            </a:cxn>
            <a:cxn ang="0">
              <a:pos x="connsiteX1161" y="connsiteY1161"/>
            </a:cxn>
            <a:cxn ang="0">
              <a:pos x="connsiteX1162" y="connsiteY1162"/>
            </a:cxn>
            <a:cxn ang="0">
              <a:pos x="connsiteX1163" y="connsiteY1163"/>
            </a:cxn>
            <a:cxn ang="0">
              <a:pos x="connsiteX1164" y="connsiteY1164"/>
            </a:cxn>
            <a:cxn ang="0">
              <a:pos x="connsiteX1165" y="connsiteY1165"/>
            </a:cxn>
            <a:cxn ang="0">
              <a:pos x="connsiteX1166" y="connsiteY1166"/>
            </a:cxn>
            <a:cxn ang="0">
              <a:pos x="connsiteX1167" y="connsiteY1167"/>
            </a:cxn>
            <a:cxn ang="0">
              <a:pos x="connsiteX1168" y="connsiteY1168"/>
            </a:cxn>
            <a:cxn ang="0">
              <a:pos x="connsiteX1169" y="connsiteY1169"/>
            </a:cxn>
            <a:cxn ang="0">
              <a:pos x="connsiteX1170" y="connsiteY1170"/>
            </a:cxn>
            <a:cxn ang="0">
              <a:pos x="connsiteX1171" y="connsiteY1171"/>
            </a:cxn>
            <a:cxn ang="0">
              <a:pos x="connsiteX1172" y="connsiteY1172"/>
            </a:cxn>
            <a:cxn ang="0">
              <a:pos x="connsiteX1173" y="connsiteY1173"/>
            </a:cxn>
            <a:cxn ang="0">
              <a:pos x="connsiteX1174" y="connsiteY1174"/>
            </a:cxn>
            <a:cxn ang="0">
              <a:pos x="connsiteX1175" y="connsiteY1175"/>
            </a:cxn>
            <a:cxn ang="0">
              <a:pos x="connsiteX1176" y="connsiteY1176"/>
            </a:cxn>
            <a:cxn ang="0">
              <a:pos x="connsiteX1177" y="connsiteY1177"/>
            </a:cxn>
            <a:cxn ang="0">
              <a:pos x="connsiteX1178" y="connsiteY1178"/>
            </a:cxn>
            <a:cxn ang="0">
              <a:pos x="connsiteX1179" y="connsiteY1179"/>
            </a:cxn>
            <a:cxn ang="0">
              <a:pos x="connsiteX1180" y="connsiteY1180"/>
            </a:cxn>
            <a:cxn ang="0">
              <a:pos x="connsiteX1181" y="connsiteY1181"/>
            </a:cxn>
            <a:cxn ang="0">
              <a:pos x="connsiteX1182" y="connsiteY1182"/>
            </a:cxn>
            <a:cxn ang="0">
              <a:pos x="connsiteX1183" y="connsiteY1183"/>
            </a:cxn>
            <a:cxn ang="0">
              <a:pos x="connsiteX1184" y="connsiteY1184"/>
            </a:cxn>
            <a:cxn ang="0">
              <a:pos x="connsiteX1185" y="connsiteY1185"/>
            </a:cxn>
            <a:cxn ang="0">
              <a:pos x="connsiteX1186" y="connsiteY1186"/>
            </a:cxn>
            <a:cxn ang="0">
              <a:pos x="connsiteX1187" y="connsiteY1187"/>
            </a:cxn>
            <a:cxn ang="0">
              <a:pos x="connsiteX1188" y="connsiteY1188"/>
            </a:cxn>
            <a:cxn ang="0">
              <a:pos x="connsiteX1189" y="connsiteY1189"/>
            </a:cxn>
            <a:cxn ang="0">
              <a:pos x="connsiteX1190" y="connsiteY1190"/>
            </a:cxn>
            <a:cxn ang="0">
              <a:pos x="connsiteX1191" y="connsiteY1191"/>
            </a:cxn>
            <a:cxn ang="0">
              <a:pos x="connsiteX1192" y="connsiteY1192"/>
            </a:cxn>
            <a:cxn ang="0">
              <a:pos x="connsiteX1193" y="connsiteY1193"/>
            </a:cxn>
            <a:cxn ang="0">
              <a:pos x="connsiteX1194" y="connsiteY1194"/>
            </a:cxn>
            <a:cxn ang="0">
              <a:pos x="connsiteX1195" y="connsiteY1195"/>
            </a:cxn>
            <a:cxn ang="0">
              <a:pos x="connsiteX1196" y="connsiteY1196"/>
            </a:cxn>
            <a:cxn ang="0">
              <a:pos x="connsiteX1197" y="connsiteY1197"/>
            </a:cxn>
            <a:cxn ang="0">
              <a:pos x="connsiteX1198" y="connsiteY1198"/>
            </a:cxn>
            <a:cxn ang="0">
              <a:pos x="connsiteX1199" y="connsiteY1199"/>
            </a:cxn>
            <a:cxn ang="0">
              <a:pos x="connsiteX1200" y="connsiteY1200"/>
            </a:cxn>
            <a:cxn ang="0">
              <a:pos x="connsiteX1201" y="connsiteY1201"/>
            </a:cxn>
            <a:cxn ang="0">
              <a:pos x="connsiteX1202" y="connsiteY1202"/>
            </a:cxn>
            <a:cxn ang="0">
              <a:pos x="connsiteX1203" y="connsiteY1203"/>
            </a:cxn>
            <a:cxn ang="0">
              <a:pos x="connsiteX1204" y="connsiteY1204"/>
            </a:cxn>
            <a:cxn ang="0">
              <a:pos x="connsiteX1205" y="connsiteY1205"/>
            </a:cxn>
            <a:cxn ang="0">
              <a:pos x="connsiteX1206" y="connsiteY1206"/>
            </a:cxn>
            <a:cxn ang="0">
              <a:pos x="connsiteX1207" y="connsiteY1207"/>
            </a:cxn>
            <a:cxn ang="0">
              <a:pos x="connsiteX1208" y="connsiteY1208"/>
            </a:cxn>
            <a:cxn ang="0">
              <a:pos x="connsiteX1209" y="connsiteY1209"/>
            </a:cxn>
            <a:cxn ang="0">
              <a:pos x="connsiteX1210" y="connsiteY1210"/>
            </a:cxn>
            <a:cxn ang="0">
              <a:pos x="connsiteX1211" y="connsiteY1211"/>
            </a:cxn>
            <a:cxn ang="0">
              <a:pos x="connsiteX1212" y="connsiteY1212"/>
            </a:cxn>
            <a:cxn ang="0">
              <a:pos x="connsiteX1213" y="connsiteY1213"/>
            </a:cxn>
            <a:cxn ang="0">
              <a:pos x="connsiteX1214" y="connsiteY1214"/>
            </a:cxn>
            <a:cxn ang="0">
              <a:pos x="connsiteX1215" y="connsiteY1215"/>
            </a:cxn>
            <a:cxn ang="0">
              <a:pos x="connsiteX1216" y="connsiteY1216"/>
            </a:cxn>
            <a:cxn ang="0">
              <a:pos x="connsiteX1217" y="connsiteY1217"/>
            </a:cxn>
            <a:cxn ang="0">
              <a:pos x="connsiteX1218" y="connsiteY1218"/>
            </a:cxn>
            <a:cxn ang="0">
              <a:pos x="connsiteX1219" y="connsiteY1219"/>
            </a:cxn>
            <a:cxn ang="0">
              <a:pos x="connsiteX1220" y="connsiteY1220"/>
            </a:cxn>
            <a:cxn ang="0">
              <a:pos x="connsiteX1221" y="connsiteY1221"/>
            </a:cxn>
            <a:cxn ang="0">
              <a:pos x="connsiteX1222" y="connsiteY1222"/>
            </a:cxn>
            <a:cxn ang="0">
              <a:pos x="connsiteX1223" y="connsiteY1223"/>
            </a:cxn>
            <a:cxn ang="0">
              <a:pos x="connsiteX1224" y="connsiteY1224"/>
            </a:cxn>
            <a:cxn ang="0">
              <a:pos x="connsiteX1225" y="connsiteY1225"/>
            </a:cxn>
            <a:cxn ang="0">
              <a:pos x="connsiteX1226" y="connsiteY1226"/>
            </a:cxn>
            <a:cxn ang="0">
              <a:pos x="connsiteX1227" y="connsiteY1227"/>
            </a:cxn>
            <a:cxn ang="0">
              <a:pos x="connsiteX1228" y="connsiteY1228"/>
            </a:cxn>
            <a:cxn ang="0">
              <a:pos x="connsiteX1229" y="connsiteY1229"/>
            </a:cxn>
            <a:cxn ang="0">
              <a:pos x="connsiteX1230" y="connsiteY1230"/>
            </a:cxn>
            <a:cxn ang="0">
              <a:pos x="connsiteX1231" y="connsiteY1231"/>
            </a:cxn>
            <a:cxn ang="0">
              <a:pos x="connsiteX1232" y="connsiteY1232"/>
            </a:cxn>
            <a:cxn ang="0">
              <a:pos x="connsiteX1233" y="connsiteY1233"/>
            </a:cxn>
            <a:cxn ang="0">
              <a:pos x="connsiteX1234" y="connsiteY1234"/>
            </a:cxn>
            <a:cxn ang="0">
              <a:pos x="connsiteX1235" y="connsiteY1235"/>
            </a:cxn>
            <a:cxn ang="0">
              <a:pos x="connsiteX1236" y="connsiteY1236"/>
            </a:cxn>
            <a:cxn ang="0">
              <a:pos x="connsiteX1237" y="connsiteY1237"/>
            </a:cxn>
            <a:cxn ang="0">
              <a:pos x="connsiteX1238" y="connsiteY1238"/>
            </a:cxn>
            <a:cxn ang="0">
              <a:pos x="connsiteX1239" y="connsiteY1239"/>
            </a:cxn>
            <a:cxn ang="0">
              <a:pos x="connsiteX1240" y="connsiteY1240"/>
            </a:cxn>
            <a:cxn ang="0">
              <a:pos x="connsiteX1241" y="connsiteY1241"/>
            </a:cxn>
            <a:cxn ang="0">
              <a:pos x="connsiteX1242" y="connsiteY1242"/>
            </a:cxn>
            <a:cxn ang="0">
              <a:pos x="connsiteX1243" y="connsiteY1243"/>
            </a:cxn>
            <a:cxn ang="0">
              <a:pos x="connsiteX1244" y="connsiteY1244"/>
            </a:cxn>
            <a:cxn ang="0">
              <a:pos x="connsiteX1245" y="connsiteY1245"/>
            </a:cxn>
            <a:cxn ang="0">
              <a:pos x="connsiteX1246" y="connsiteY1246"/>
            </a:cxn>
            <a:cxn ang="0">
              <a:pos x="connsiteX1247" y="connsiteY1247"/>
            </a:cxn>
            <a:cxn ang="0">
              <a:pos x="connsiteX1248" y="connsiteY1248"/>
            </a:cxn>
            <a:cxn ang="0">
              <a:pos x="connsiteX1249" y="connsiteY1249"/>
            </a:cxn>
            <a:cxn ang="0">
              <a:pos x="connsiteX1250" y="connsiteY1250"/>
            </a:cxn>
            <a:cxn ang="0">
              <a:pos x="connsiteX1251" y="connsiteY1251"/>
            </a:cxn>
            <a:cxn ang="0">
              <a:pos x="connsiteX1252" y="connsiteY1252"/>
            </a:cxn>
            <a:cxn ang="0">
              <a:pos x="connsiteX1253" y="connsiteY1253"/>
            </a:cxn>
            <a:cxn ang="0">
              <a:pos x="connsiteX1254" y="connsiteY1254"/>
            </a:cxn>
            <a:cxn ang="0">
              <a:pos x="connsiteX1255" y="connsiteY1255"/>
            </a:cxn>
            <a:cxn ang="0">
              <a:pos x="connsiteX1256" y="connsiteY1256"/>
            </a:cxn>
            <a:cxn ang="0">
              <a:pos x="connsiteX1257" y="connsiteY1257"/>
            </a:cxn>
            <a:cxn ang="0">
              <a:pos x="connsiteX1258" y="connsiteY1258"/>
            </a:cxn>
            <a:cxn ang="0">
              <a:pos x="connsiteX1259" y="connsiteY1259"/>
            </a:cxn>
            <a:cxn ang="0">
              <a:pos x="connsiteX1260" y="connsiteY1260"/>
            </a:cxn>
          </a:cxnLst>
          <a:rect l="l" t="t" r="r" b="b"/>
          <a:pathLst>
            <a:path w="338494" h="599348">
              <a:moveTo>
                <a:pt x="270151" y="0"/>
              </a:moveTo>
              <a:lnTo>
                <a:pt x="269363" y="120"/>
              </a:lnTo>
              <a:lnTo>
                <a:pt x="268777" y="735"/>
              </a:lnTo>
              <a:lnTo>
                <a:pt x="268484" y="1572"/>
              </a:lnTo>
              <a:lnTo>
                <a:pt x="264931" y="1572"/>
              </a:lnTo>
              <a:lnTo>
                <a:pt x="263814" y="462"/>
              </a:lnTo>
              <a:lnTo>
                <a:pt x="263155" y="872"/>
              </a:lnTo>
              <a:lnTo>
                <a:pt x="263155" y="1914"/>
              </a:lnTo>
              <a:lnTo>
                <a:pt x="262496" y="2324"/>
              </a:lnTo>
              <a:lnTo>
                <a:pt x="259529" y="2734"/>
              </a:lnTo>
              <a:lnTo>
                <a:pt x="259163" y="1846"/>
              </a:lnTo>
              <a:lnTo>
                <a:pt x="258797" y="2187"/>
              </a:lnTo>
              <a:lnTo>
                <a:pt x="258650" y="3161"/>
              </a:lnTo>
              <a:lnTo>
                <a:pt x="257826" y="3776"/>
              </a:lnTo>
              <a:lnTo>
                <a:pt x="255831" y="4255"/>
              </a:lnTo>
              <a:lnTo>
                <a:pt x="255025" y="4819"/>
              </a:lnTo>
              <a:lnTo>
                <a:pt x="254054" y="5092"/>
              </a:lnTo>
              <a:lnTo>
                <a:pt x="251986" y="9159"/>
              </a:lnTo>
              <a:lnTo>
                <a:pt x="251620" y="9228"/>
              </a:lnTo>
              <a:lnTo>
                <a:pt x="249459" y="8954"/>
              </a:lnTo>
              <a:lnTo>
                <a:pt x="248726" y="9501"/>
              </a:lnTo>
              <a:lnTo>
                <a:pt x="248653" y="10475"/>
              </a:lnTo>
              <a:lnTo>
                <a:pt x="248067" y="11090"/>
              </a:lnTo>
              <a:lnTo>
                <a:pt x="247536" y="12679"/>
              </a:lnTo>
              <a:lnTo>
                <a:pt x="247096" y="13311"/>
              </a:lnTo>
              <a:lnTo>
                <a:pt x="246950" y="14336"/>
              </a:lnTo>
              <a:lnTo>
                <a:pt x="246437" y="15036"/>
              </a:lnTo>
              <a:lnTo>
                <a:pt x="245028" y="15993"/>
              </a:lnTo>
              <a:lnTo>
                <a:pt x="244442" y="16625"/>
              </a:lnTo>
              <a:lnTo>
                <a:pt x="244295" y="17651"/>
              </a:lnTo>
              <a:lnTo>
                <a:pt x="243105" y="19786"/>
              </a:lnTo>
              <a:lnTo>
                <a:pt x="241988" y="20076"/>
              </a:lnTo>
              <a:lnTo>
                <a:pt x="241329" y="20008"/>
              </a:lnTo>
              <a:lnTo>
                <a:pt x="241476" y="20623"/>
              </a:lnTo>
              <a:lnTo>
                <a:pt x="243471" y="22349"/>
              </a:lnTo>
              <a:lnTo>
                <a:pt x="244588" y="22417"/>
              </a:lnTo>
              <a:lnTo>
                <a:pt x="246657" y="23322"/>
              </a:lnTo>
              <a:lnTo>
                <a:pt x="247536" y="24758"/>
              </a:lnTo>
              <a:lnTo>
                <a:pt x="248360" y="25322"/>
              </a:lnTo>
              <a:lnTo>
                <a:pt x="248946" y="26005"/>
              </a:lnTo>
              <a:lnTo>
                <a:pt x="250209" y="28432"/>
              </a:lnTo>
              <a:lnTo>
                <a:pt x="250356" y="32567"/>
              </a:lnTo>
              <a:lnTo>
                <a:pt x="249843" y="32977"/>
              </a:lnTo>
              <a:lnTo>
                <a:pt x="249696" y="32089"/>
              </a:lnTo>
              <a:lnTo>
                <a:pt x="249239" y="31183"/>
              </a:lnTo>
              <a:lnTo>
                <a:pt x="249092" y="30295"/>
              </a:lnTo>
              <a:lnTo>
                <a:pt x="247920" y="28842"/>
              </a:lnTo>
              <a:lnTo>
                <a:pt x="247847" y="27869"/>
              </a:lnTo>
              <a:lnTo>
                <a:pt x="247463" y="26912"/>
              </a:lnTo>
              <a:lnTo>
                <a:pt x="244515" y="24485"/>
              </a:lnTo>
              <a:lnTo>
                <a:pt x="242739" y="23596"/>
              </a:lnTo>
              <a:lnTo>
                <a:pt x="241622" y="23596"/>
              </a:lnTo>
              <a:lnTo>
                <a:pt x="240963" y="24143"/>
              </a:lnTo>
              <a:lnTo>
                <a:pt x="240596" y="25459"/>
              </a:lnTo>
              <a:lnTo>
                <a:pt x="238435" y="27389"/>
              </a:lnTo>
              <a:lnTo>
                <a:pt x="236586" y="28072"/>
              </a:lnTo>
              <a:lnTo>
                <a:pt x="235854" y="28568"/>
              </a:lnTo>
              <a:lnTo>
                <a:pt x="234975" y="28773"/>
              </a:lnTo>
              <a:lnTo>
                <a:pt x="232521" y="30294"/>
              </a:lnTo>
              <a:lnTo>
                <a:pt x="229500" y="31182"/>
              </a:lnTo>
              <a:lnTo>
                <a:pt x="228749" y="31661"/>
              </a:lnTo>
              <a:lnTo>
                <a:pt x="221717" y="31729"/>
              </a:lnTo>
              <a:lnTo>
                <a:pt x="220308" y="32976"/>
              </a:lnTo>
              <a:lnTo>
                <a:pt x="219355" y="33318"/>
              </a:lnTo>
              <a:lnTo>
                <a:pt x="218239" y="33250"/>
              </a:lnTo>
              <a:lnTo>
                <a:pt x="216773" y="32156"/>
              </a:lnTo>
              <a:lnTo>
                <a:pt x="215877" y="31883"/>
              </a:lnTo>
              <a:lnTo>
                <a:pt x="213808" y="32293"/>
              </a:lnTo>
              <a:lnTo>
                <a:pt x="213222" y="32839"/>
              </a:lnTo>
              <a:lnTo>
                <a:pt x="212105" y="32839"/>
              </a:lnTo>
              <a:lnTo>
                <a:pt x="207215" y="34701"/>
              </a:lnTo>
              <a:lnTo>
                <a:pt x="205970" y="34770"/>
              </a:lnTo>
              <a:lnTo>
                <a:pt x="205000" y="35333"/>
              </a:lnTo>
              <a:lnTo>
                <a:pt x="202857" y="37333"/>
              </a:lnTo>
              <a:lnTo>
                <a:pt x="200789" y="38221"/>
              </a:lnTo>
              <a:lnTo>
                <a:pt x="199892" y="38922"/>
              </a:lnTo>
              <a:lnTo>
                <a:pt x="192787" y="40647"/>
              </a:lnTo>
              <a:lnTo>
                <a:pt x="191615" y="40647"/>
              </a:lnTo>
              <a:lnTo>
                <a:pt x="189912" y="41467"/>
              </a:lnTo>
              <a:lnTo>
                <a:pt x="189088" y="42167"/>
              </a:lnTo>
              <a:lnTo>
                <a:pt x="188063" y="42441"/>
              </a:lnTo>
              <a:lnTo>
                <a:pt x="187093" y="42988"/>
              </a:lnTo>
              <a:lnTo>
                <a:pt x="186360" y="43756"/>
              </a:lnTo>
              <a:lnTo>
                <a:pt x="184877" y="44645"/>
              </a:lnTo>
              <a:lnTo>
                <a:pt x="183998" y="44918"/>
              </a:lnTo>
              <a:lnTo>
                <a:pt x="183321" y="45551"/>
              </a:lnTo>
              <a:lnTo>
                <a:pt x="182369" y="45687"/>
              </a:lnTo>
              <a:lnTo>
                <a:pt x="180061" y="46644"/>
              </a:lnTo>
              <a:lnTo>
                <a:pt x="177333" y="48866"/>
              </a:lnTo>
              <a:lnTo>
                <a:pt x="175923" y="50797"/>
              </a:lnTo>
              <a:lnTo>
                <a:pt x="175264" y="51275"/>
              </a:lnTo>
              <a:lnTo>
                <a:pt x="174659" y="52864"/>
              </a:lnTo>
              <a:lnTo>
                <a:pt x="172884" y="54931"/>
              </a:lnTo>
              <a:lnTo>
                <a:pt x="172811" y="55905"/>
              </a:lnTo>
              <a:lnTo>
                <a:pt x="173341" y="56588"/>
              </a:lnTo>
              <a:lnTo>
                <a:pt x="173341" y="58587"/>
              </a:lnTo>
              <a:lnTo>
                <a:pt x="172298" y="59630"/>
              </a:lnTo>
              <a:lnTo>
                <a:pt x="171566" y="60040"/>
              </a:lnTo>
              <a:lnTo>
                <a:pt x="170815" y="60740"/>
              </a:lnTo>
              <a:lnTo>
                <a:pt x="170449" y="61492"/>
              </a:lnTo>
              <a:lnTo>
                <a:pt x="168672" y="63696"/>
              </a:lnTo>
              <a:lnTo>
                <a:pt x="167940" y="64259"/>
              </a:lnTo>
              <a:lnTo>
                <a:pt x="164461" y="69010"/>
              </a:lnTo>
              <a:lnTo>
                <a:pt x="164680" y="70052"/>
              </a:lnTo>
              <a:lnTo>
                <a:pt x="165120" y="70889"/>
              </a:lnTo>
              <a:lnTo>
                <a:pt x="161860" y="74683"/>
              </a:lnTo>
              <a:lnTo>
                <a:pt x="161493" y="76546"/>
              </a:lnTo>
              <a:lnTo>
                <a:pt x="160908" y="77024"/>
              </a:lnTo>
              <a:lnTo>
                <a:pt x="160615" y="77998"/>
              </a:lnTo>
              <a:lnTo>
                <a:pt x="159424" y="79382"/>
              </a:lnTo>
              <a:lnTo>
                <a:pt x="159132" y="80134"/>
              </a:lnTo>
              <a:lnTo>
                <a:pt x="158472" y="80680"/>
              </a:lnTo>
              <a:lnTo>
                <a:pt x="157576" y="81022"/>
              </a:lnTo>
              <a:lnTo>
                <a:pt x="154609" y="84833"/>
              </a:lnTo>
              <a:lnTo>
                <a:pt x="153876" y="85448"/>
              </a:lnTo>
              <a:lnTo>
                <a:pt x="154243" y="87105"/>
              </a:lnTo>
              <a:lnTo>
                <a:pt x="154096" y="87652"/>
              </a:lnTo>
              <a:lnTo>
                <a:pt x="154389" y="87942"/>
              </a:lnTo>
              <a:lnTo>
                <a:pt x="155506" y="88010"/>
              </a:lnTo>
              <a:lnTo>
                <a:pt x="155653" y="88899"/>
              </a:lnTo>
              <a:lnTo>
                <a:pt x="155213" y="89736"/>
              </a:lnTo>
              <a:lnTo>
                <a:pt x="154994" y="91667"/>
              </a:lnTo>
              <a:lnTo>
                <a:pt x="154536" y="92282"/>
              </a:lnTo>
              <a:lnTo>
                <a:pt x="154462" y="94418"/>
              </a:lnTo>
              <a:lnTo>
                <a:pt x="153364" y="95801"/>
              </a:lnTo>
              <a:lnTo>
                <a:pt x="153071" y="96638"/>
              </a:lnTo>
              <a:lnTo>
                <a:pt x="153876" y="97253"/>
              </a:lnTo>
              <a:lnTo>
                <a:pt x="153437" y="97800"/>
              </a:lnTo>
              <a:lnTo>
                <a:pt x="153071" y="98774"/>
              </a:lnTo>
              <a:lnTo>
                <a:pt x="151734" y="99953"/>
              </a:lnTo>
              <a:lnTo>
                <a:pt x="148474" y="101252"/>
              </a:lnTo>
              <a:lnTo>
                <a:pt x="147962" y="101952"/>
              </a:lnTo>
              <a:lnTo>
                <a:pt x="147211" y="102567"/>
              </a:lnTo>
              <a:lnTo>
                <a:pt x="146478" y="104087"/>
              </a:lnTo>
              <a:lnTo>
                <a:pt x="146478" y="105130"/>
              </a:lnTo>
              <a:lnTo>
                <a:pt x="146258" y="105950"/>
              </a:lnTo>
              <a:lnTo>
                <a:pt x="145746" y="106582"/>
              </a:lnTo>
              <a:lnTo>
                <a:pt x="145435" y="107470"/>
              </a:lnTo>
              <a:lnTo>
                <a:pt x="142194" y="110034"/>
              </a:lnTo>
              <a:lnTo>
                <a:pt x="141297" y="110444"/>
              </a:lnTo>
              <a:lnTo>
                <a:pt x="140711" y="111059"/>
              </a:lnTo>
              <a:lnTo>
                <a:pt x="140638" y="112033"/>
              </a:lnTo>
              <a:lnTo>
                <a:pt x="141663" y="112170"/>
              </a:lnTo>
              <a:lnTo>
                <a:pt x="142121" y="113058"/>
              </a:lnTo>
              <a:lnTo>
                <a:pt x="143000" y="113417"/>
              </a:lnTo>
              <a:lnTo>
                <a:pt x="144116" y="113554"/>
              </a:lnTo>
              <a:lnTo>
                <a:pt x="144556" y="114100"/>
              </a:lnTo>
              <a:lnTo>
                <a:pt x="143806" y="114510"/>
              </a:lnTo>
              <a:lnTo>
                <a:pt x="142487" y="114237"/>
              </a:lnTo>
              <a:lnTo>
                <a:pt x="141883" y="113690"/>
              </a:lnTo>
              <a:lnTo>
                <a:pt x="139594" y="112922"/>
              </a:lnTo>
              <a:lnTo>
                <a:pt x="138184" y="112922"/>
              </a:lnTo>
              <a:lnTo>
                <a:pt x="135603" y="114032"/>
              </a:lnTo>
              <a:lnTo>
                <a:pt x="132343" y="114169"/>
              </a:lnTo>
              <a:lnTo>
                <a:pt x="131171" y="115484"/>
              </a:lnTo>
              <a:lnTo>
                <a:pt x="130201" y="115621"/>
              </a:lnTo>
              <a:lnTo>
                <a:pt x="128425" y="118526"/>
              </a:lnTo>
              <a:lnTo>
                <a:pt x="128059" y="120320"/>
              </a:lnTo>
              <a:lnTo>
                <a:pt x="127473" y="120798"/>
              </a:lnTo>
              <a:lnTo>
                <a:pt x="128352" y="121413"/>
              </a:lnTo>
              <a:lnTo>
                <a:pt x="129322" y="121823"/>
              </a:lnTo>
              <a:lnTo>
                <a:pt x="129395" y="122728"/>
              </a:lnTo>
              <a:lnTo>
                <a:pt x="128792" y="122592"/>
              </a:lnTo>
              <a:lnTo>
                <a:pt x="127986" y="122592"/>
              </a:lnTo>
              <a:lnTo>
                <a:pt x="126430" y="123480"/>
              </a:lnTo>
              <a:lnTo>
                <a:pt x="126649" y="124591"/>
              </a:lnTo>
              <a:lnTo>
                <a:pt x="126430" y="125428"/>
              </a:lnTo>
              <a:lnTo>
                <a:pt x="125770" y="124523"/>
              </a:lnTo>
              <a:lnTo>
                <a:pt x="124214" y="123275"/>
              </a:lnTo>
              <a:lnTo>
                <a:pt x="122365" y="123702"/>
              </a:lnTo>
              <a:lnTo>
                <a:pt x="121688" y="124386"/>
              </a:lnTo>
              <a:lnTo>
                <a:pt x="121615" y="124796"/>
              </a:lnTo>
              <a:lnTo>
                <a:pt x="120296" y="126385"/>
              </a:lnTo>
              <a:lnTo>
                <a:pt x="114583" y="142054"/>
              </a:lnTo>
              <a:lnTo>
                <a:pt x="113923" y="142822"/>
              </a:lnTo>
              <a:lnTo>
                <a:pt x="113191" y="144548"/>
              </a:lnTo>
              <a:lnTo>
                <a:pt x="110151" y="148273"/>
              </a:lnTo>
              <a:lnTo>
                <a:pt x="109785" y="149025"/>
              </a:lnTo>
              <a:lnTo>
                <a:pt x="108009" y="151179"/>
              </a:lnTo>
              <a:lnTo>
                <a:pt x="105794" y="152904"/>
              </a:lnTo>
              <a:lnTo>
                <a:pt x="103944" y="153519"/>
              </a:lnTo>
              <a:lnTo>
                <a:pt x="103798" y="154767"/>
              </a:lnTo>
              <a:lnTo>
                <a:pt x="98469" y="161670"/>
              </a:lnTo>
              <a:lnTo>
                <a:pt x="97352" y="164215"/>
              </a:lnTo>
              <a:lnTo>
                <a:pt x="97499" y="166300"/>
              </a:lnTo>
              <a:lnTo>
                <a:pt x="97425" y="166574"/>
              </a:lnTo>
              <a:lnTo>
                <a:pt x="96693" y="167462"/>
              </a:lnTo>
              <a:lnTo>
                <a:pt x="96382" y="168231"/>
              </a:lnTo>
              <a:lnTo>
                <a:pt x="94770" y="168915"/>
              </a:lnTo>
              <a:lnTo>
                <a:pt x="94166" y="169888"/>
              </a:lnTo>
              <a:lnTo>
                <a:pt x="91438" y="171614"/>
              </a:lnTo>
              <a:lnTo>
                <a:pt x="91512" y="172366"/>
              </a:lnTo>
              <a:lnTo>
                <a:pt x="91805" y="172998"/>
              </a:lnTo>
              <a:lnTo>
                <a:pt x="91878" y="174160"/>
              </a:lnTo>
              <a:lnTo>
                <a:pt x="91365" y="174723"/>
              </a:lnTo>
              <a:lnTo>
                <a:pt x="89944" y="174296"/>
              </a:lnTo>
              <a:lnTo>
                <a:pt x="91585" y="174997"/>
              </a:lnTo>
              <a:lnTo>
                <a:pt x="91878" y="175680"/>
              </a:lnTo>
              <a:lnTo>
                <a:pt x="91292" y="176449"/>
              </a:lnTo>
              <a:lnTo>
                <a:pt x="90761" y="176859"/>
              </a:lnTo>
              <a:lnTo>
                <a:pt x="89442" y="175270"/>
              </a:lnTo>
              <a:lnTo>
                <a:pt x="88912" y="175544"/>
              </a:lnTo>
              <a:lnTo>
                <a:pt x="88253" y="176227"/>
              </a:lnTo>
              <a:lnTo>
                <a:pt x="86989" y="176859"/>
              </a:lnTo>
              <a:lnTo>
                <a:pt x="87062" y="177816"/>
              </a:lnTo>
              <a:lnTo>
                <a:pt x="86623" y="178516"/>
              </a:lnTo>
              <a:lnTo>
                <a:pt x="84994" y="179405"/>
              </a:lnTo>
              <a:lnTo>
                <a:pt x="84481" y="180173"/>
              </a:lnTo>
              <a:lnTo>
                <a:pt x="86916" y="183284"/>
              </a:lnTo>
              <a:lnTo>
                <a:pt x="86842" y="184172"/>
              </a:lnTo>
              <a:lnTo>
                <a:pt x="86330" y="184873"/>
              </a:lnTo>
              <a:lnTo>
                <a:pt x="86110" y="185693"/>
              </a:lnTo>
              <a:lnTo>
                <a:pt x="85507" y="184651"/>
              </a:lnTo>
              <a:lnTo>
                <a:pt x="85598" y="183762"/>
              </a:lnTo>
              <a:lnTo>
                <a:pt x="84701" y="184651"/>
              </a:lnTo>
              <a:lnTo>
                <a:pt x="83822" y="184582"/>
              </a:lnTo>
              <a:lnTo>
                <a:pt x="83584" y="183557"/>
              </a:lnTo>
              <a:lnTo>
                <a:pt x="84115" y="182584"/>
              </a:lnTo>
              <a:lnTo>
                <a:pt x="84042" y="181627"/>
              </a:lnTo>
              <a:lnTo>
                <a:pt x="83291" y="182310"/>
              </a:lnTo>
              <a:lnTo>
                <a:pt x="81973" y="185831"/>
              </a:lnTo>
              <a:lnTo>
                <a:pt x="82925" y="186531"/>
              </a:lnTo>
              <a:lnTo>
                <a:pt x="83291" y="187283"/>
              </a:lnTo>
              <a:lnTo>
                <a:pt x="83657" y="187556"/>
              </a:lnTo>
              <a:lnTo>
                <a:pt x="83731" y="187420"/>
              </a:lnTo>
              <a:lnTo>
                <a:pt x="84774" y="188035"/>
              </a:lnTo>
              <a:lnTo>
                <a:pt x="84774" y="189077"/>
              </a:lnTo>
              <a:lnTo>
                <a:pt x="84408" y="189914"/>
              </a:lnTo>
              <a:lnTo>
                <a:pt x="82119" y="193006"/>
              </a:lnTo>
              <a:lnTo>
                <a:pt x="81442" y="193502"/>
              </a:lnTo>
              <a:lnTo>
                <a:pt x="80563" y="195569"/>
              </a:lnTo>
              <a:lnTo>
                <a:pt x="80636" y="196679"/>
              </a:lnTo>
              <a:lnTo>
                <a:pt x="79739" y="196884"/>
              </a:lnTo>
              <a:lnTo>
                <a:pt x="80032" y="197704"/>
              </a:lnTo>
              <a:lnTo>
                <a:pt x="80416" y="198183"/>
              </a:lnTo>
              <a:lnTo>
                <a:pt x="79519" y="198610"/>
              </a:lnTo>
              <a:lnTo>
                <a:pt x="77615" y="200883"/>
              </a:lnTo>
              <a:lnTo>
                <a:pt x="77597" y="200951"/>
              </a:lnTo>
              <a:lnTo>
                <a:pt x="76040" y="203292"/>
              </a:lnTo>
              <a:lnTo>
                <a:pt x="75308" y="203718"/>
              </a:lnTo>
              <a:lnTo>
                <a:pt x="72048" y="203787"/>
              </a:lnTo>
              <a:lnTo>
                <a:pt x="72195" y="204607"/>
              </a:lnTo>
              <a:lnTo>
                <a:pt x="73092" y="205307"/>
              </a:lnTo>
              <a:lnTo>
                <a:pt x="73019" y="207306"/>
              </a:lnTo>
              <a:lnTo>
                <a:pt x="72414" y="207785"/>
              </a:lnTo>
              <a:lnTo>
                <a:pt x="72048" y="208537"/>
              </a:lnTo>
              <a:lnTo>
                <a:pt x="71828" y="209511"/>
              </a:lnTo>
              <a:lnTo>
                <a:pt x="71316" y="210194"/>
              </a:lnTo>
              <a:lnTo>
                <a:pt x="71242" y="212279"/>
              </a:lnTo>
              <a:lnTo>
                <a:pt x="71169" y="212484"/>
              </a:lnTo>
              <a:lnTo>
                <a:pt x="70565" y="213304"/>
              </a:lnTo>
              <a:lnTo>
                <a:pt x="70565" y="214347"/>
              </a:lnTo>
              <a:lnTo>
                <a:pt x="70932" y="215030"/>
              </a:lnTo>
              <a:lnTo>
                <a:pt x="70785" y="216072"/>
              </a:lnTo>
              <a:lnTo>
                <a:pt x="69980" y="216756"/>
              </a:lnTo>
              <a:lnTo>
                <a:pt x="68204" y="217388"/>
              </a:lnTo>
              <a:lnTo>
                <a:pt x="67764" y="218345"/>
              </a:lnTo>
              <a:lnTo>
                <a:pt x="66427" y="219660"/>
              </a:lnTo>
              <a:lnTo>
                <a:pt x="66281" y="221591"/>
              </a:lnTo>
              <a:lnTo>
                <a:pt x="65915" y="222359"/>
              </a:lnTo>
              <a:lnTo>
                <a:pt x="64358" y="222633"/>
              </a:lnTo>
              <a:lnTo>
                <a:pt x="63535" y="223248"/>
              </a:lnTo>
              <a:lnTo>
                <a:pt x="62583" y="223385"/>
              </a:lnTo>
              <a:lnTo>
                <a:pt x="61173" y="224359"/>
              </a:lnTo>
              <a:lnTo>
                <a:pt x="60367" y="224632"/>
              </a:lnTo>
              <a:lnTo>
                <a:pt x="60147" y="225520"/>
              </a:lnTo>
              <a:lnTo>
                <a:pt x="57767" y="227177"/>
              </a:lnTo>
              <a:lnTo>
                <a:pt x="57327" y="228835"/>
              </a:lnTo>
              <a:lnTo>
                <a:pt x="57327" y="230014"/>
              </a:lnTo>
              <a:lnTo>
                <a:pt x="56814" y="230851"/>
              </a:lnTo>
              <a:lnTo>
                <a:pt x="56668" y="231739"/>
              </a:lnTo>
              <a:lnTo>
                <a:pt x="55918" y="232218"/>
              </a:lnTo>
              <a:lnTo>
                <a:pt x="55551" y="234011"/>
              </a:lnTo>
              <a:lnTo>
                <a:pt x="54142" y="234097"/>
              </a:lnTo>
              <a:lnTo>
                <a:pt x="53043" y="233875"/>
              </a:lnTo>
              <a:lnTo>
                <a:pt x="52219" y="234507"/>
              </a:lnTo>
              <a:lnTo>
                <a:pt x="51633" y="237189"/>
              </a:lnTo>
              <a:lnTo>
                <a:pt x="51853" y="237821"/>
              </a:lnTo>
              <a:lnTo>
                <a:pt x="54068" y="237821"/>
              </a:lnTo>
              <a:lnTo>
                <a:pt x="54068" y="238300"/>
              </a:lnTo>
              <a:lnTo>
                <a:pt x="51267" y="242230"/>
              </a:lnTo>
              <a:lnTo>
                <a:pt x="51120" y="242162"/>
              </a:lnTo>
              <a:lnTo>
                <a:pt x="50882" y="243272"/>
              </a:lnTo>
              <a:lnTo>
                <a:pt x="50370" y="243888"/>
              </a:lnTo>
              <a:lnTo>
                <a:pt x="50150" y="244725"/>
              </a:lnTo>
              <a:lnTo>
                <a:pt x="49564" y="245272"/>
              </a:lnTo>
              <a:lnTo>
                <a:pt x="48814" y="247903"/>
              </a:lnTo>
              <a:lnTo>
                <a:pt x="47569" y="249202"/>
              </a:lnTo>
              <a:lnTo>
                <a:pt x="47257" y="250210"/>
              </a:lnTo>
              <a:lnTo>
                <a:pt x="46159" y="251594"/>
              </a:lnTo>
              <a:lnTo>
                <a:pt x="45793" y="252414"/>
              </a:lnTo>
              <a:lnTo>
                <a:pt x="45262" y="252978"/>
              </a:lnTo>
              <a:lnTo>
                <a:pt x="45115" y="254175"/>
              </a:lnTo>
              <a:lnTo>
                <a:pt x="44383" y="254533"/>
              </a:lnTo>
              <a:lnTo>
                <a:pt x="43723" y="255080"/>
              </a:lnTo>
              <a:lnTo>
                <a:pt x="42900" y="255490"/>
              </a:lnTo>
              <a:lnTo>
                <a:pt x="42387" y="256191"/>
              </a:lnTo>
              <a:lnTo>
                <a:pt x="41564" y="256601"/>
              </a:lnTo>
              <a:lnTo>
                <a:pt x="41564" y="257353"/>
              </a:lnTo>
              <a:lnTo>
                <a:pt x="42094" y="258053"/>
              </a:lnTo>
              <a:lnTo>
                <a:pt x="41710" y="258326"/>
              </a:lnTo>
              <a:lnTo>
                <a:pt x="40611" y="258326"/>
              </a:lnTo>
              <a:lnTo>
                <a:pt x="40099" y="259010"/>
              </a:lnTo>
              <a:lnTo>
                <a:pt x="39934" y="261009"/>
              </a:lnTo>
              <a:lnTo>
                <a:pt x="39714" y="261572"/>
              </a:lnTo>
              <a:lnTo>
                <a:pt x="37499" y="261572"/>
              </a:lnTo>
              <a:lnTo>
                <a:pt x="36766" y="261214"/>
              </a:lnTo>
              <a:lnTo>
                <a:pt x="35943" y="261077"/>
              </a:lnTo>
              <a:lnTo>
                <a:pt x="35650" y="261914"/>
              </a:lnTo>
              <a:lnTo>
                <a:pt x="34624" y="261982"/>
              </a:lnTo>
              <a:lnTo>
                <a:pt x="31071" y="267912"/>
              </a:lnTo>
              <a:lnTo>
                <a:pt x="30998" y="268271"/>
              </a:lnTo>
              <a:lnTo>
                <a:pt x="29735" y="268202"/>
              </a:lnTo>
              <a:lnTo>
                <a:pt x="28985" y="268612"/>
              </a:lnTo>
              <a:lnTo>
                <a:pt x="27813" y="269928"/>
              </a:lnTo>
              <a:lnTo>
                <a:pt x="27447" y="270817"/>
              </a:lnTo>
              <a:lnTo>
                <a:pt x="27300" y="272884"/>
              </a:lnTo>
              <a:lnTo>
                <a:pt x="26696" y="273516"/>
              </a:lnTo>
              <a:lnTo>
                <a:pt x="26550" y="274404"/>
              </a:lnTo>
              <a:lnTo>
                <a:pt x="27520" y="275720"/>
              </a:lnTo>
              <a:lnTo>
                <a:pt x="27373" y="276694"/>
              </a:lnTo>
              <a:lnTo>
                <a:pt x="26403" y="277992"/>
              </a:lnTo>
              <a:lnTo>
                <a:pt x="24554" y="278061"/>
              </a:lnTo>
              <a:lnTo>
                <a:pt x="24334" y="278898"/>
              </a:lnTo>
              <a:lnTo>
                <a:pt x="24334" y="279923"/>
              </a:lnTo>
              <a:lnTo>
                <a:pt x="23070" y="280554"/>
              </a:lnTo>
              <a:lnTo>
                <a:pt x="23070" y="281870"/>
              </a:lnTo>
              <a:lnTo>
                <a:pt x="22997" y="281802"/>
              </a:lnTo>
              <a:lnTo>
                <a:pt x="22704" y="281938"/>
              </a:lnTo>
              <a:lnTo>
                <a:pt x="22484" y="282827"/>
              </a:lnTo>
              <a:lnTo>
                <a:pt x="22484" y="283869"/>
              </a:lnTo>
              <a:lnTo>
                <a:pt x="22777" y="284621"/>
              </a:lnTo>
              <a:lnTo>
                <a:pt x="23894" y="284689"/>
              </a:lnTo>
              <a:lnTo>
                <a:pt x="24700" y="285800"/>
              </a:lnTo>
              <a:lnTo>
                <a:pt x="23363" y="287320"/>
              </a:lnTo>
              <a:lnTo>
                <a:pt x="22558" y="288841"/>
              </a:lnTo>
              <a:lnTo>
                <a:pt x="22338" y="289661"/>
              </a:lnTo>
              <a:lnTo>
                <a:pt x="21222" y="291387"/>
              </a:lnTo>
              <a:lnTo>
                <a:pt x="20636" y="293317"/>
              </a:lnTo>
              <a:lnTo>
                <a:pt x="19885" y="294359"/>
              </a:lnTo>
              <a:lnTo>
                <a:pt x="18347" y="298426"/>
              </a:lnTo>
              <a:lnTo>
                <a:pt x="18493" y="302510"/>
              </a:lnTo>
              <a:lnTo>
                <a:pt x="18274" y="303330"/>
              </a:lnTo>
              <a:lnTo>
                <a:pt x="18347" y="304099"/>
              </a:lnTo>
              <a:lnTo>
                <a:pt x="19372" y="304578"/>
              </a:lnTo>
              <a:lnTo>
                <a:pt x="19299" y="305483"/>
              </a:lnTo>
              <a:lnTo>
                <a:pt x="18420" y="305825"/>
              </a:lnTo>
              <a:lnTo>
                <a:pt x="17157" y="306714"/>
              </a:lnTo>
              <a:lnTo>
                <a:pt x="17450" y="307892"/>
              </a:lnTo>
              <a:lnTo>
                <a:pt x="18109" y="308234"/>
              </a:lnTo>
              <a:lnTo>
                <a:pt x="19006" y="308370"/>
              </a:lnTo>
              <a:lnTo>
                <a:pt x="19080" y="309413"/>
              </a:lnTo>
              <a:lnTo>
                <a:pt x="18494" y="310096"/>
              </a:lnTo>
              <a:lnTo>
                <a:pt x="18494" y="312164"/>
              </a:lnTo>
              <a:lnTo>
                <a:pt x="19226" y="312659"/>
              </a:lnTo>
              <a:lnTo>
                <a:pt x="20416" y="314179"/>
              </a:lnTo>
              <a:lnTo>
                <a:pt x="21222" y="314794"/>
              </a:lnTo>
              <a:lnTo>
                <a:pt x="20490" y="315204"/>
              </a:lnTo>
              <a:lnTo>
                <a:pt x="19959" y="316110"/>
              </a:lnTo>
              <a:lnTo>
                <a:pt x="18933" y="316178"/>
              </a:lnTo>
              <a:lnTo>
                <a:pt x="18640" y="315409"/>
              </a:lnTo>
              <a:lnTo>
                <a:pt x="18036" y="314931"/>
              </a:lnTo>
              <a:lnTo>
                <a:pt x="17157" y="315409"/>
              </a:lnTo>
              <a:lnTo>
                <a:pt x="15820" y="316862"/>
              </a:lnTo>
              <a:lnTo>
                <a:pt x="14941" y="317272"/>
              </a:lnTo>
              <a:lnTo>
                <a:pt x="14722" y="322244"/>
              </a:lnTo>
              <a:lnTo>
                <a:pt x="15235" y="323082"/>
              </a:lnTo>
              <a:lnTo>
                <a:pt x="16260" y="323423"/>
              </a:lnTo>
              <a:lnTo>
                <a:pt x="19593" y="323218"/>
              </a:lnTo>
              <a:lnTo>
                <a:pt x="20417" y="323560"/>
              </a:lnTo>
              <a:lnTo>
                <a:pt x="20417" y="324602"/>
              </a:lnTo>
              <a:lnTo>
                <a:pt x="19959" y="325354"/>
              </a:lnTo>
              <a:lnTo>
                <a:pt x="19666" y="326328"/>
              </a:lnTo>
              <a:lnTo>
                <a:pt x="19153" y="326943"/>
              </a:lnTo>
              <a:lnTo>
                <a:pt x="19153" y="328053"/>
              </a:lnTo>
              <a:lnTo>
                <a:pt x="18714" y="328873"/>
              </a:lnTo>
              <a:lnTo>
                <a:pt x="18934" y="329984"/>
              </a:lnTo>
              <a:lnTo>
                <a:pt x="19886" y="330462"/>
              </a:lnTo>
              <a:lnTo>
                <a:pt x="20856" y="330462"/>
              </a:lnTo>
              <a:lnTo>
                <a:pt x="19593" y="332752"/>
              </a:lnTo>
              <a:lnTo>
                <a:pt x="19519" y="333709"/>
              </a:lnTo>
              <a:lnTo>
                <a:pt x="20417" y="333914"/>
              </a:lnTo>
              <a:lnTo>
                <a:pt x="20417" y="334819"/>
              </a:lnTo>
              <a:lnTo>
                <a:pt x="19813" y="336545"/>
              </a:lnTo>
              <a:lnTo>
                <a:pt x="19886" y="337570"/>
              </a:lnTo>
              <a:lnTo>
                <a:pt x="20344" y="338407"/>
              </a:lnTo>
              <a:lnTo>
                <a:pt x="21076" y="338954"/>
              </a:lnTo>
              <a:lnTo>
                <a:pt x="21900" y="338271"/>
              </a:lnTo>
              <a:lnTo>
                <a:pt x="22266" y="338749"/>
              </a:lnTo>
              <a:lnTo>
                <a:pt x="22412" y="340680"/>
              </a:lnTo>
              <a:lnTo>
                <a:pt x="21826" y="341585"/>
              </a:lnTo>
              <a:lnTo>
                <a:pt x="21076" y="344336"/>
              </a:lnTo>
              <a:lnTo>
                <a:pt x="18934" y="345173"/>
              </a:lnTo>
              <a:lnTo>
                <a:pt x="18110" y="345105"/>
              </a:lnTo>
              <a:lnTo>
                <a:pt x="16352" y="348898"/>
              </a:lnTo>
              <a:lnTo>
                <a:pt x="16261" y="351667"/>
              </a:lnTo>
              <a:lnTo>
                <a:pt x="16499" y="352487"/>
              </a:lnTo>
              <a:lnTo>
                <a:pt x="18714" y="352487"/>
              </a:lnTo>
              <a:lnTo>
                <a:pt x="19666" y="352829"/>
              </a:lnTo>
              <a:lnTo>
                <a:pt x="19886" y="353734"/>
              </a:lnTo>
              <a:lnTo>
                <a:pt x="19300" y="353187"/>
              </a:lnTo>
              <a:lnTo>
                <a:pt x="15088" y="352487"/>
              </a:lnTo>
              <a:lnTo>
                <a:pt x="12800" y="356212"/>
              </a:lnTo>
              <a:lnTo>
                <a:pt x="13166" y="356913"/>
              </a:lnTo>
              <a:lnTo>
                <a:pt x="13752" y="356981"/>
              </a:lnTo>
              <a:lnTo>
                <a:pt x="13386" y="358006"/>
              </a:lnTo>
              <a:lnTo>
                <a:pt x="12635" y="358502"/>
              </a:lnTo>
              <a:lnTo>
                <a:pt x="12489" y="359459"/>
              </a:lnTo>
              <a:lnTo>
                <a:pt x="14118" y="360364"/>
              </a:lnTo>
              <a:lnTo>
                <a:pt x="14795" y="360501"/>
              </a:lnTo>
              <a:lnTo>
                <a:pt x="15747" y="360227"/>
              </a:lnTo>
              <a:lnTo>
                <a:pt x="14484" y="361953"/>
              </a:lnTo>
              <a:lnTo>
                <a:pt x="12489" y="362636"/>
              </a:lnTo>
              <a:lnTo>
                <a:pt x="11976" y="363337"/>
              </a:lnTo>
              <a:lnTo>
                <a:pt x="12123" y="364294"/>
              </a:lnTo>
              <a:lnTo>
                <a:pt x="12562" y="365131"/>
              </a:lnTo>
              <a:lnTo>
                <a:pt x="11097" y="366429"/>
              </a:lnTo>
              <a:lnTo>
                <a:pt x="10859" y="367335"/>
              </a:lnTo>
              <a:lnTo>
                <a:pt x="10420" y="368087"/>
              </a:lnTo>
              <a:lnTo>
                <a:pt x="9010" y="367745"/>
              </a:lnTo>
              <a:lnTo>
                <a:pt x="8643" y="368445"/>
              </a:lnTo>
              <a:lnTo>
                <a:pt x="8204" y="370307"/>
              </a:lnTo>
              <a:lnTo>
                <a:pt x="8277" y="372375"/>
              </a:lnTo>
              <a:lnTo>
                <a:pt x="5383" y="377416"/>
              </a:lnTo>
              <a:lnTo>
                <a:pt x="5091" y="379346"/>
              </a:lnTo>
              <a:lnTo>
                <a:pt x="4211" y="380730"/>
              </a:lnTo>
              <a:lnTo>
                <a:pt x="4871" y="379962"/>
              </a:lnTo>
              <a:lnTo>
                <a:pt x="5768" y="379620"/>
              </a:lnTo>
              <a:lnTo>
                <a:pt x="6647" y="379552"/>
              </a:lnTo>
              <a:lnTo>
                <a:pt x="7013" y="383909"/>
              </a:lnTo>
              <a:lnTo>
                <a:pt x="7690" y="384387"/>
              </a:lnTo>
              <a:lnTo>
                <a:pt x="8569" y="384729"/>
              </a:lnTo>
              <a:lnTo>
                <a:pt x="8056" y="387634"/>
              </a:lnTo>
              <a:lnTo>
                <a:pt x="6134" y="388386"/>
              </a:lnTo>
              <a:lnTo>
                <a:pt x="5988" y="388386"/>
              </a:lnTo>
              <a:lnTo>
                <a:pt x="3919" y="389018"/>
              </a:lnTo>
              <a:lnTo>
                <a:pt x="2069" y="390607"/>
              </a:lnTo>
              <a:lnTo>
                <a:pt x="147" y="391427"/>
              </a:lnTo>
              <a:lnTo>
                <a:pt x="0" y="393358"/>
              </a:lnTo>
              <a:lnTo>
                <a:pt x="147" y="393631"/>
              </a:lnTo>
              <a:lnTo>
                <a:pt x="293" y="395648"/>
              </a:lnTo>
              <a:lnTo>
                <a:pt x="733" y="396126"/>
              </a:lnTo>
              <a:lnTo>
                <a:pt x="1849" y="396126"/>
              </a:lnTo>
              <a:lnTo>
                <a:pt x="1776" y="399373"/>
              </a:lnTo>
              <a:lnTo>
                <a:pt x="2216" y="400689"/>
              </a:lnTo>
              <a:lnTo>
                <a:pt x="3461" y="402056"/>
              </a:lnTo>
              <a:lnTo>
                <a:pt x="3625" y="402482"/>
              </a:lnTo>
              <a:lnTo>
                <a:pt x="4724" y="402124"/>
              </a:lnTo>
              <a:lnTo>
                <a:pt x="6134" y="401030"/>
              </a:lnTo>
              <a:lnTo>
                <a:pt x="6281" y="401919"/>
              </a:lnTo>
              <a:lnTo>
                <a:pt x="6134" y="402892"/>
              </a:lnTo>
              <a:lnTo>
                <a:pt x="8862" y="404413"/>
              </a:lnTo>
              <a:lnTo>
                <a:pt x="9393" y="404550"/>
              </a:lnTo>
              <a:lnTo>
                <a:pt x="10418" y="405438"/>
              </a:lnTo>
              <a:lnTo>
                <a:pt x="12268" y="406344"/>
              </a:lnTo>
              <a:lnTo>
                <a:pt x="14575" y="408616"/>
              </a:lnTo>
              <a:lnTo>
                <a:pt x="15454" y="409026"/>
              </a:lnTo>
              <a:lnTo>
                <a:pt x="18568" y="411727"/>
              </a:lnTo>
              <a:lnTo>
                <a:pt x="18641" y="412000"/>
              </a:lnTo>
              <a:lnTo>
                <a:pt x="20637" y="413794"/>
              </a:lnTo>
              <a:lnTo>
                <a:pt x="22046" y="415793"/>
              </a:lnTo>
              <a:lnTo>
                <a:pt x="22998" y="415588"/>
              </a:lnTo>
              <a:lnTo>
                <a:pt x="24335" y="414426"/>
              </a:lnTo>
              <a:lnTo>
                <a:pt x="25140" y="413999"/>
              </a:lnTo>
              <a:lnTo>
                <a:pt x="24555" y="415178"/>
              </a:lnTo>
              <a:lnTo>
                <a:pt x="24042" y="415793"/>
              </a:lnTo>
              <a:lnTo>
                <a:pt x="24042" y="416493"/>
              </a:lnTo>
              <a:lnTo>
                <a:pt x="25964" y="416971"/>
              </a:lnTo>
              <a:lnTo>
                <a:pt x="24994" y="417740"/>
              </a:lnTo>
              <a:lnTo>
                <a:pt x="23895" y="417672"/>
              </a:lnTo>
              <a:lnTo>
                <a:pt x="23291" y="416903"/>
              </a:lnTo>
              <a:lnTo>
                <a:pt x="22778" y="416630"/>
              </a:lnTo>
              <a:lnTo>
                <a:pt x="23218" y="417672"/>
              </a:lnTo>
              <a:lnTo>
                <a:pt x="23895" y="418492"/>
              </a:lnTo>
              <a:lnTo>
                <a:pt x="24188" y="419398"/>
              </a:lnTo>
              <a:lnTo>
                <a:pt x="23895" y="424644"/>
              </a:lnTo>
              <a:lnTo>
                <a:pt x="23584" y="425396"/>
              </a:lnTo>
              <a:lnTo>
                <a:pt x="23895" y="426301"/>
              </a:lnTo>
              <a:lnTo>
                <a:pt x="24921" y="427395"/>
              </a:lnTo>
              <a:lnTo>
                <a:pt x="25360" y="429685"/>
              </a:lnTo>
              <a:lnTo>
                <a:pt x="27136" y="433137"/>
              </a:lnTo>
              <a:lnTo>
                <a:pt x="27136" y="434162"/>
              </a:lnTo>
              <a:lnTo>
                <a:pt x="27521" y="434162"/>
              </a:lnTo>
              <a:lnTo>
                <a:pt x="27667" y="433273"/>
              </a:lnTo>
              <a:lnTo>
                <a:pt x="28033" y="432573"/>
              </a:lnTo>
              <a:lnTo>
                <a:pt x="29150" y="432505"/>
              </a:lnTo>
              <a:lnTo>
                <a:pt x="30395" y="435273"/>
              </a:lnTo>
              <a:lnTo>
                <a:pt x="30248" y="436162"/>
              </a:lnTo>
              <a:lnTo>
                <a:pt x="29150" y="436298"/>
              </a:lnTo>
              <a:lnTo>
                <a:pt x="28326" y="435820"/>
              </a:lnTo>
              <a:lnTo>
                <a:pt x="27887" y="435136"/>
              </a:lnTo>
              <a:lnTo>
                <a:pt x="27667" y="435615"/>
              </a:lnTo>
              <a:lnTo>
                <a:pt x="27741" y="436588"/>
              </a:lnTo>
              <a:lnTo>
                <a:pt x="28180" y="437818"/>
              </a:lnTo>
              <a:lnTo>
                <a:pt x="28253" y="438792"/>
              </a:lnTo>
              <a:lnTo>
                <a:pt x="29296" y="440655"/>
              </a:lnTo>
              <a:lnTo>
                <a:pt x="29296" y="441406"/>
              </a:lnTo>
              <a:lnTo>
                <a:pt x="34534" y="452941"/>
              </a:lnTo>
              <a:lnTo>
                <a:pt x="34625" y="453915"/>
              </a:lnTo>
              <a:lnTo>
                <a:pt x="35504" y="455777"/>
              </a:lnTo>
              <a:lnTo>
                <a:pt x="36309" y="456734"/>
              </a:lnTo>
              <a:lnTo>
                <a:pt x="39130" y="462407"/>
              </a:lnTo>
              <a:lnTo>
                <a:pt x="41785" y="465449"/>
              </a:lnTo>
              <a:lnTo>
                <a:pt x="40540" y="466816"/>
              </a:lnTo>
              <a:lnTo>
                <a:pt x="38251" y="464680"/>
              </a:lnTo>
              <a:lnTo>
                <a:pt x="39716" y="467995"/>
              </a:lnTo>
              <a:lnTo>
                <a:pt x="37354" y="470131"/>
              </a:lnTo>
              <a:lnTo>
                <a:pt x="37207" y="472421"/>
              </a:lnTo>
              <a:lnTo>
                <a:pt x="36914" y="473310"/>
              </a:lnTo>
              <a:lnTo>
                <a:pt x="37207" y="474284"/>
              </a:lnTo>
              <a:lnTo>
                <a:pt x="38837" y="475667"/>
              </a:lnTo>
              <a:lnTo>
                <a:pt x="39349" y="476419"/>
              </a:lnTo>
              <a:lnTo>
                <a:pt x="39349" y="477461"/>
              </a:lnTo>
              <a:lnTo>
                <a:pt x="39862" y="478008"/>
              </a:lnTo>
              <a:lnTo>
                <a:pt x="39789" y="479050"/>
              </a:lnTo>
              <a:lnTo>
                <a:pt x="39130" y="479460"/>
              </a:lnTo>
              <a:lnTo>
                <a:pt x="39569" y="480075"/>
              </a:lnTo>
              <a:lnTo>
                <a:pt x="40466" y="480485"/>
              </a:lnTo>
              <a:lnTo>
                <a:pt x="41199" y="482365"/>
              </a:lnTo>
              <a:lnTo>
                <a:pt x="42755" y="483801"/>
              </a:lnTo>
              <a:lnTo>
                <a:pt x="43121" y="484569"/>
              </a:lnTo>
              <a:lnTo>
                <a:pt x="43871" y="485526"/>
              </a:lnTo>
              <a:lnTo>
                <a:pt x="44531" y="485953"/>
              </a:lnTo>
              <a:lnTo>
                <a:pt x="45117" y="486568"/>
              </a:lnTo>
              <a:lnTo>
                <a:pt x="45501" y="487320"/>
              </a:lnTo>
              <a:lnTo>
                <a:pt x="47259" y="489405"/>
              </a:lnTo>
              <a:lnTo>
                <a:pt x="47717" y="490362"/>
              </a:lnTo>
              <a:lnTo>
                <a:pt x="46160" y="490635"/>
              </a:lnTo>
              <a:lnTo>
                <a:pt x="45867" y="490993"/>
              </a:lnTo>
              <a:lnTo>
                <a:pt x="45867" y="491335"/>
              </a:lnTo>
              <a:lnTo>
                <a:pt x="46819" y="491540"/>
              </a:lnTo>
              <a:lnTo>
                <a:pt x="48742" y="491472"/>
              </a:lnTo>
              <a:lnTo>
                <a:pt x="49108" y="491540"/>
              </a:lnTo>
              <a:lnTo>
                <a:pt x="51050" y="493471"/>
              </a:lnTo>
              <a:lnTo>
                <a:pt x="51856" y="493881"/>
              </a:lnTo>
              <a:lnTo>
                <a:pt x="53192" y="495265"/>
              </a:lnTo>
              <a:lnTo>
                <a:pt x="53558" y="496034"/>
              </a:lnTo>
              <a:lnTo>
                <a:pt x="60737" y="501280"/>
              </a:lnTo>
              <a:lnTo>
                <a:pt x="61762" y="501690"/>
              </a:lnTo>
              <a:lnTo>
                <a:pt x="63392" y="503074"/>
              </a:lnTo>
              <a:lnTo>
                <a:pt x="66578" y="503962"/>
              </a:lnTo>
              <a:lnTo>
                <a:pt x="66725" y="503621"/>
              </a:lnTo>
              <a:lnTo>
                <a:pt x="66212" y="495675"/>
              </a:lnTo>
              <a:lnTo>
                <a:pt x="66725" y="494086"/>
              </a:lnTo>
              <a:lnTo>
                <a:pt x="67237" y="493471"/>
              </a:lnTo>
              <a:lnTo>
                <a:pt x="68208" y="493676"/>
              </a:lnTo>
              <a:lnTo>
                <a:pt x="68208" y="494718"/>
              </a:lnTo>
              <a:lnTo>
                <a:pt x="67768" y="495333"/>
              </a:lnTo>
              <a:lnTo>
                <a:pt x="67695" y="497401"/>
              </a:lnTo>
              <a:lnTo>
                <a:pt x="67402" y="498101"/>
              </a:lnTo>
              <a:lnTo>
                <a:pt x="67842" y="499058"/>
              </a:lnTo>
              <a:lnTo>
                <a:pt x="67915" y="504031"/>
              </a:lnTo>
              <a:lnTo>
                <a:pt x="69618" y="504167"/>
              </a:lnTo>
              <a:lnTo>
                <a:pt x="70790" y="505209"/>
              </a:lnTo>
              <a:lnTo>
                <a:pt x="70716" y="506183"/>
              </a:lnTo>
              <a:lnTo>
                <a:pt x="70204" y="506320"/>
              </a:lnTo>
              <a:lnTo>
                <a:pt x="71247" y="507618"/>
              </a:lnTo>
              <a:lnTo>
                <a:pt x="74195" y="509635"/>
              </a:lnTo>
              <a:lnTo>
                <a:pt x="74726" y="510318"/>
              </a:lnTo>
              <a:lnTo>
                <a:pt x="75532" y="510660"/>
              </a:lnTo>
              <a:lnTo>
                <a:pt x="75898" y="510729"/>
              </a:lnTo>
              <a:lnTo>
                <a:pt x="75807" y="510712"/>
              </a:lnTo>
              <a:lnTo>
                <a:pt x="75898" y="510934"/>
              </a:lnTo>
              <a:lnTo>
                <a:pt x="77674" y="511634"/>
              </a:lnTo>
              <a:lnTo>
                <a:pt x="78350" y="512317"/>
              </a:lnTo>
              <a:lnTo>
                <a:pt x="79230" y="512881"/>
              </a:lnTo>
              <a:lnTo>
                <a:pt x="80932" y="513428"/>
              </a:lnTo>
              <a:lnTo>
                <a:pt x="81592" y="513974"/>
              </a:lnTo>
              <a:lnTo>
                <a:pt x="82489" y="514384"/>
              </a:lnTo>
              <a:lnTo>
                <a:pt x="83075" y="514880"/>
              </a:lnTo>
              <a:lnTo>
                <a:pt x="84045" y="515290"/>
              </a:lnTo>
              <a:lnTo>
                <a:pt x="84704" y="515837"/>
              </a:lnTo>
              <a:lnTo>
                <a:pt x="90326" y="518674"/>
              </a:lnTo>
              <a:lnTo>
                <a:pt x="90986" y="519425"/>
              </a:lnTo>
              <a:lnTo>
                <a:pt x="91956" y="519716"/>
              </a:lnTo>
              <a:lnTo>
                <a:pt x="98310" y="524466"/>
              </a:lnTo>
              <a:lnTo>
                <a:pt x="98841" y="525166"/>
              </a:lnTo>
              <a:lnTo>
                <a:pt x="100013" y="528122"/>
              </a:lnTo>
              <a:lnTo>
                <a:pt x="99794" y="528549"/>
              </a:lnTo>
              <a:lnTo>
                <a:pt x="102980" y="530549"/>
              </a:lnTo>
              <a:lnTo>
                <a:pt x="106386" y="534547"/>
              </a:lnTo>
              <a:lnTo>
                <a:pt x="106680" y="535385"/>
              </a:lnTo>
              <a:lnTo>
                <a:pt x="106680" y="537998"/>
              </a:lnTo>
              <a:lnTo>
                <a:pt x="107722" y="539587"/>
              </a:lnTo>
              <a:lnTo>
                <a:pt x="108162" y="541450"/>
              </a:lnTo>
              <a:lnTo>
                <a:pt x="108088" y="542423"/>
              </a:lnTo>
              <a:lnTo>
                <a:pt x="107796" y="543244"/>
              </a:lnTo>
              <a:lnTo>
                <a:pt x="107869" y="544081"/>
              </a:lnTo>
              <a:lnTo>
                <a:pt x="110231" y="545943"/>
              </a:lnTo>
              <a:lnTo>
                <a:pt x="110744" y="546626"/>
              </a:lnTo>
              <a:lnTo>
                <a:pt x="111494" y="547190"/>
              </a:lnTo>
              <a:lnTo>
                <a:pt x="111934" y="547873"/>
              </a:lnTo>
              <a:lnTo>
                <a:pt x="112520" y="549804"/>
              </a:lnTo>
              <a:lnTo>
                <a:pt x="114442" y="551666"/>
              </a:lnTo>
              <a:lnTo>
                <a:pt x="113930" y="552640"/>
              </a:lnTo>
              <a:lnTo>
                <a:pt x="113930" y="553682"/>
              </a:lnTo>
              <a:lnTo>
                <a:pt x="114150" y="554639"/>
              </a:lnTo>
              <a:lnTo>
                <a:pt x="114826" y="555323"/>
              </a:lnTo>
              <a:lnTo>
                <a:pt x="115779" y="558023"/>
              </a:lnTo>
              <a:lnTo>
                <a:pt x="115852" y="561065"/>
              </a:lnTo>
              <a:lnTo>
                <a:pt x="116438" y="562859"/>
              </a:lnTo>
              <a:lnTo>
                <a:pt x="116438" y="563900"/>
              </a:lnTo>
              <a:lnTo>
                <a:pt x="116822" y="564584"/>
              </a:lnTo>
              <a:lnTo>
                <a:pt x="117115" y="565763"/>
              </a:lnTo>
              <a:lnTo>
                <a:pt x="117848" y="566378"/>
              </a:lnTo>
              <a:lnTo>
                <a:pt x="118287" y="567061"/>
              </a:lnTo>
              <a:lnTo>
                <a:pt x="118452" y="568035"/>
              </a:lnTo>
              <a:lnTo>
                <a:pt x="119258" y="568787"/>
              </a:lnTo>
              <a:lnTo>
                <a:pt x="119404" y="570735"/>
              </a:lnTo>
              <a:lnTo>
                <a:pt x="119844" y="571419"/>
              </a:lnTo>
              <a:lnTo>
                <a:pt x="119770" y="572461"/>
              </a:lnTo>
              <a:lnTo>
                <a:pt x="119331" y="573145"/>
              </a:lnTo>
              <a:lnTo>
                <a:pt x="116291" y="573965"/>
              </a:lnTo>
              <a:lnTo>
                <a:pt x="116437" y="574870"/>
              </a:lnTo>
              <a:lnTo>
                <a:pt x="117481" y="575075"/>
              </a:lnTo>
              <a:lnTo>
                <a:pt x="117774" y="575776"/>
              </a:lnTo>
              <a:lnTo>
                <a:pt x="117701" y="576118"/>
              </a:lnTo>
              <a:lnTo>
                <a:pt x="117920" y="577006"/>
              </a:lnTo>
              <a:lnTo>
                <a:pt x="118287" y="577706"/>
              </a:lnTo>
              <a:lnTo>
                <a:pt x="117920" y="578390"/>
              </a:lnTo>
              <a:lnTo>
                <a:pt x="117408" y="578937"/>
              </a:lnTo>
              <a:lnTo>
                <a:pt x="115925" y="579773"/>
              </a:lnTo>
              <a:lnTo>
                <a:pt x="115778" y="580662"/>
              </a:lnTo>
              <a:lnTo>
                <a:pt x="116364" y="581294"/>
              </a:lnTo>
              <a:lnTo>
                <a:pt x="114149" y="583225"/>
              </a:lnTo>
              <a:lnTo>
                <a:pt x="114149" y="585223"/>
              </a:lnTo>
              <a:lnTo>
                <a:pt x="115046" y="585702"/>
              </a:lnTo>
              <a:lnTo>
                <a:pt x="115046" y="586744"/>
              </a:lnTo>
              <a:lnTo>
                <a:pt x="115778" y="587359"/>
              </a:lnTo>
              <a:lnTo>
                <a:pt x="115558" y="588196"/>
              </a:lnTo>
              <a:lnTo>
                <a:pt x="117847" y="590059"/>
              </a:lnTo>
              <a:lnTo>
                <a:pt x="118067" y="590811"/>
              </a:lnTo>
              <a:lnTo>
                <a:pt x="118817" y="591511"/>
              </a:lnTo>
              <a:lnTo>
                <a:pt x="119257" y="592195"/>
              </a:lnTo>
              <a:lnTo>
                <a:pt x="119550" y="593578"/>
              </a:lnTo>
              <a:lnTo>
                <a:pt x="119037" y="595235"/>
              </a:lnTo>
              <a:lnTo>
                <a:pt x="119111" y="598482"/>
              </a:lnTo>
              <a:lnTo>
                <a:pt x="118451" y="599934"/>
              </a:lnTo>
              <a:lnTo>
                <a:pt x="118964" y="600549"/>
              </a:lnTo>
              <a:lnTo>
                <a:pt x="119989" y="600686"/>
              </a:lnTo>
              <a:lnTo>
                <a:pt x="120520" y="602480"/>
              </a:lnTo>
              <a:lnTo>
                <a:pt x="121106" y="603385"/>
              </a:lnTo>
              <a:lnTo>
                <a:pt x="123395" y="603590"/>
              </a:lnTo>
              <a:lnTo>
                <a:pt x="124292" y="602275"/>
              </a:lnTo>
              <a:lnTo>
                <a:pt x="124951" y="601796"/>
              </a:lnTo>
              <a:lnTo>
                <a:pt x="125098" y="600891"/>
              </a:lnTo>
              <a:lnTo>
                <a:pt x="124658" y="599166"/>
              </a:lnTo>
              <a:lnTo>
                <a:pt x="125024" y="598414"/>
              </a:lnTo>
              <a:lnTo>
                <a:pt x="125848" y="598072"/>
              </a:lnTo>
              <a:lnTo>
                <a:pt x="127020" y="596893"/>
              </a:lnTo>
              <a:lnTo>
                <a:pt x="127771" y="596552"/>
              </a:lnTo>
              <a:lnTo>
                <a:pt x="128870" y="596552"/>
              </a:lnTo>
              <a:lnTo>
                <a:pt x="129162" y="597303"/>
              </a:lnTo>
              <a:lnTo>
                <a:pt x="131617" y="598892"/>
              </a:lnTo>
              <a:lnTo>
                <a:pt x="131909" y="598961"/>
              </a:lnTo>
              <a:lnTo>
                <a:pt x="133246" y="598892"/>
              </a:lnTo>
              <a:lnTo>
                <a:pt x="134198" y="599097"/>
              </a:lnTo>
              <a:lnTo>
                <a:pt x="134565" y="599797"/>
              </a:lnTo>
              <a:lnTo>
                <a:pt x="135462" y="600002"/>
              </a:lnTo>
              <a:lnTo>
                <a:pt x="136268" y="600481"/>
              </a:lnTo>
              <a:lnTo>
                <a:pt x="137384" y="600823"/>
              </a:lnTo>
              <a:lnTo>
                <a:pt x="138501" y="600891"/>
              </a:lnTo>
              <a:lnTo>
                <a:pt x="140716" y="602976"/>
              </a:lnTo>
              <a:lnTo>
                <a:pt x="140789" y="603933"/>
              </a:lnTo>
              <a:lnTo>
                <a:pt x="141888" y="604275"/>
              </a:lnTo>
              <a:lnTo>
                <a:pt x="142419" y="604702"/>
              </a:lnTo>
              <a:lnTo>
                <a:pt x="142785" y="605385"/>
              </a:lnTo>
              <a:lnTo>
                <a:pt x="142859" y="606342"/>
              </a:lnTo>
              <a:lnTo>
                <a:pt x="144414" y="607725"/>
              </a:lnTo>
              <a:lnTo>
                <a:pt x="145513" y="607725"/>
              </a:lnTo>
              <a:lnTo>
                <a:pt x="146264" y="607247"/>
              </a:lnTo>
              <a:lnTo>
                <a:pt x="146117" y="606342"/>
              </a:lnTo>
              <a:lnTo>
                <a:pt x="145513" y="605864"/>
              </a:lnTo>
              <a:lnTo>
                <a:pt x="145293" y="604975"/>
              </a:lnTo>
              <a:lnTo>
                <a:pt x="145367" y="604001"/>
              </a:lnTo>
              <a:lnTo>
                <a:pt x="145074" y="603249"/>
              </a:lnTo>
              <a:lnTo>
                <a:pt x="142199" y="599165"/>
              </a:lnTo>
              <a:lnTo>
                <a:pt x="142199" y="595167"/>
              </a:lnTo>
              <a:lnTo>
                <a:pt x="142492" y="594398"/>
              </a:lnTo>
              <a:lnTo>
                <a:pt x="142126" y="593646"/>
              </a:lnTo>
              <a:lnTo>
                <a:pt x="142419" y="591989"/>
              </a:lnTo>
              <a:lnTo>
                <a:pt x="143005" y="591784"/>
              </a:lnTo>
              <a:lnTo>
                <a:pt x="143078" y="590878"/>
              </a:lnTo>
              <a:lnTo>
                <a:pt x="145074" y="590605"/>
              </a:lnTo>
              <a:lnTo>
                <a:pt x="146044" y="590263"/>
              </a:lnTo>
              <a:lnTo>
                <a:pt x="146410" y="589580"/>
              </a:lnTo>
              <a:lnTo>
                <a:pt x="147289" y="589375"/>
              </a:lnTo>
              <a:lnTo>
                <a:pt x="148040" y="588811"/>
              </a:lnTo>
              <a:lnTo>
                <a:pt x="148333" y="587991"/>
              </a:lnTo>
              <a:lnTo>
                <a:pt x="148406" y="587017"/>
              </a:lnTo>
              <a:lnTo>
                <a:pt x="148919" y="586470"/>
              </a:lnTo>
              <a:lnTo>
                <a:pt x="149963" y="586402"/>
              </a:lnTo>
              <a:lnTo>
                <a:pt x="150182" y="584539"/>
              </a:lnTo>
              <a:lnTo>
                <a:pt x="152324" y="583224"/>
              </a:lnTo>
              <a:lnTo>
                <a:pt x="152544" y="582455"/>
              </a:lnTo>
              <a:lnTo>
                <a:pt x="151372" y="581088"/>
              </a:lnTo>
              <a:lnTo>
                <a:pt x="151299" y="575979"/>
              </a:lnTo>
              <a:lnTo>
                <a:pt x="150622" y="575074"/>
              </a:lnTo>
              <a:lnTo>
                <a:pt x="150622" y="574031"/>
              </a:lnTo>
              <a:lnTo>
                <a:pt x="152177" y="571588"/>
              </a:lnTo>
              <a:lnTo>
                <a:pt x="152763" y="571006"/>
              </a:lnTo>
              <a:lnTo>
                <a:pt x="152763" y="570170"/>
              </a:lnTo>
              <a:lnTo>
                <a:pt x="151885" y="569828"/>
              </a:lnTo>
              <a:lnTo>
                <a:pt x="150695" y="568649"/>
              </a:lnTo>
              <a:lnTo>
                <a:pt x="150329" y="567761"/>
              </a:lnTo>
              <a:lnTo>
                <a:pt x="150182" y="565129"/>
              </a:lnTo>
              <a:lnTo>
                <a:pt x="150329" y="564753"/>
              </a:lnTo>
              <a:lnTo>
                <a:pt x="150842" y="564718"/>
              </a:lnTo>
              <a:lnTo>
                <a:pt x="151134" y="564376"/>
              </a:lnTo>
              <a:lnTo>
                <a:pt x="151556" y="564103"/>
              </a:lnTo>
              <a:lnTo>
                <a:pt x="151739" y="563709"/>
              </a:lnTo>
              <a:lnTo>
                <a:pt x="151226" y="562957"/>
              </a:lnTo>
              <a:lnTo>
                <a:pt x="151264" y="560959"/>
              </a:lnTo>
              <a:lnTo>
                <a:pt x="150769" y="560258"/>
              </a:lnTo>
              <a:lnTo>
                <a:pt x="150916" y="559917"/>
              </a:lnTo>
              <a:lnTo>
                <a:pt x="151226" y="559609"/>
              </a:lnTo>
              <a:lnTo>
                <a:pt x="151410" y="559267"/>
              </a:lnTo>
              <a:lnTo>
                <a:pt x="151520" y="558857"/>
              </a:lnTo>
              <a:lnTo>
                <a:pt x="151410" y="558430"/>
              </a:lnTo>
              <a:lnTo>
                <a:pt x="151410" y="557405"/>
              </a:lnTo>
              <a:lnTo>
                <a:pt x="151226" y="556875"/>
              </a:lnTo>
              <a:lnTo>
                <a:pt x="150989" y="556567"/>
              </a:lnTo>
              <a:lnTo>
                <a:pt x="151026" y="555952"/>
              </a:lnTo>
              <a:lnTo>
                <a:pt x="150660" y="555507"/>
              </a:lnTo>
              <a:lnTo>
                <a:pt x="150477" y="555046"/>
              </a:lnTo>
              <a:lnTo>
                <a:pt x="150587" y="554157"/>
              </a:lnTo>
              <a:lnTo>
                <a:pt x="151411" y="553525"/>
              </a:lnTo>
              <a:lnTo>
                <a:pt x="151631" y="553183"/>
              </a:lnTo>
              <a:lnTo>
                <a:pt x="151742" y="552807"/>
              </a:lnTo>
              <a:lnTo>
                <a:pt x="151779" y="551799"/>
              </a:lnTo>
              <a:lnTo>
                <a:pt x="151633" y="551354"/>
              </a:lnTo>
              <a:lnTo>
                <a:pt x="151633" y="550978"/>
              </a:lnTo>
              <a:lnTo>
                <a:pt x="151742" y="550705"/>
              </a:lnTo>
              <a:lnTo>
                <a:pt x="151229" y="550141"/>
              </a:lnTo>
              <a:lnTo>
                <a:pt x="151669" y="548347"/>
              </a:lnTo>
              <a:lnTo>
                <a:pt x="152255" y="547732"/>
              </a:lnTo>
              <a:lnTo>
                <a:pt x="152548" y="546980"/>
              </a:lnTo>
              <a:lnTo>
                <a:pt x="151962" y="546348"/>
              </a:lnTo>
              <a:lnTo>
                <a:pt x="151303" y="537310"/>
              </a:lnTo>
              <a:lnTo>
                <a:pt x="150552" y="536404"/>
              </a:lnTo>
              <a:lnTo>
                <a:pt x="150406" y="533448"/>
              </a:lnTo>
              <a:lnTo>
                <a:pt x="150772" y="532679"/>
              </a:lnTo>
              <a:lnTo>
                <a:pt x="150772" y="530749"/>
              </a:lnTo>
              <a:lnTo>
                <a:pt x="152475" y="525776"/>
              </a:lnTo>
              <a:lnTo>
                <a:pt x="153958" y="524392"/>
              </a:lnTo>
              <a:lnTo>
                <a:pt x="154251" y="521642"/>
              </a:lnTo>
              <a:lnTo>
                <a:pt x="154763" y="520941"/>
              </a:lnTo>
              <a:lnTo>
                <a:pt x="156851" y="515422"/>
              </a:lnTo>
              <a:lnTo>
                <a:pt x="157364" y="514806"/>
              </a:lnTo>
              <a:lnTo>
                <a:pt x="157657" y="514038"/>
              </a:lnTo>
              <a:lnTo>
                <a:pt x="158773" y="512654"/>
              </a:lnTo>
              <a:lnTo>
                <a:pt x="158993" y="511697"/>
              </a:lnTo>
              <a:lnTo>
                <a:pt x="159579" y="510997"/>
              </a:lnTo>
              <a:lnTo>
                <a:pt x="159726" y="509066"/>
              </a:lnTo>
              <a:lnTo>
                <a:pt x="160238" y="508451"/>
              </a:lnTo>
              <a:lnTo>
                <a:pt x="160549" y="506520"/>
              </a:lnTo>
              <a:lnTo>
                <a:pt x="161282" y="505615"/>
              </a:lnTo>
              <a:lnTo>
                <a:pt x="161209" y="504453"/>
              </a:lnTo>
              <a:lnTo>
                <a:pt x="162472" y="502163"/>
              </a:lnTo>
              <a:lnTo>
                <a:pt x="162472" y="500095"/>
              </a:lnTo>
              <a:lnTo>
                <a:pt x="162985" y="499617"/>
              </a:lnTo>
              <a:lnTo>
                <a:pt x="162985" y="498575"/>
              </a:lnTo>
              <a:lnTo>
                <a:pt x="164687" y="494849"/>
              </a:lnTo>
              <a:lnTo>
                <a:pt x="164687" y="493465"/>
              </a:lnTo>
              <a:lnTo>
                <a:pt x="165419" y="493055"/>
              </a:lnTo>
              <a:lnTo>
                <a:pt x="165419" y="492013"/>
              </a:lnTo>
              <a:lnTo>
                <a:pt x="165804" y="491124"/>
              </a:lnTo>
              <a:lnTo>
                <a:pt x="165877" y="490151"/>
              </a:lnTo>
              <a:lnTo>
                <a:pt x="166390" y="489467"/>
              </a:lnTo>
              <a:lnTo>
                <a:pt x="166536" y="488562"/>
              </a:lnTo>
              <a:lnTo>
                <a:pt x="166976" y="487879"/>
              </a:lnTo>
              <a:lnTo>
                <a:pt x="167946" y="487400"/>
              </a:lnTo>
              <a:lnTo>
                <a:pt x="168459" y="486700"/>
              </a:lnTo>
              <a:lnTo>
                <a:pt x="170528" y="484974"/>
              </a:lnTo>
              <a:lnTo>
                <a:pt x="171682" y="483419"/>
              </a:lnTo>
              <a:lnTo>
                <a:pt x="171719" y="482667"/>
              </a:lnTo>
              <a:lnTo>
                <a:pt x="172159" y="481864"/>
              </a:lnTo>
              <a:lnTo>
                <a:pt x="172269" y="479009"/>
              </a:lnTo>
              <a:lnTo>
                <a:pt x="172380" y="478685"/>
              </a:lnTo>
              <a:lnTo>
                <a:pt x="172307" y="477728"/>
              </a:lnTo>
              <a:lnTo>
                <a:pt x="172746" y="476891"/>
              </a:lnTo>
              <a:lnTo>
                <a:pt x="172819" y="475934"/>
              </a:lnTo>
              <a:lnTo>
                <a:pt x="173350" y="475302"/>
              </a:lnTo>
              <a:lnTo>
                <a:pt x="173496" y="474414"/>
              </a:lnTo>
              <a:lnTo>
                <a:pt x="174155" y="473713"/>
              </a:lnTo>
              <a:lnTo>
                <a:pt x="174668" y="471987"/>
              </a:lnTo>
              <a:lnTo>
                <a:pt x="175639" y="470552"/>
              </a:lnTo>
              <a:lnTo>
                <a:pt x="176298" y="469989"/>
              </a:lnTo>
              <a:lnTo>
                <a:pt x="178678" y="469032"/>
              </a:lnTo>
              <a:lnTo>
                <a:pt x="179338" y="468468"/>
              </a:lnTo>
              <a:lnTo>
                <a:pt x="180381" y="468400"/>
              </a:lnTo>
              <a:lnTo>
                <a:pt x="180967" y="467716"/>
              </a:lnTo>
              <a:lnTo>
                <a:pt x="181186" y="466879"/>
              </a:lnTo>
              <a:lnTo>
                <a:pt x="182743" y="466196"/>
              </a:lnTo>
              <a:lnTo>
                <a:pt x="184006" y="465222"/>
              </a:lnTo>
              <a:lnTo>
                <a:pt x="184739" y="464880"/>
              </a:lnTo>
              <a:lnTo>
                <a:pt x="185251" y="464265"/>
              </a:lnTo>
              <a:lnTo>
                <a:pt x="186295" y="464196"/>
              </a:lnTo>
              <a:lnTo>
                <a:pt x="186881" y="463650"/>
              </a:lnTo>
              <a:lnTo>
                <a:pt x="187997" y="463496"/>
              </a:lnTo>
              <a:lnTo>
                <a:pt x="188803" y="463154"/>
              </a:lnTo>
              <a:lnTo>
                <a:pt x="189389" y="462676"/>
              </a:lnTo>
              <a:lnTo>
                <a:pt x="190652" y="462334"/>
              </a:lnTo>
              <a:lnTo>
                <a:pt x="191843" y="461634"/>
              </a:lnTo>
              <a:lnTo>
                <a:pt x="194058" y="459157"/>
              </a:lnTo>
              <a:lnTo>
                <a:pt x="194955" y="458815"/>
              </a:lnTo>
              <a:lnTo>
                <a:pt x="195614" y="458388"/>
              </a:lnTo>
              <a:lnTo>
                <a:pt x="196054" y="457773"/>
              </a:lnTo>
              <a:lnTo>
                <a:pt x="197537" y="456663"/>
              </a:lnTo>
              <a:lnTo>
                <a:pt x="197976" y="455979"/>
              </a:lnTo>
              <a:lnTo>
                <a:pt x="198653" y="455432"/>
              </a:lnTo>
              <a:lnTo>
                <a:pt x="200265" y="454800"/>
              </a:lnTo>
              <a:lnTo>
                <a:pt x="201528" y="453707"/>
              </a:lnTo>
              <a:lnTo>
                <a:pt x="202279" y="449349"/>
              </a:lnTo>
              <a:lnTo>
                <a:pt x="203084" y="448597"/>
              </a:lnTo>
              <a:lnTo>
                <a:pt x="204054" y="448461"/>
              </a:lnTo>
              <a:lnTo>
                <a:pt x="205300" y="447418"/>
              </a:lnTo>
              <a:lnTo>
                <a:pt x="205593" y="446513"/>
              </a:lnTo>
              <a:lnTo>
                <a:pt x="204934" y="445009"/>
              </a:lnTo>
              <a:lnTo>
                <a:pt x="205153" y="444035"/>
              </a:lnTo>
              <a:lnTo>
                <a:pt x="204567" y="443420"/>
              </a:lnTo>
              <a:lnTo>
                <a:pt x="203817" y="443061"/>
              </a:lnTo>
              <a:lnTo>
                <a:pt x="203450" y="442378"/>
              </a:lnTo>
              <a:lnTo>
                <a:pt x="203890" y="441694"/>
              </a:lnTo>
              <a:lnTo>
                <a:pt x="205007" y="441694"/>
              </a:lnTo>
              <a:lnTo>
                <a:pt x="204787" y="440995"/>
              </a:lnTo>
              <a:lnTo>
                <a:pt x="203744" y="439901"/>
              </a:lnTo>
              <a:lnTo>
                <a:pt x="203377" y="439201"/>
              </a:lnTo>
              <a:lnTo>
                <a:pt x="203524" y="438312"/>
              </a:lnTo>
              <a:lnTo>
                <a:pt x="203963" y="437680"/>
              </a:lnTo>
              <a:lnTo>
                <a:pt x="207369" y="435066"/>
              </a:lnTo>
              <a:lnTo>
                <a:pt x="209365" y="434793"/>
              </a:lnTo>
              <a:lnTo>
                <a:pt x="210189" y="434502"/>
              </a:lnTo>
              <a:lnTo>
                <a:pt x="212038" y="434929"/>
              </a:lnTo>
              <a:lnTo>
                <a:pt x="212111" y="433272"/>
              </a:lnTo>
              <a:lnTo>
                <a:pt x="213521" y="431888"/>
              </a:lnTo>
              <a:lnTo>
                <a:pt x="214400" y="431683"/>
              </a:lnTo>
              <a:lnTo>
                <a:pt x="215077" y="431119"/>
              </a:lnTo>
              <a:lnTo>
                <a:pt x="215444" y="429394"/>
              </a:lnTo>
              <a:lnTo>
                <a:pt x="216689" y="426985"/>
              </a:lnTo>
              <a:lnTo>
                <a:pt x="217952" y="425874"/>
              </a:lnTo>
              <a:lnTo>
                <a:pt x="219948" y="421807"/>
              </a:lnTo>
              <a:lnTo>
                <a:pt x="220094" y="420082"/>
              </a:lnTo>
              <a:lnTo>
                <a:pt x="220479" y="419945"/>
              </a:lnTo>
              <a:lnTo>
                <a:pt x="220991" y="419108"/>
              </a:lnTo>
              <a:lnTo>
                <a:pt x="221650" y="418561"/>
              </a:lnTo>
              <a:lnTo>
                <a:pt x="222694" y="418493"/>
              </a:lnTo>
              <a:lnTo>
                <a:pt x="222986" y="417741"/>
              </a:lnTo>
              <a:lnTo>
                <a:pt x="224909" y="415861"/>
              </a:lnTo>
              <a:lnTo>
                <a:pt x="224909" y="414836"/>
              </a:lnTo>
              <a:lnTo>
                <a:pt x="225202" y="414000"/>
              </a:lnTo>
              <a:lnTo>
                <a:pt x="225641" y="413521"/>
              </a:lnTo>
              <a:lnTo>
                <a:pt x="226392" y="410753"/>
              </a:lnTo>
              <a:lnTo>
                <a:pt x="226978" y="409864"/>
              </a:lnTo>
              <a:lnTo>
                <a:pt x="227564" y="408275"/>
              </a:lnTo>
              <a:lnTo>
                <a:pt x="228168" y="407660"/>
              </a:lnTo>
              <a:lnTo>
                <a:pt x="228827" y="407233"/>
              </a:lnTo>
              <a:lnTo>
                <a:pt x="228974" y="406345"/>
              </a:lnTo>
              <a:lnTo>
                <a:pt x="229651" y="405439"/>
              </a:lnTo>
              <a:lnTo>
                <a:pt x="230164" y="402329"/>
              </a:lnTo>
              <a:lnTo>
                <a:pt x="230750" y="401577"/>
              </a:lnTo>
              <a:lnTo>
                <a:pt x="231573" y="398877"/>
              </a:lnTo>
              <a:lnTo>
                <a:pt x="232745" y="397305"/>
              </a:lnTo>
              <a:lnTo>
                <a:pt x="232745" y="396263"/>
              </a:lnTo>
              <a:lnTo>
                <a:pt x="233203" y="395579"/>
              </a:lnTo>
              <a:lnTo>
                <a:pt x="233203" y="394537"/>
              </a:lnTo>
              <a:lnTo>
                <a:pt x="234009" y="394127"/>
              </a:lnTo>
              <a:lnTo>
                <a:pt x="234522" y="393495"/>
              </a:lnTo>
              <a:lnTo>
                <a:pt x="236737" y="393427"/>
              </a:lnTo>
              <a:lnTo>
                <a:pt x="237487" y="393085"/>
              </a:lnTo>
              <a:lnTo>
                <a:pt x="238751" y="390813"/>
              </a:lnTo>
              <a:lnTo>
                <a:pt x="239483" y="390249"/>
              </a:lnTo>
              <a:lnTo>
                <a:pt x="241625" y="390181"/>
              </a:lnTo>
              <a:lnTo>
                <a:pt x="242138" y="388592"/>
              </a:lnTo>
              <a:lnTo>
                <a:pt x="240362" y="386867"/>
              </a:lnTo>
              <a:lnTo>
                <a:pt x="240289" y="383911"/>
              </a:lnTo>
              <a:lnTo>
                <a:pt x="241113" y="383142"/>
              </a:lnTo>
              <a:lnTo>
                <a:pt x="241259" y="381143"/>
              </a:lnTo>
              <a:lnTo>
                <a:pt x="241039" y="380169"/>
              </a:lnTo>
              <a:lnTo>
                <a:pt x="239923" y="378102"/>
              </a:lnTo>
              <a:lnTo>
                <a:pt x="239739" y="373761"/>
              </a:lnTo>
              <a:lnTo>
                <a:pt x="241479" y="372651"/>
              </a:lnTo>
              <a:lnTo>
                <a:pt x="241405" y="371899"/>
              </a:lnTo>
              <a:lnTo>
                <a:pt x="240820" y="371336"/>
              </a:lnTo>
              <a:lnTo>
                <a:pt x="241479" y="371062"/>
              </a:lnTo>
              <a:lnTo>
                <a:pt x="241991" y="371831"/>
              </a:lnTo>
              <a:lnTo>
                <a:pt x="242815" y="371968"/>
              </a:lnTo>
              <a:lnTo>
                <a:pt x="243694" y="371336"/>
              </a:lnTo>
              <a:lnTo>
                <a:pt x="244152" y="370652"/>
              </a:lnTo>
              <a:lnTo>
                <a:pt x="243841" y="369883"/>
              </a:lnTo>
              <a:lnTo>
                <a:pt x="243328" y="369268"/>
              </a:lnTo>
              <a:lnTo>
                <a:pt x="244372" y="365816"/>
              </a:lnTo>
              <a:lnTo>
                <a:pt x="244445" y="364774"/>
              </a:lnTo>
              <a:lnTo>
                <a:pt x="244738" y="363954"/>
              </a:lnTo>
              <a:lnTo>
                <a:pt x="245324" y="363270"/>
              </a:lnTo>
              <a:lnTo>
                <a:pt x="245544" y="361049"/>
              </a:lnTo>
              <a:lnTo>
                <a:pt x="246221" y="360434"/>
              </a:lnTo>
              <a:lnTo>
                <a:pt x="246294" y="359529"/>
              </a:lnTo>
              <a:lnTo>
                <a:pt x="246660" y="358777"/>
              </a:lnTo>
              <a:lnTo>
                <a:pt x="247466" y="358076"/>
              </a:lnTo>
              <a:lnTo>
                <a:pt x="247924" y="357393"/>
              </a:lnTo>
              <a:lnTo>
                <a:pt x="248583" y="355667"/>
              </a:lnTo>
              <a:lnTo>
                <a:pt x="249315" y="355120"/>
              </a:lnTo>
              <a:lnTo>
                <a:pt x="250212" y="354915"/>
              </a:lnTo>
              <a:lnTo>
                <a:pt x="251311" y="354915"/>
              </a:lnTo>
              <a:lnTo>
                <a:pt x="252208" y="354352"/>
              </a:lnTo>
              <a:lnTo>
                <a:pt x="252867" y="351310"/>
              </a:lnTo>
              <a:lnTo>
                <a:pt x="252794" y="348286"/>
              </a:lnTo>
              <a:lnTo>
                <a:pt x="253837" y="346201"/>
              </a:lnTo>
              <a:lnTo>
                <a:pt x="254936" y="339229"/>
              </a:lnTo>
              <a:lnTo>
                <a:pt x="255760" y="338751"/>
              </a:lnTo>
              <a:lnTo>
                <a:pt x="255760" y="337708"/>
              </a:lnTo>
              <a:lnTo>
                <a:pt x="257902" y="332684"/>
              </a:lnTo>
              <a:lnTo>
                <a:pt x="258122" y="330668"/>
              </a:lnTo>
              <a:lnTo>
                <a:pt x="258415" y="329848"/>
              </a:lnTo>
              <a:lnTo>
                <a:pt x="258415" y="328805"/>
              </a:lnTo>
              <a:lnTo>
                <a:pt x="258873" y="327985"/>
              </a:lnTo>
              <a:lnTo>
                <a:pt x="257902" y="327421"/>
              </a:lnTo>
              <a:lnTo>
                <a:pt x="257682" y="327148"/>
              </a:lnTo>
              <a:lnTo>
                <a:pt x="258726" y="327080"/>
              </a:lnTo>
              <a:lnTo>
                <a:pt x="259605" y="326738"/>
              </a:lnTo>
              <a:lnTo>
                <a:pt x="260191" y="326123"/>
              </a:lnTo>
              <a:lnTo>
                <a:pt x="260501" y="325286"/>
              </a:lnTo>
              <a:lnTo>
                <a:pt x="260575" y="323287"/>
              </a:lnTo>
              <a:lnTo>
                <a:pt x="259605" y="321903"/>
              </a:lnTo>
              <a:lnTo>
                <a:pt x="259605" y="319836"/>
              </a:lnTo>
              <a:lnTo>
                <a:pt x="259239" y="318931"/>
              </a:lnTo>
              <a:lnTo>
                <a:pt x="258946" y="318726"/>
              </a:lnTo>
              <a:lnTo>
                <a:pt x="259092" y="317564"/>
              </a:lnTo>
              <a:lnTo>
                <a:pt x="259605" y="316795"/>
              </a:lnTo>
              <a:lnTo>
                <a:pt x="259678" y="314796"/>
              </a:lnTo>
              <a:lnTo>
                <a:pt x="260411" y="313002"/>
              </a:lnTo>
              <a:lnTo>
                <a:pt x="260502" y="311960"/>
              </a:lnTo>
              <a:lnTo>
                <a:pt x="261454" y="310661"/>
              </a:lnTo>
              <a:lnTo>
                <a:pt x="261674" y="309756"/>
              </a:lnTo>
              <a:lnTo>
                <a:pt x="262498" y="309072"/>
              </a:lnTo>
              <a:lnTo>
                <a:pt x="263011" y="307415"/>
              </a:lnTo>
              <a:lnTo>
                <a:pt x="263084" y="305262"/>
              </a:lnTo>
              <a:lnTo>
                <a:pt x="263597" y="304305"/>
              </a:lnTo>
              <a:lnTo>
                <a:pt x="263670" y="297333"/>
              </a:lnTo>
              <a:lnTo>
                <a:pt x="264421" y="296496"/>
              </a:lnTo>
              <a:lnTo>
                <a:pt x="264714" y="294633"/>
              </a:lnTo>
              <a:lnTo>
                <a:pt x="265593" y="294292"/>
              </a:lnTo>
              <a:lnTo>
                <a:pt x="266196" y="293677"/>
              </a:lnTo>
              <a:lnTo>
                <a:pt x="265739" y="293045"/>
              </a:lnTo>
              <a:lnTo>
                <a:pt x="265666" y="292361"/>
              </a:lnTo>
              <a:lnTo>
                <a:pt x="266196" y="291798"/>
              </a:lnTo>
              <a:lnTo>
                <a:pt x="266709" y="288004"/>
              </a:lnTo>
              <a:lnTo>
                <a:pt x="267075" y="287321"/>
              </a:lnTo>
              <a:lnTo>
                <a:pt x="267222" y="286416"/>
              </a:lnTo>
              <a:lnTo>
                <a:pt x="267735" y="285800"/>
              </a:lnTo>
              <a:lnTo>
                <a:pt x="267295" y="284416"/>
              </a:lnTo>
              <a:lnTo>
                <a:pt x="266782" y="284075"/>
              </a:lnTo>
              <a:lnTo>
                <a:pt x="266856" y="283101"/>
              </a:lnTo>
              <a:lnTo>
                <a:pt x="267222" y="282349"/>
              </a:lnTo>
              <a:lnTo>
                <a:pt x="267222" y="281375"/>
              </a:lnTo>
              <a:lnTo>
                <a:pt x="268192" y="280760"/>
              </a:lnTo>
              <a:lnTo>
                <a:pt x="270261" y="277786"/>
              </a:lnTo>
              <a:lnTo>
                <a:pt x="271067" y="274266"/>
              </a:lnTo>
              <a:lnTo>
                <a:pt x="270774" y="273514"/>
              </a:lnTo>
              <a:lnTo>
                <a:pt x="270774" y="267773"/>
              </a:lnTo>
              <a:lnTo>
                <a:pt x="271525" y="265911"/>
              </a:lnTo>
              <a:lnTo>
                <a:pt x="273063" y="263980"/>
              </a:lnTo>
              <a:lnTo>
                <a:pt x="273228" y="263023"/>
              </a:lnTo>
              <a:lnTo>
                <a:pt x="274326" y="260870"/>
              </a:lnTo>
              <a:lnTo>
                <a:pt x="274473" y="259981"/>
              </a:lnTo>
              <a:lnTo>
                <a:pt x="274839" y="259213"/>
              </a:lnTo>
              <a:lnTo>
                <a:pt x="274839" y="258188"/>
              </a:lnTo>
              <a:lnTo>
                <a:pt x="275955" y="255830"/>
              </a:lnTo>
              <a:lnTo>
                <a:pt x="276175" y="253967"/>
              </a:lnTo>
              <a:lnTo>
                <a:pt x="276541" y="253284"/>
              </a:lnTo>
              <a:lnTo>
                <a:pt x="276614" y="250242"/>
              </a:lnTo>
              <a:lnTo>
                <a:pt x="276926" y="249336"/>
              </a:lnTo>
              <a:lnTo>
                <a:pt x="277292" y="245338"/>
              </a:lnTo>
              <a:lnTo>
                <a:pt x="277585" y="244586"/>
              </a:lnTo>
              <a:lnTo>
                <a:pt x="277512" y="241544"/>
              </a:lnTo>
              <a:lnTo>
                <a:pt x="276688" y="239886"/>
              </a:lnTo>
              <a:lnTo>
                <a:pt x="277292" y="238229"/>
              </a:lnTo>
              <a:lnTo>
                <a:pt x="277951" y="237614"/>
              </a:lnTo>
              <a:lnTo>
                <a:pt x="278317" y="236709"/>
              </a:lnTo>
              <a:lnTo>
                <a:pt x="278921" y="236230"/>
              </a:lnTo>
              <a:lnTo>
                <a:pt x="279800" y="236230"/>
              </a:lnTo>
              <a:lnTo>
                <a:pt x="280240" y="236846"/>
              </a:lnTo>
              <a:lnTo>
                <a:pt x="281356" y="236777"/>
              </a:lnTo>
              <a:lnTo>
                <a:pt x="281796" y="235120"/>
              </a:lnTo>
              <a:lnTo>
                <a:pt x="280843" y="235120"/>
              </a:lnTo>
              <a:lnTo>
                <a:pt x="281503" y="233736"/>
              </a:lnTo>
              <a:lnTo>
                <a:pt x="282400" y="233463"/>
              </a:lnTo>
              <a:lnTo>
                <a:pt x="282015" y="232779"/>
              </a:lnTo>
              <a:lnTo>
                <a:pt x="282235" y="231874"/>
              </a:lnTo>
              <a:lnTo>
                <a:pt x="283059" y="232079"/>
              </a:lnTo>
              <a:lnTo>
                <a:pt x="283645" y="230217"/>
              </a:lnTo>
              <a:lnTo>
                <a:pt x="283645" y="229191"/>
              </a:lnTo>
              <a:lnTo>
                <a:pt x="279433" y="225107"/>
              </a:lnTo>
              <a:lnTo>
                <a:pt x="279140" y="223313"/>
              </a:lnTo>
              <a:lnTo>
                <a:pt x="278774" y="222630"/>
              </a:lnTo>
              <a:lnTo>
                <a:pt x="278701" y="216137"/>
              </a:lnTo>
              <a:lnTo>
                <a:pt x="279579" y="214684"/>
              </a:lnTo>
              <a:lnTo>
                <a:pt x="281612" y="212822"/>
              </a:lnTo>
              <a:lnTo>
                <a:pt x="282509" y="212377"/>
              </a:lnTo>
              <a:lnTo>
                <a:pt x="284396" y="210344"/>
              </a:lnTo>
              <a:lnTo>
                <a:pt x="285202" y="210087"/>
              </a:lnTo>
              <a:lnTo>
                <a:pt x="286025" y="208754"/>
              </a:lnTo>
              <a:lnTo>
                <a:pt x="286245" y="208890"/>
              </a:lnTo>
              <a:lnTo>
                <a:pt x="286391" y="208617"/>
              </a:lnTo>
              <a:lnTo>
                <a:pt x="286685" y="205780"/>
              </a:lnTo>
              <a:lnTo>
                <a:pt x="287124" y="205370"/>
              </a:lnTo>
              <a:lnTo>
                <a:pt x="285714" y="203012"/>
              </a:lnTo>
              <a:lnTo>
                <a:pt x="285714" y="199901"/>
              </a:lnTo>
              <a:lnTo>
                <a:pt x="286318" y="198107"/>
              </a:lnTo>
              <a:lnTo>
                <a:pt x="288607" y="195220"/>
              </a:lnTo>
              <a:lnTo>
                <a:pt x="289340" y="194793"/>
              </a:lnTo>
              <a:lnTo>
                <a:pt x="289870" y="194178"/>
              </a:lnTo>
              <a:lnTo>
                <a:pt x="290749" y="193973"/>
              </a:lnTo>
              <a:lnTo>
                <a:pt x="292672" y="192384"/>
              </a:lnTo>
              <a:lnTo>
                <a:pt x="293642" y="192247"/>
              </a:lnTo>
              <a:lnTo>
                <a:pt x="294374" y="191700"/>
              </a:lnTo>
              <a:lnTo>
                <a:pt x="296150" y="188727"/>
              </a:lnTo>
              <a:lnTo>
                <a:pt x="298219" y="188522"/>
              </a:lnTo>
              <a:lnTo>
                <a:pt x="298366" y="188454"/>
              </a:lnTo>
              <a:lnTo>
                <a:pt x="298823" y="187411"/>
              </a:lnTo>
              <a:lnTo>
                <a:pt x="299702" y="187070"/>
              </a:lnTo>
              <a:lnTo>
                <a:pt x="300361" y="185617"/>
              </a:lnTo>
              <a:lnTo>
                <a:pt x="301039" y="185139"/>
              </a:lnTo>
              <a:lnTo>
                <a:pt x="301112" y="182097"/>
              </a:lnTo>
              <a:lnTo>
                <a:pt x="302668" y="179961"/>
              </a:lnTo>
              <a:lnTo>
                <a:pt x="303987" y="178851"/>
              </a:lnTo>
              <a:lnTo>
                <a:pt x="304517" y="178030"/>
              </a:lnTo>
              <a:lnTo>
                <a:pt x="305396" y="177672"/>
              </a:lnTo>
              <a:lnTo>
                <a:pt x="305762" y="176988"/>
              </a:lnTo>
              <a:lnTo>
                <a:pt x="305689" y="174083"/>
              </a:lnTo>
              <a:lnTo>
                <a:pt x="305249" y="173400"/>
              </a:lnTo>
              <a:lnTo>
                <a:pt x="305323" y="171400"/>
              </a:lnTo>
              <a:lnTo>
                <a:pt x="306806" y="168769"/>
              </a:lnTo>
              <a:lnTo>
                <a:pt x="307026" y="167948"/>
              </a:lnTo>
              <a:lnTo>
                <a:pt x="307923" y="166565"/>
              </a:lnTo>
              <a:lnTo>
                <a:pt x="308216" y="160618"/>
              </a:lnTo>
              <a:lnTo>
                <a:pt x="308509" y="159730"/>
              </a:lnTo>
              <a:lnTo>
                <a:pt x="309021" y="159097"/>
              </a:lnTo>
              <a:lnTo>
                <a:pt x="309021" y="157935"/>
              </a:lnTo>
              <a:lnTo>
                <a:pt x="309607" y="156005"/>
              </a:lnTo>
              <a:lnTo>
                <a:pt x="310651" y="154690"/>
              </a:lnTo>
              <a:lnTo>
                <a:pt x="310944" y="153716"/>
              </a:lnTo>
              <a:lnTo>
                <a:pt x="312500" y="152827"/>
              </a:lnTo>
              <a:lnTo>
                <a:pt x="313086" y="152195"/>
              </a:lnTo>
              <a:lnTo>
                <a:pt x="313836" y="150760"/>
              </a:lnTo>
              <a:lnTo>
                <a:pt x="313910" y="149786"/>
              </a:lnTo>
              <a:lnTo>
                <a:pt x="316565" y="147446"/>
              </a:lnTo>
              <a:lnTo>
                <a:pt x="319239" y="146403"/>
              </a:lnTo>
              <a:lnTo>
                <a:pt x="320337" y="146403"/>
              </a:lnTo>
              <a:lnTo>
                <a:pt x="320649" y="146267"/>
              </a:lnTo>
              <a:lnTo>
                <a:pt x="319825" y="145856"/>
              </a:lnTo>
              <a:lnTo>
                <a:pt x="319239" y="145293"/>
              </a:lnTo>
              <a:lnTo>
                <a:pt x="318799" y="144609"/>
              </a:lnTo>
              <a:lnTo>
                <a:pt x="318799" y="143567"/>
              </a:lnTo>
              <a:lnTo>
                <a:pt x="317316" y="142747"/>
              </a:lnTo>
              <a:lnTo>
                <a:pt x="317023" y="140047"/>
              </a:lnTo>
              <a:lnTo>
                <a:pt x="318049" y="139432"/>
              </a:lnTo>
              <a:lnTo>
                <a:pt x="318561" y="138731"/>
              </a:lnTo>
              <a:lnTo>
                <a:pt x="320484" y="138389"/>
              </a:lnTo>
              <a:lnTo>
                <a:pt x="322114" y="137432"/>
              </a:lnTo>
              <a:lnTo>
                <a:pt x="323084" y="137227"/>
              </a:lnTo>
              <a:lnTo>
                <a:pt x="323377" y="136322"/>
              </a:lnTo>
              <a:lnTo>
                <a:pt x="323304" y="135502"/>
              </a:lnTo>
              <a:lnTo>
                <a:pt x="322937" y="134528"/>
              </a:lnTo>
              <a:lnTo>
                <a:pt x="322864" y="133555"/>
              </a:lnTo>
              <a:lnTo>
                <a:pt x="322425" y="132939"/>
              </a:lnTo>
              <a:lnTo>
                <a:pt x="322260" y="131009"/>
              </a:lnTo>
              <a:lnTo>
                <a:pt x="322718" y="130394"/>
              </a:lnTo>
              <a:lnTo>
                <a:pt x="322187" y="129625"/>
              </a:lnTo>
              <a:lnTo>
                <a:pt x="322571" y="128805"/>
              </a:lnTo>
              <a:lnTo>
                <a:pt x="323670" y="128805"/>
              </a:lnTo>
              <a:lnTo>
                <a:pt x="323523" y="128036"/>
              </a:lnTo>
              <a:lnTo>
                <a:pt x="322937" y="127558"/>
              </a:lnTo>
              <a:lnTo>
                <a:pt x="322791" y="127284"/>
              </a:lnTo>
              <a:lnTo>
                <a:pt x="323670" y="126926"/>
              </a:lnTo>
              <a:lnTo>
                <a:pt x="322937" y="127079"/>
              </a:lnTo>
              <a:lnTo>
                <a:pt x="321894" y="126721"/>
              </a:lnTo>
              <a:lnTo>
                <a:pt x="321820" y="126037"/>
              </a:lnTo>
              <a:lnTo>
                <a:pt x="320410" y="124858"/>
              </a:lnTo>
              <a:lnTo>
                <a:pt x="320648" y="123970"/>
              </a:lnTo>
              <a:lnTo>
                <a:pt x="321674" y="123901"/>
              </a:lnTo>
              <a:lnTo>
                <a:pt x="322571" y="124380"/>
              </a:lnTo>
              <a:lnTo>
                <a:pt x="322718" y="125354"/>
              </a:lnTo>
              <a:lnTo>
                <a:pt x="323743" y="125285"/>
              </a:lnTo>
              <a:lnTo>
                <a:pt x="324640" y="124858"/>
              </a:lnTo>
              <a:lnTo>
                <a:pt x="322498" y="122859"/>
              </a:lnTo>
              <a:lnTo>
                <a:pt x="320722" y="122312"/>
              </a:lnTo>
              <a:lnTo>
                <a:pt x="320484" y="121902"/>
              </a:lnTo>
              <a:lnTo>
                <a:pt x="320191" y="121817"/>
              </a:lnTo>
              <a:lnTo>
                <a:pt x="319239" y="120587"/>
              </a:lnTo>
              <a:lnTo>
                <a:pt x="319165" y="119887"/>
              </a:lnTo>
              <a:lnTo>
                <a:pt x="317023" y="114914"/>
              </a:lnTo>
              <a:lnTo>
                <a:pt x="316950" y="112846"/>
              </a:lnTo>
              <a:lnTo>
                <a:pt x="316492" y="112231"/>
              </a:lnTo>
              <a:lnTo>
                <a:pt x="316712" y="111890"/>
              </a:lnTo>
              <a:lnTo>
                <a:pt x="316712" y="110779"/>
              </a:lnTo>
              <a:lnTo>
                <a:pt x="316419" y="109874"/>
              </a:lnTo>
              <a:lnTo>
                <a:pt x="316712" y="104286"/>
              </a:lnTo>
              <a:lnTo>
                <a:pt x="315009" y="102560"/>
              </a:lnTo>
              <a:lnTo>
                <a:pt x="314496" y="101740"/>
              </a:lnTo>
              <a:lnTo>
                <a:pt x="314496" y="100835"/>
              </a:lnTo>
              <a:lnTo>
                <a:pt x="313691" y="99946"/>
              </a:lnTo>
              <a:lnTo>
                <a:pt x="313324" y="98084"/>
              </a:lnTo>
              <a:lnTo>
                <a:pt x="313398" y="97110"/>
              </a:lnTo>
              <a:lnTo>
                <a:pt x="312793" y="96563"/>
              </a:lnTo>
              <a:lnTo>
                <a:pt x="313087" y="88891"/>
              </a:lnTo>
              <a:lnTo>
                <a:pt x="313471" y="87713"/>
              </a:lnTo>
              <a:lnTo>
                <a:pt x="313471" y="86687"/>
              </a:lnTo>
              <a:lnTo>
                <a:pt x="314204" y="85167"/>
              </a:lnTo>
              <a:lnTo>
                <a:pt x="314057" y="83168"/>
              </a:lnTo>
              <a:lnTo>
                <a:pt x="314643" y="81510"/>
              </a:lnTo>
              <a:lnTo>
                <a:pt x="314716" y="80537"/>
              </a:lnTo>
              <a:lnTo>
                <a:pt x="316126" y="77718"/>
              </a:lnTo>
              <a:lnTo>
                <a:pt x="316273" y="76744"/>
              </a:lnTo>
              <a:lnTo>
                <a:pt x="317023" y="75565"/>
              </a:lnTo>
              <a:lnTo>
                <a:pt x="317902" y="75155"/>
              </a:lnTo>
              <a:lnTo>
                <a:pt x="318488" y="73566"/>
              </a:lnTo>
              <a:lnTo>
                <a:pt x="319019" y="72951"/>
              </a:lnTo>
              <a:lnTo>
                <a:pt x="319824" y="72678"/>
              </a:lnTo>
              <a:lnTo>
                <a:pt x="322040" y="70251"/>
              </a:lnTo>
              <a:lnTo>
                <a:pt x="322791" y="69909"/>
              </a:lnTo>
              <a:lnTo>
                <a:pt x="324640" y="67910"/>
              </a:lnTo>
              <a:lnTo>
                <a:pt x="324786" y="65980"/>
              </a:lnTo>
              <a:lnTo>
                <a:pt x="325079" y="65143"/>
              </a:lnTo>
              <a:lnTo>
                <a:pt x="326708" y="64254"/>
              </a:lnTo>
              <a:lnTo>
                <a:pt x="327587" y="64049"/>
              </a:lnTo>
              <a:lnTo>
                <a:pt x="328485" y="62870"/>
              </a:lnTo>
              <a:lnTo>
                <a:pt x="329177" y="62353"/>
              </a:lnTo>
              <a:lnTo>
                <a:pt x="329896" y="62033"/>
              </a:lnTo>
              <a:lnTo>
                <a:pt x="331361" y="60103"/>
              </a:lnTo>
              <a:lnTo>
                <a:pt x="331525" y="59078"/>
              </a:lnTo>
              <a:lnTo>
                <a:pt x="332551" y="58514"/>
              </a:lnTo>
              <a:lnTo>
                <a:pt x="333594" y="58377"/>
              </a:lnTo>
              <a:lnTo>
                <a:pt x="334324" y="58101"/>
              </a:lnTo>
              <a:lnTo>
                <a:pt x="334986" y="57489"/>
              </a:lnTo>
              <a:lnTo>
                <a:pt x="335956" y="57352"/>
              </a:lnTo>
              <a:lnTo>
                <a:pt x="336688" y="56925"/>
              </a:lnTo>
              <a:lnTo>
                <a:pt x="337805" y="56857"/>
              </a:lnTo>
              <a:lnTo>
                <a:pt x="340093" y="55900"/>
              </a:lnTo>
              <a:lnTo>
                <a:pt x="340548" y="55060"/>
              </a:lnTo>
              <a:lnTo>
                <a:pt x="341577" y="54994"/>
              </a:lnTo>
              <a:lnTo>
                <a:pt x="342016" y="54379"/>
              </a:lnTo>
              <a:lnTo>
                <a:pt x="343646" y="53679"/>
              </a:lnTo>
              <a:lnTo>
                <a:pt x="344101" y="52959"/>
              </a:lnTo>
              <a:lnTo>
                <a:pt x="345202" y="52859"/>
              </a:lnTo>
              <a:lnTo>
                <a:pt x="345605" y="52072"/>
              </a:lnTo>
              <a:lnTo>
                <a:pt x="345642" y="51270"/>
              </a:lnTo>
              <a:lnTo>
                <a:pt x="344543" y="50159"/>
              </a:lnTo>
              <a:lnTo>
                <a:pt x="343719" y="50228"/>
              </a:lnTo>
              <a:lnTo>
                <a:pt x="343060" y="50791"/>
              </a:lnTo>
              <a:lnTo>
                <a:pt x="342382" y="49613"/>
              </a:lnTo>
              <a:lnTo>
                <a:pt x="341577" y="49339"/>
              </a:lnTo>
              <a:lnTo>
                <a:pt x="341064" y="48792"/>
              </a:lnTo>
              <a:lnTo>
                <a:pt x="340204" y="48605"/>
              </a:lnTo>
              <a:lnTo>
                <a:pt x="339141" y="48639"/>
              </a:lnTo>
              <a:lnTo>
                <a:pt x="338650" y="49102"/>
              </a:lnTo>
              <a:lnTo>
                <a:pt x="337659" y="49682"/>
              </a:lnTo>
              <a:lnTo>
                <a:pt x="335297" y="49477"/>
              </a:lnTo>
              <a:lnTo>
                <a:pt x="332403" y="47273"/>
              </a:lnTo>
              <a:lnTo>
                <a:pt x="332184" y="46505"/>
              </a:lnTo>
              <a:lnTo>
                <a:pt x="332184" y="43394"/>
              </a:lnTo>
              <a:lnTo>
                <a:pt x="331817" y="42984"/>
              </a:lnTo>
              <a:lnTo>
                <a:pt x="332623" y="42437"/>
              </a:lnTo>
              <a:lnTo>
                <a:pt x="332477" y="42096"/>
              </a:lnTo>
              <a:lnTo>
                <a:pt x="330042" y="39806"/>
              </a:lnTo>
              <a:lnTo>
                <a:pt x="329291" y="38148"/>
              </a:lnTo>
              <a:lnTo>
                <a:pt x="330188" y="35671"/>
              </a:lnTo>
              <a:lnTo>
                <a:pt x="331067" y="35107"/>
              </a:lnTo>
              <a:lnTo>
                <a:pt x="331287" y="34287"/>
              </a:lnTo>
              <a:lnTo>
                <a:pt x="330921" y="33603"/>
              </a:lnTo>
              <a:lnTo>
                <a:pt x="330335" y="33108"/>
              </a:lnTo>
              <a:lnTo>
                <a:pt x="329969" y="32630"/>
              </a:lnTo>
              <a:lnTo>
                <a:pt x="330408" y="31946"/>
              </a:lnTo>
              <a:lnTo>
                <a:pt x="331141" y="31519"/>
              </a:lnTo>
              <a:lnTo>
                <a:pt x="331141" y="30494"/>
              </a:lnTo>
              <a:lnTo>
                <a:pt x="330115" y="30426"/>
              </a:lnTo>
              <a:lnTo>
                <a:pt x="329145" y="30631"/>
              </a:lnTo>
              <a:lnTo>
                <a:pt x="328559" y="31178"/>
              </a:lnTo>
              <a:lnTo>
                <a:pt x="326563" y="31810"/>
              </a:lnTo>
              <a:lnTo>
                <a:pt x="325447" y="31810"/>
              </a:lnTo>
              <a:lnTo>
                <a:pt x="321967" y="31109"/>
              </a:lnTo>
              <a:lnTo>
                <a:pt x="321088" y="31451"/>
              </a:lnTo>
              <a:lnTo>
                <a:pt x="320264" y="31109"/>
              </a:lnTo>
              <a:lnTo>
                <a:pt x="317683" y="31041"/>
              </a:lnTo>
              <a:lnTo>
                <a:pt x="315980" y="30562"/>
              </a:lnTo>
              <a:lnTo>
                <a:pt x="315174" y="30973"/>
              </a:lnTo>
              <a:lnTo>
                <a:pt x="314424" y="31656"/>
              </a:lnTo>
              <a:lnTo>
                <a:pt x="313471" y="31656"/>
              </a:lnTo>
              <a:lnTo>
                <a:pt x="312867" y="30973"/>
              </a:lnTo>
              <a:lnTo>
                <a:pt x="313087" y="30084"/>
              </a:lnTo>
              <a:lnTo>
                <a:pt x="313545" y="29384"/>
              </a:lnTo>
              <a:lnTo>
                <a:pt x="313911" y="29042"/>
              </a:lnTo>
              <a:lnTo>
                <a:pt x="312794" y="29042"/>
              </a:lnTo>
              <a:lnTo>
                <a:pt x="311842" y="29384"/>
              </a:lnTo>
              <a:lnTo>
                <a:pt x="310725" y="29384"/>
              </a:lnTo>
              <a:lnTo>
                <a:pt x="310212" y="28768"/>
              </a:lnTo>
              <a:lnTo>
                <a:pt x="310505" y="26906"/>
              </a:lnTo>
              <a:lnTo>
                <a:pt x="309462" y="26974"/>
              </a:lnTo>
              <a:lnTo>
                <a:pt x="308071" y="27795"/>
              </a:lnTo>
              <a:lnTo>
                <a:pt x="306807" y="26701"/>
              </a:lnTo>
              <a:lnTo>
                <a:pt x="305690" y="26616"/>
              </a:lnTo>
              <a:lnTo>
                <a:pt x="305177" y="26274"/>
              </a:lnTo>
              <a:lnTo>
                <a:pt x="305177" y="25112"/>
              </a:lnTo>
              <a:lnTo>
                <a:pt x="304225" y="24890"/>
              </a:lnTo>
              <a:lnTo>
                <a:pt x="303768" y="25659"/>
              </a:lnTo>
              <a:lnTo>
                <a:pt x="302889" y="25864"/>
              </a:lnTo>
              <a:lnTo>
                <a:pt x="302670" y="25044"/>
              </a:lnTo>
              <a:lnTo>
                <a:pt x="301919" y="25044"/>
              </a:lnTo>
              <a:lnTo>
                <a:pt x="302212" y="25864"/>
              </a:lnTo>
              <a:lnTo>
                <a:pt x="303036" y="26974"/>
              </a:lnTo>
              <a:lnTo>
                <a:pt x="301992" y="28205"/>
              </a:lnTo>
              <a:lnTo>
                <a:pt x="300363" y="29315"/>
              </a:lnTo>
              <a:lnTo>
                <a:pt x="299630" y="29384"/>
              </a:lnTo>
              <a:lnTo>
                <a:pt x="300967" y="28205"/>
              </a:lnTo>
              <a:lnTo>
                <a:pt x="300509" y="27453"/>
              </a:lnTo>
              <a:lnTo>
                <a:pt x="300509" y="25730"/>
              </a:lnTo>
              <a:lnTo>
                <a:pt x="299630" y="25661"/>
              </a:lnTo>
              <a:lnTo>
                <a:pt x="298824" y="25251"/>
              </a:lnTo>
              <a:lnTo>
                <a:pt x="297781" y="25115"/>
              </a:lnTo>
              <a:lnTo>
                <a:pt x="296591" y="24004"/>
              </a:lnTo>
              <a:lnTo>
                <a:pt x="294302" y="24004"/>
              </a:lnTo>
              <a:lnTo>
                <a:pt x="293643" y="23594"/>
              </a:lnTo>
              <a:lnTo>
                <a:pt x="293790" y="22825"/>
              </a:lnTo>
              <a:lnTo>
                <a:pt x="293350" y="22005"/>
              </a:lnTo>
              <a:lnTo>
                <a:pt x="292380" y="21800"/>
              </a:lnTo>
              <a:lnTo>
                <a:pt x="291647" y="21236"/>
              </a:lnTo>
              <a:lnTo>
                <a:pt x="290750" y="20963"/>
              </a:lnTo>
              <a:lnTo>
                <a:pt x="289798" y="20348"/>
              </a:lnTo>
              <a:lnTo>
                <a:pt x="289487" y="19648"/>
              </a:lnTo>
              <a:lnTo>
                <a:pt x="289871" y="18827"/>
              </a:lnTo>
              <a:lnTo>
                <a:pt x="291574" y="18059"/>
              </a:lnTo>
              <a:lnTo>
                <a:pt x="291409" y="17649"/>
              </a:lnTo>
              <a:lnTo>
                <a:pt x="290750" y="17102"/>
              </a:lnTo>
              <a:lnTo>
                <a:pt x="291336" y="16487"/>
              </a:lnTo>
              <a:lnTo>
                <a:pt x="292160" y="16060"/>
              </a:lnTo>
              <a:lnTo>
                <a:pt x="292893" y="15444"/>
              </a:lnTo>
              <a:lnTo>
                <a:pt x="292673" y="14829"/>
              </a:lnTo>
              <a:lnTo>
                <a:pt x="290018" y="16965"/>
              </a:lnTo>
              <a:lnTo>
                <a:pt x="286318" y="17170"/>
              </a:lnTo>
              <a:lnTo>
                <a:pt x="283425" y="14402"/>
              </a:lnTo>
              <a:lnTo>
                <a:pt x="283278" y="13718"/>
              </a:lnTo>
              <a:lnTo>
                <a:pt x="284011" y="13018"/>
              </a:lnTo>
              <a:lnTo>
                <a:pt x="283644" y="12335"/>
              </a:lnTo>
              <a:lnTo>
                <a:pt x="282472" y="12335"/>
              </a:lnTo>
              <a:lnTo>
                <a:pt x="281649" y="11993"/>
              </a:lnTo>
              <a:lnTo>
                <a:pt x="280459" y="10882"/>
              </a:lnTo>
              <a:lnTo>
                <a:pt x="280770" y="8815"/>
              </a:lnTo>
              <a:lnTo>
                <a:pt x="280550" y="7841"/>
              </a:lnTo>
              <a:lnTo>
                <a:pt x="280166" y="7158"/>
              </a:lnTo>
              <a:lnTo>
                <a:pt x="279507" y="6611"/>
              </a:lnTo>
              <a:lnTo>
                <a:pt x="277364" y="3774"/>
              </a:lnTo>
              <a:lnTo>
                <a:pt x="275515" y="3227"/>
              </a:lnTo>
              <a:lnTo>
                <a:pt x="274472" y="1980"/>
              </a:lnTo>
              <a:lnTo>
                <a:pt x="273666" y="1570"/>
              </a:lnTo>
              <a:lnTo>
                <a:pt x="272549" y="1570"/>
              </a:lnTo>
              <a:lnTo>
                <a:pt x="271744" y="1074"/>
              </a:lnTo>
              <a:lnTo>
                <a:pt x="271140" y="459"/>
              </a:lnTo>
              <a:lnTo>
                <a:pt x="270407" y="49"/>
              </a:lnTo>
              <a:lnTo>
                <a:pt x="270155" y="0"/>
              </a:lnTo>
              <a:lnTo>
                <a:pt x="270155" y="0"/>
              </a:lnTo>
              <a:close/>
            </a:path>
          </a:pathLst>
        </a:custGeom>
        <a:solidFill>
          <a:schemeClr val="accent1">
            <a:lumMod val="20000"/>
            <a:lumOff val="80000"/>
          </a:schemeClr>
        </a:solidFill>
        <a:ln w="428" cap="flat">
          <a:solidFill>
            <a:srgbClr val="B3B3B3"/>
          </a:solidFill>
          <a:prstDash val="solid"/>
          <a:miter/>
        </a:ln>
      </xdr:spPr>
      <xdr:txBody>
        <a:bodyPr rtlCol="0" anchor="ctr"/>
        <a:lstStyle/>
        <a:p>
          <a:endParaRPr lang="zh-CN" altLang="en-US"/>
        </a:p>
      </xdr:txBody>
    </xdr:sp>
    <xdr:clientData/>
  </xdr:twoCellAnchor>
  <mc:AlternateContent xmlns:mc="http://schemas.openxmlformats.org/markup-compatibility/2006">
    <mc:Choice xmlns:a14="http://schemas.microsoft.com/office/drawing/2010/main" Requires="a14">
      <xdr:twoCellAnchor editAs="oneCell">
        <xdr:from>
          <xdr:col>15</xdr:col>
          <xdr:colOff>561975</xdr:colOff>
          <xdr:row>2</xdr:row>
          <xdr:rowOff>38100</xdr:rowOff>
        </xdr:from>
        <xdr:to>
          <xdr:col>18</xdr:col>
          <xdr:colOff>85725</xdr:colOff>
          <xdr:row>4</xdr:row>
          <xdr:rowOff>104775</xdr:rowOff>
        </xdr:to>
        <xdr:sp macro="" textlink="">
          <xdr:nvSpPr>
            <xdr:cNvPr id="508994" name="CommandButton6" hidden="1">
              <a:extLst>
                <a:ext uri="{63B3BB69-23CF-44E3-9099-C40C66FF867C}">
                  <a14:compatExt spid="_x0000_s508994"/>
                </a:ext>
                <a:ext uri="{FF2B5EF4-FFF2-40B4-BE49-F238E27FC236}">
                  <a16:creationId xmlns:a16="http://schemas.microsoft.com/office/drawing/2014/main" id="{00000000-0008-0000-1000-000042C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304800</xdr:colOff>
          <xdr:row>42</xdr:row>
          <xdr:rowOff>142875</xdr:rowOff>
        </xdr:from>
        <xdr:to>
          <xdr:col>14</xdr:col>
          <xdr:colOff>504825</xdr:colOff>
          <xdr:row>45</xdr:row>
          <xdr:rowOff>9525</xdr:rowOff>
        </xdr:to>
        <xdr:sp macro="" textlink="">
          <xdr:nvSpPr>
            <xdr:cNvPr id="508996" name="CommandButton7" hidden="1">
              <a:extLst>
                <a:ext uri="{63B3BB69-23CF-44E3-9099-C40C66FF867C}">
                  <a14:compatExt spid="_x0000_s508996"/>
                </a:ext>
                <a:ext uri="{FF2B5EF4-FFF2-40B4-BE49-F238E27FC236}">
                  <a16:creationId xmlns:a16="http://schemas.microsoft.com/office/drawing/2014/main" id="{00000000-0008-0000-1000-000044C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266700</xdr:colOff>
          <xdr:row>0</xdr:row>
          <xdr:rowOff>104775</xdr:rowOff>
        </xdr:from>
        <xdr:to>
          <xdr:col>5</xdr:col>
          <xdr:colOff>1543050</xdr:colOff>
          <xdr:row>2</xdr:row>
          <xdr:rowOff>142875</xdr:rowOff>
        </xdr:to>
        <xdr:sp macro="" textlink="">
          <xdr:nvSpPr>
            <xdr:cNvPr id="572417" name="CommandButton1" hidden="1">
              <a:extLst>
                <a:ext uri="{63B3BB69-23CF-44E3-9099-C40C66FF867C}">
                  <a14:compatExt spid="_x0000_s572417"/>
                </a:ext>
                <a:ext uri="{FF2B5EF4-FFF2-40B4-BE49-F238E27FC236}">
                  <a16:creationId xmlns:a16="http://schemas.microsoft.com/office/drawing/2014/main" id="{00000000-0008-0000-1100-000001BC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1409700</xdr:colOff>
      <xdr:row>3</xdr:row>
      <xdr:rowOff>171450</xdr:rowOff>
    </xdr:from>
    <xdr:to>
      <xdr:col>0</xdr:col>
      <xdr:colOff>1500187</xdr:colOff>
      <xdr:row>4</xdr:row>
      <xdr:rowOff>61910</xdr:rowOff>
    </xdr:to>
    <xdr:sp macro="" textlink="">
      <xdr:nvSpPr>
        <xdr:cNvPr id="3" name="等腰三角形 2">
          <a:extLst>
            <a:ext uri="{FF2B5EF4-FFF2-40B4-BE49-F238E27FC236}">
              <a16:creationId xmlns:a16="http://schemas.microsoft.com/office/drawing/2014/main" id="{00000000-0008-0000-1200-000003000000}"/>
            </a:ext>
          </a:extLst>
        </xdr:cNvPr>
        <xdr:cNvSpPr/>
      </xdr:nvSpPr>
      <xdr:spPr>
        <a:xfrm rot="5400000">
          <a:off x="652463" y="747712"/>
          <a:ext cx="71435" cy="476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1409701</xdr:colOff>
      <xdr:row>5</xdr:row>
      <xdr:rowOff>161924</xdr:rowOff>
    </xdr:from>
    <xdr:to>
      <xdr:col>0</xdr:col>
      <xdr:colOff>1481136</xdr:colOff>
      <xdr:row>6</xdr:row>
      <xdr:rowOff>71436</xdr:rowOff>
    </xdr:to>
    <xdr:sp macro="" textlink="">
      <xdr:nvSpPr>
        <xdr:cNvPr id="4" name="等腰三角形 3">
          <a:extLst>
            <a:ext uri="{FF2B5EF4-FFF2-40B4-BE49-F238E27FC236}">
              <a16:creationId xmlns:a16="http://schemas.microsoft.com/office/drawing/2014/main" id="{00000000-0008-0000-1200-000004000000}"/>
            </a:ext>
          </a:extLst>
        </xdr:cNvPr>
        <xdr:cNvSpPr/>
      </xdr:nvSpPr>
      <xdr:spPr>
        <a:xfrm rot="10800000">
          <a:off x="685801" y="1066799"/>
          <a:ext cx="4760" cy="90487"/>
        </a:xfrm>
        <a:prstGeom prst="triangle">
          <a:avLst/>
        </a:prstGeom>
        <a:solidFill>
          <a:schemeClr val="accent2">
            <a:lumMod val="75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1400175</xdr:colOff>
      <xdr:row>9</xdr:row>
      <xdr:rowOff>171450</xdr:rowOff>
    </xdr:from>
    <xdr:to>
      <xdr:col>0</xdr:col>
      <xdr:colOff>1490662</xdr:colOff>
      <xdr:row>10</xdr:row>
      <xdr:rowOff>61910</xdr:rowOff>
    </xdr:to>
    <xdr:sp macro="" textlink="">
      <xdr:nvSpPr>
        <xdr:cNvPr id="5" name="等腰三角形 4">
          <a:extLst>
            <a:ext uri="{FF2B5EF4-FFF2-40B4-BE49-F238E27FC236}">
              <a16:creationId xmlns:a16="http://schemas.microsoft.com/office/drawing/2014/main" id="{00000000-0008-0000-1200-000005000000}"/>
            </a:ext>
          </a:extLst>
        </xdr:cNvPr>
        <xdr:cNvSpPr/>
      </xdr:nvSpPr>
      <xdr:spPr>
        <a:xfrm rot="5400000">
          <a:off x="652463" y="1833562"/>
          <a:ext cx="71435" cy="476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28575</xdr:colOff>
      <xdr:row>8</xdr:row>
      <xdr:rowOff>0</xdr:rowOff>
    </xdr:from>
    <xdr:to>
      <xdr:col>0</xdr:col>
      <xdr:colOff>28575</xdr:colOff>
      <xdr:row>9</xdr:row>
      <xdr:rowOff>9525</xdr:rowOff>
    </xdr:to>
    <xdr:cxnSp macro="">
      <xdr:nvCxnSpPr>
        <xdr:cNvPr id="14" name="直接连接符 13">
          <a:extLst>
            <a:ext uri="{FF2B5EF4-FFF2-40B4-BE49-F238E27FC236}">
              <a16:creationId xmlns:a16="http://schemas.microsoft.com/office/drawing/2014/main" id="{00000000-0008-0000-1200-00000E000000}"/>
            </a:ext>
          </a:extLst>
        </xdr:cNvPr>
        <xdr:cNvCxnSpPr/>
      </xdr:nvCxnSpPr>
      <xdr:spPr>
        <a:xfrm>
          <a:off x="28575" y="1447800"/>
          <a:ext cx="0" cy="19050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66675</xdr:colOff>
      <xdr:row>0</xdr:row>
      <xdr:rowOff>0</xdr:rowOff>
    </xdr:from>
    <xdr:ext cx="542926" cy="542925"/>
    <xdr:pic>
      <xdr:nvPicPr>
        <xdr:cNvPr id="15" name="图形 14" descr="V 形箭头">
          <a:extLst>
            <a:ext uri="{FF2B5EF4-FFF2-40B4-BE49-F238E27FC236}">
              <a16:creationId xmlns:a16="http://schemas.microsoft.com/office/drawing/2014/main" id="{00000000-0008-0000-12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52475" y="0"/>
          <a:ext cx="542926" cy="542925"/>
        </a:xfrm>
        <a:prstGeom prst="rect">
          <a:avLst/>
        </a:prstGeom>
      </xdr:spPr>
    </xdr:pic>
    <xdr:clientData/>
  </xdr:oneCellAnchor>
  <xdr:twoCellAnchor>
    <xdr:from>
      <xdr:col>2</xdr:col>
      <xdr:colOff>266700</xdr:colOff>
      <xdr:row>20</xdr:row>
      <xdr:rowOff>142875</xdr:rowOff>
    </xdr:from>
    <xdr:to>
      <xdr:col>10</xdr:col>
      <xdr:colOff>276225</xdr:colOff>
      <xdr:row>23</xdr:row>
      <xdr:rowOff>66675</xdr:rowOff>
    </xdr:to>
    <xdr:sp macro="" textlink="">
      <xdr:nvSpPr>
        <xdr:cNvPr id="16" name="矩形: 圆角 15">
          <a:extLst>
            <a:ext uri="{FF2B5EF4-FFF2-40B4-BE49-F238E27FC236}">
              <a16:creationId xmlns:a16="http://schemas.microsoft.com/office/drawing/2014/main" id="{00000000-0008-0000-1200-000010000000}"/>
            </a:ext>
          </a:extLst>
        </xdr:cNvPr>
        <xdr:cNvSpPr/>
      </xdr:nvSpPr>
      <xdr:spPr>
        <a:xfrm>
          <a:off x="2695575" y="4381500"/>
          <a:ext cx="5495925" cy="43815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28575</xdr:colOff>
          <xdr:row>17</xdr:row>
          <xdr:rowOff>161925</xdr:rowOff>
        </xdr:from>
        <xdr:to>
          <xdr:col>7</xdr:col>
          <xdr:colOff>590550</xdr:colOff>
          <xdr:row>20</xdr:row>
          <xdr:rowOff>19050</xdr:rowOff>
        </xdr:to>
        <xdr:sp macro="" textlink="">
          <xdr:nvSpPr>
            <xdr:cNvPr id="509960" name="CommandButton6" hidden="1">
              <a:extLst>
                <a:ext uri="{63B3BB69-23CF-44E3-9099-C40C66FF867C}">
                  <a14:compatExt spid="_x0000_s509960"/>
                </a:ext>
                <a:ext uri="{FF2B5EF4-FFF2-40B4-BE49-F238E27FC236}">
                  <a16:creationId xmlns:a16="http://schemas.microsoft.com/office/drawing/2014/main" id="{00000000-0008-0000-1200-000008C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0</xdr:col>
      <xdr:colOff>1409700</xdr:colOff>
      <xdr:row>3</xdr:row>
      <xdr:rowOff>171450</xdr:rowOff>
    </xdr:from>
    <xdr:to>
      <xdr:col>0</xdr:col>
      <xdr:colOff>1500187</xdr:colOff>
      <xdr:row>4</xdr:row>
      <xdr:rowOff>61910</xdr:rowOff>
    </xdr:to>
    <xdr:sp macro="" textlink="">
      <xdr:nvSpPr>
        <xdr:cNvPr id="3" name="等腰三角形 2">
          <a:extLst>
            <a:ext uri="{FF2B5EF4-FFF2-40B4-BE49-F238E27FC236}">
              <a16:creationId xmlns:a16="http://schemas.microsoft.com/office/drawing/2014/main" id="{00000000-0008-0000-1300-000003000000}"/>
            </a:ext>
          </a:extLst>
        </xdr:cNvPr>
        <xdr:cNvSpPr/>
      </xdr:nvSpPr>
      <xdr:spPr>
        <a:xfrm rot="5400000">
          <a:off x="652463" y="747712"/>
          <a:ext cx="71435" cy="476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1400175</xdr:colOff>
      <xdr:row>5</xdr:row>
      <xdr:rowOff>171450</xdr:rowOff>
    </xdr:from>
    <xdr:to>
      <xdr:col>0</xdr:col>
      <xdr:colOff>1490662</xdr:colOff>
      <xdr:row>6</xdr:row>
      <xdr:rowOff>61910</xdr:rowOff>
    </xdr:to>
    <xdr:sp macro="" textlink="">
      <xdr:nvSpPr>
        <xdr:cNvPr id="4" name="等腰三角形 3">
          <a:extLst>
            <a:ext uri="{FF2B5EF4-FFF2-40B4-BE49-F238E27FC236}">
              <a16:creationId xmlns:a16="http://schemas.microsoft.com/office/drawing/2014/main" id="{00000000-0008-0000-1300-000004000000}"/>
            </a:ext>
          </a:extLst>
        </xdr:cNvPr>
        <xdr:cNvSpPr/>
      </xdr:nvSpPr>
      <xdr:spPr>
        <a:xfrm rot="5400000">
          <a:off x="652463" y="1109662"/>
          <a:ext cx="71435" cy="476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1409701</xdr:colOff>
      <xdr:row>7</xdr:row>
      <xdr:rowOff>161924</xdr:rowOff>
    </xdr:from>
    <xdr:to>
      <xdr:col>0</xdr:col>
      <xdr:colOff>1481136</xdr:colOff>
      <xdr:row>8</xdr:row>
      <xdr:rowOff>71436</xdr:rowOff>
    </xdr:to>
    <xdr:sp macro="" textlink="">
      <xdr:nvSpPr>
        <xdr:cNvPr id="5" name="等腰三角形 4">
          <a:extLst>
            <a:ext uri="{FF2B5EF4-FFF2-40B4-BE49-F238E27FC236}">
              <a16:creationId xmlns:a16="http://schemas.microsoft.com/office/drawing/2014/main" id="{00000000-0008-0000-1300-000005000000}"/>
            </a:ext>
          </a:extLst>
        </xdr:cNvPr>
        <xdr:cNvSpPr/>
      </xdr:nvSpPr>
      <xdr:spPr>
        <a:xfrm rot="10800000">
          <a:off x="685801" y="1428749"/>
          <a:ext cx="4760" cy="90487"/>
        </a:xfrm>
        <a:prstGeom prst="triangle">
          <a:avLst/>
        </a:prstGeom>
        <a:solidFill>
          <a:schemeClr val="accent2">
            <a:lumMod val="75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28575</xdr:colOff>
      <xdr:row>9</xdr:row>
      <xdr:rowOff>0</xdr:rowOff>
    </xdr:from>
    <xdr:to>
      <xdr:col>0</xdr:col>
      <xdr:colOff>28575</xdr:colOff>
      <xdr:row>10</xdr:row>
      <xdr:rowOff>9525</xdr:rowOff>
    </xdr:to>
    <xdr:cxnSp macro="">
      <xdr:nvCxnSpPr>
        <xdr:cNvPr id="14" name="直接连接符 13">
          <a:extLst>
            <a:ext uri="{FF2B5EF4-FFF2-40B4-BE49-F238E27FC236}">
              <a16:creationId xmlns:a16="http://schemas.microsoft.com/office/drawing/2014/main" id="{00000000-0008-0000-1300-00000E000000}"/>
            </a:ext>
          </a:extLst>
        </xdr:cNvPr>
        <xdr:cNvCxnSpPr/>
      </xdr:nvCxnSpPr>
      <xdr:spPr>
        <a:xfrm>
          <a:off x="28575" y="1628775"/>
          <a:ext cx="0" cy="19050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9525</xdr:colOff>
      <xdr:row>0</xdr:row>
      <xdr:rowOff>9525</xdr:rowOff>
    </xdr:from>
    <xdr:to>
      <xdr:col>1</xdr:col>
      <xdr:colOff>676276</xdr:colOff>
      <xdr:row>1</xdr:row>
      <xdr:rowOff>47625</xdr:rowOff>
    </xdr:to>
    <xdr:grpSp>
      <xdr:nvGrpSpPr>
        <xdr:cNvPr id="15" name="组合 14">
          <a:extLst>
            <a:ext uri="{FF2B5EF4-FFF2-40B4-BE49-F238E27FC236}">
              <a16:creationId xmlns:a16="http://schemas.microsoft.com/office/drawing/2014/main" id="{00000000-0008-0000-1300-00000F000000}"/>
            </a:ext>
          </a:extLst>
        </xdr:cNvPr>
        <xdr:cNvGrpSpPr/>
      </xdr:nvGrpSpPr>
      <xdr:grpSpPr>
        <a:xfrm>
          <a:off x="1752600" y="9525"/>
          <a:ext cx="666751" cy="666750"/>
          <a:chOff x="1571624" y="0"/>
          <a:chExt cx="1228725" cy="1228724"/>
        </a:xfrm>
        <a:solidFill>
          <a:schemeClr val="accent1">
            <a:lumMod val="75000"/>
          </a:schemeClr>
        </a:solidFill>
      </xdr:grpSpPr>
      <xdr:pic>
        <xdr:nvPicPr>
          <xdr:cNvPr id="16" name="图形 15" descr="剪贴板">
            <a:extLst>
              <a:ext uri="{FF2B5EF4-FFF2-40B4-BE49-F238E27FC236}">
                <a16:creationId xmlns:a16="http://schemas.microsoft.com/office/drawing/2014/main" id="{00000000-0008-0000-13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71624" y="0"/>
            <a:ext cx="1228725" cy="1228724"/>
          </a:xfrm>
          <a:prstGeom prst="rect">
            <a:avLst/>
          </a:prstGeom>
        </xdr:spPr>
      </xdr:pic>
      <xdr:pic>
        <xdr:nvPicPr>
          <xdr:cNvPr id="17" name="图形 16" descr="列表">
            <a:extLst>
              <a:ext uri="{FF2B5EF4-FFF2-40B4-BE49-F238E27FC236}">
                <a16:creationId xmlns:a16="http://schemas.microsoft.com/office/drawing/2014/main" id="{00000000-0008-0000-13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24025" y="180975"/>
            <a:ext cx="914400" cy="914400"/>
          </a:xfrm>
          <a:prstGeom prst="rect">
            <a:avLst/>
          </a:prstGeom>
        </xdr:spPr>
      </xdr:pic>
    </xdr:grpSp>
    <xdr:clientData/>
  </xdr:twoCellAnchor>
  <xdr:twoCellAnchor>
    <xdr:from>
      <xdr:col>1</xdr:col>
      <xdr:colOff>552449</xdr:colOff>
      <xdr:row>1</xdr:row>
      <xdr:rowOff>114300</xdr:rowOff>
    </xdr:from>
    <xdr:to>
      <xdr:col>26</xdr:col>
      <xdr:colOff>171450</xdr:colOff>
      <xdr:row>4</xdr:row>
      <xdr:rowOff>38100</xdr:rowOff>
    </xdr:to>
    <xdr:sp macro="" textlink="">
      <xdr:nvSpPr>
        <xdr:cNvPr id="18" name="矩形: 圆角 17">
          <a:extLst>
            <a:ext uri="{FF2B5EF4-FFF2-40B4-BE49-F238E27FC236}">
              <a16:creationId xmlns:a16="http://schemas.microsoft.com/office/drawing/2014/main" id="{00000000-0008-0000-1300-000012000000}"/>
            </a:ext>
          </a:extLst>
        </xdr:cNvPr>
        <xdr:cNvSpPr/>
      </xdr:nvSpPr>
      <xdr:spPr>
        <a:xfrm>
          <a:off x="2122169" y="746760"/>
          <a:ext cx="15316201" cy="49530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923925</xdr:colOff>
          <xdr:row>2</xdr:row>
          <xdr:rowOff>0</xdr:rowOff>
        </xdr:from>
        <xdr:to>
          <xdr:col>8</xdr:col>
          <xdr:colOff>85725</xdr:colOff>
          <xdr:row>3</xdr:row>
          <xdr:rowOff>142875</xdr:rowOff>
        </xdr:to>
        <xdr:sp macro="" textlink="">
          <xdr:nvSpPr>
            <xdr:cNvPr id="510982" name="TextBox1" hidden="1">
              <a:extLst>
                <a:ext uri="{63B3BB69-23CF-44E3-9099-C40C66FF867C}">
                  <a14:compatExt spid="_x0000_s510982"/>
                </a:ext>
                <a:ext uri="{FF2B5EF4-FFF2-40B4-BE49-F238E27FC236}">
                  <a16:creationId xmlns:a16="http://schemas.microsoft.com/office/drawing/2014/main" id="{00000000-0008-0000-1300-000006C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1</xdr:row>
          <xdr:rowOff>161925</xdr:rowOff>
        </xdr:from>
        <xdr:to>
          <xdr:col>10</xdr:col>
          <xdr:colOff>419100</xdr:colOff>
          <xdr:row>3</xdr:row>
          <xdr:rowOff>133350</xdr:rowOff>
        </xdr:to>
        <xdr:sp macro="" textlink="">
          <xdr:nvSpPr>
            <xdr:cNvPr id="510983" name="CommandButton6" hidden="1">
              <a:extLst>
                <a:ext uri="{63B3BB69-23CF-44E3-9099-C40C66FF867C}">
                  <a14:compatExt spid="_x0000_s510983"/>
                </a:ext>
                <a:ext uri="{FF2B5EF4-FFF2-40B4-BE49-F238E27FC236}">
                  <a16:creationId xmlns:a16="http://schemas.microsoft.com/office/drawing/2014/main" id="{00000000-0008-0000-1300-000007C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152400</xdr:colOff>
          <xdr:row>2</xdr:row>
          <xdr:rowOff>19050</xdr:rowOff>
        </xdr:from>
        <xdr:to>
          <xdr:col>16</xdr:col>
          <xdr:colOff>457200</xdr:colOff>
          <xdr:row>3</xdr:row>
          <xdr:rowOff>152400</xdr:rowOff>
        </xdr:to>
        <xdr:sp macro="" textlink="">
          <xdr:nvSpPr>
            <xdr:cNvPr id="510986" name="TextBox2" hidden="1">
              <a:extLst>
                <a:ext uri="{63B3BB69-23CF-44E3-9099-C40C66FF867C}">
                  <a14:compatExt spid="_x0000_s510986"/>
                </a:ext>
                <a:ext uri="{FF2B5EF4-FFF2-40B4-BE49-F238E27FC236}">
                  <a16:creationId xmlns:a16="http://schemas.microsoft.com/office/drawing/2014/main" id="{00000000-0008-0000-1300-00000AC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76200</xdr:colOff>
          <xdr:row>2</xdr:row>
          <xdr:rowOff>0</xdr:rowOff>
        </xdr:from>
        <xdr:to>
          <xdr:col>18</xdr:col>
          <xdr:colOff>523875</xdr:colOff>
          <xdr:row>3</xdr:row>
          <xdr:rowOff>161925</xdr:rowOff>
        </xdr:to>
        <xdr:sp macro="" textlink="">
          <xdr:nvSpPr>
            <xdr:cNvPr id="510987" name="CommandButton1" hidden="1">
              <a:extLst>
                <a:ext uri="{63B3BB69-23CF-44E3-9099-C40C66FF867C}">
                  <a14:compatExt spid="_x0000_s510987"/>
                </a:ext>
                <a:ext uri="{FF2B5EF4-FFF2-40B4-BE49-F238E27FC236}">
                  <a16:creationId xmlns:a16="http://schemas.microsoft.com/office/drawing/2014/main" id="{00000000-0008-0000-1300-00000BC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95250</xdr:colOff>
          <xdr:row>2</xdr:row>
          <xdr:rowOff>19050</xdr:rowOff>
        </xdr:from>
        <xdr:to>
          <xdr:col>23</xdr:col>
          <xdr:colOff>381000</xdr:colOff>
          <xdr:row>3</xdr:row>
          <xdr:rowOff>161925</xdr:rowOff>
        </xdr:to>
        <xdr:sp macro="" textlink="">
          <xdr:nvSpPr>
            <xdr:cNvPr id="510988" name="TextBox3" hidden="1">
              <a:extLst>
                <a:ext uri="{63B3BB69-23CF-44E3-9099-C40C66FF867C}">
                  <a14:compatExt spid="_x0000_s510988"/>
                </a:ext>
                <a:ext uri="{FF2B5EF4-FFF2-40B4-BE49-F238E27FC236}">
                  <a16:creationId xmlns:a16="http://schemas.microsoft.com/office/drawing/2014/main" id="{00000000-0008-0000-1300-00000CC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1</xdr:row>
          <xdr:rowOff>171450</xdr:rowOff>
        </xdr:from>
        <xdr:to>
          <xdr:col>26</xdr:col>
          <xdr:colOff>0</xdr:colOff>
          <xdr:row>3</xdr:row>
          <xdr:rowOff>142875</xdr:rowOff>
        </xdr:to>
        <xdr:sp macro="" textlink="">
          <xdr:nvSpPr>
            <xdr:cNvPr id="510989" name="CommandButton2" hidden="1">
              <a:extLst>
                <a:ext uri="{63B3BB69-23CF-44E3-9099-C40C66FF867C}">
                  <a14:compatExt spid="_x0000_s510989"/>
                </a:ext>
                <a:ext uri="{FF2B5EF4-FFF2-40B4-BE49-F238E27FC236}">
                  <a16:creationId xmlns:a16="http://schemas.microsoft.com/office/drawing/2014/main" id="{00000000-0008-0000-1300-00000DC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23</xdr:col>
      <xdr:colOff>160020</xdr:colOff>
      <xdr:row>9</xdr:row>
      <xdr:rowOff>83820</xdr:rowOff>
    </xdr:from>
    <xdr:to>
      <xdr:col>23</xdr:col>
      <xdr:colOff>533400</xdr:colOff>
      <xdr:row>10</xdr:row>
      <xdr:rowOff>182880</xdr:rowOff>
    </xdr:to>
    <xdr:sp macro="[0]!详细1" textlink="">
      <xdr:nvSpPr>
        <xdr:cNvPr id="2" name="矩形: 圆角 1">
          <a:extLst>
            <a:ext uri="{FF2B5EF4-FFF2-40B4-BE49-F238E27FC236}">
              <a16:creationId xmlns:a16="http://schemas.microsoft.com/office/drawing/2014/main" id="{00000000-0008-0000-1300-000002000000}"/>
            </a:ext>
          </a:extLst>
        </xdr:cNvPr>
        <xdr:cNvSpPr/>
      </xdr:nvSpPr>
      <xdr:spPr>
        <a:xfrm>
          <a:off x="15598140" y="224028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800"/>
            <a:t>1</a:t>
          </a:r>
          <a:endParaRPr lang="zh-CN" altLang="en-US" sz="1800"/>
        </a:p>
      </xdr:txBody>
    </xdr:sp>
    <xdr:clientData/>
  </xdr:twoCellAnchor>
  <xdr:twoCellAnchor>
    <xdr:from>
      <xdr:col>24</xdr:col>
      <xdr:colOff>99060</xdr:colOff>
      <xdr:row>9</xdr:row>
      <xdr:rowOff>76200</xdr:rowOff>
    </xdr:from>
    <xdr:to>
      <xdr:col>24</xdr:col>
      <xdr:colOff>472440</xdr:colOff>
      <xdr:row>10</xdr:row>
      <xdr:rowOff>175260</xdr:rowOff>
    </xdr:to>
    <xdr:sp macro="[0]!详细2" textlink="">
      <xdr:nvSpPr>
        <xdr:cNvPr id="19" name="矩形: 圆角 18">
          <a:extLst>
            <a:ext uri="{FF2B5EF4-FFF2-40B4-BE49-F238E27FC236}">
              <a16:creationId xmlns:a16="http://schemas.microsoft.com/office/drawing/2014/main" id="{00000000-0008-0000-1300-000013000000}"/>
            </a:ext>
          </a:extLst>
        </xdr:cNvPr>
        <xdr:cNvSpPr/>
      </xdr:nvSpPr>
      <xdr:spPr>
        <a:xfrm>
          <a:off x="16146780" y="223266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800">
              <a:solidFill>
                <a:schemeClr val="lt1"/>
              </a:solidFill>
              <a:latin typeface="+mn-lt"/>
              <a:ea typeface="+mn-ea"/>
              <a:cs typeface="+mn-cs"/>
            </a:rPr>
            <a:t>2</a:t>
          </a:r>
          <a:endParaRPr lang="zh-CN" altLang="en-US" sz="1800">
            <a:solidFill>
              <a:schemeClr val="lt1"/>
            </a:solidFill>
            <a:latin typeface="+mn-lt"/>
            <a:ea typeface="+mn-ea"/>
            <a:cs typeface="+mn-cs"/>
          </a:endParaRPr>
        </a:p>
      </xdr:txBody>
    </xdr:sp>
    <xdr:clientData/>
  </xdr:twoCellAnchor>
  <xdr:twoCellAnchor>
    <xdr:from>
      <xdr:col>25</xdr:col>
      <xdr:colOff>99060</xdr:colOff>
      <xdr:row>9</xdr:row>
      <xdr:rowOff>83820</xdr:rowOff>
    </xdr:from>
    <xdr:to>
      <xdr:col>25</xdr:col>
      <xdr:colOff>472440</xdr:colOff>
      <xdr:row>10</xdr:row>
      <xdr:rowOff>182880</xdr:rowOff>
    </xdr:to>
    <xdr:sp macro="[0]!详细3" textlink="">
      <xdr:nvSpPr>
        <xdr:cNvPr id="20" name="矩形: 圆角 19">
          <a:extLst>
            <a:ext uri="{FF2B5EF4-FFF2-40B4-BE49-F238E27FC236}">
              <a16:creationId xmlns:a16="http://schemas.microsoft.com/office/drawing/2014/main" id="{00000000-0008-0000-1300-000014000000}"/>
            </a:ext>
          </a:extLst>
        </xdr:cNvPr>
        <xdr:cNvSpPr/>
      </xdr:nvSpPr>
      <xdr:spPr>
        <a:xfrm>
          <a:off x="16756380" y="224028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800">
              <a:solidFill>
                <a:schemeClr val="lt1"/>
              </a:solidFill>
              <a:latin typeface="+mn-lt"/>
              <a:ea typeface="+mn-ea"/>
              <a:cs typeface="+mn-cs"/>
            </a:rPr>
            <a:t>3</a:t>
          </a:r>
          <a:endParaRPr lang="zh-CN" altLang="en-US" sz="1800">
            <a:solidFill>
              <a:schemeClr val="lt1"/>
            </a:solidFill>
            <a:latin typeface="+mn-lt"/>
            <a:ea typeface="+mn-ea"/>
            <a:cs typeface="+mn-cs"/>
          </a:endParaRPr>
        </a:p>
      </xdr:txBody>
    </xdr:sp>
    <xdr:clientData/>
  </xdr:twoCellAnchor>
  <xdr:twoCellAnchor>
    <xdr:from>
      <xdr:col>23</xdr:col>
      <xdr:colOff>160020</xdr:colOff>
      <xdr:row>11</xdr:row>
      <xdr:rowOff>73660</xdr:rowOff>
    </xdr:from>
    <xdr:to>
      <xdr:col>23</xdr:col>
      <xdr:colOff>533400</xdr:colOff>
      <xdr:row>12</xdr:row>
      <xdr:rowOff>172720</xdr:rowOff>
    </xdr:to>
    <xdr:sp macro="[0]!详细4" textlink="">
      <xdr:nvSpPr>
        <xdr:cNvPr id="21" name="矩形: 圆角 20">
          <a:extLst>
            <a:ext uri="{FF2B5EF4-FFF2-40B4-BE49-F238E27FC236}">
              <a16:creationId xmlns:a16="http://schemas.microsoft.com/office/drawing/2014/main" id="{00000000-0008-0000-1300-000015000000}"/>
            </a:ext>
          </a:extLst>
        </xdr:cNvPr>
        <xdr:cNvSpPr/>
      </xdr:nvSpPr>
      <xdr:spPr>
        <a:xfrm>
          <a:off x="15598140" y="273304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800">
              <a:solidFill>
                <a:schemeClr val="lt1"/>
              </a:solidFill>
              <a:latin typeface="+mn-lt"/>
              <a:ea typeface="+mn-ea"/>
              <a:cs typeface="+mn-cs"/>
            </a:rPr>
            <a:t>4</a:t>
          </a:r>
          <a:endParaRPr lang="zh-CN" altLang="en-US" sz="1800">
            <a:solidFill>
              <a:schemeClr val="lt1"/>
            </a:solidFill>
            <a:latin typeface="+mn-lt"/>
            <a:ea typeface="+mn-ea"/>
            <a:cs typeface="+mn-cs"/>
          </a:endParaRPr>
        </a:p>
      </xdr:txBody>
    </xdr:sp>
    <xdr:clientData/>
  </xdr:twoCellAnchor>
  <xdr:twoCellAnchor>
    <xdr:from>
      <xdr:col>24</xdr:col>
      <xdr:colOff>99060</xdr:colOff>
      <xdr:row>11</xdr:row>
      <xdr:rowOff>53340</xdr:rowOff>
    </xdr:from>
    <xdr:to>
      <xdr:col>24</xdr:col>
      <xdr:colOff>472440</xdr:colOff>
      <xdr:row>12</xdr:row>
      <xdr:rowOff>152400</xdr:rowOff>
    </xdr:to>
    <xdr:sp macro="[0]!详细5" textlink="">
      <xdr:nvSpPr>
        <xdr:cNvPr id="22" name="矩形: 圆角 21">
          <a:extLst>
            <a:ext uri="{FF2B5EF4-FFF2-40B4-BE49-F238E27FC236}">
              <a16:creationId xmlns:a16="http://schemas.microsoft.com/office/drawing/2014/main" id="{00000000-0008-0000-1300-000016000000}"/>
            </a:ext>
          </a:extLst>
        </xdr:cNvPr>
        <xdr:cNvSpPr/>
      </xdr:nvSpPr>
      <xdr:spPr>
        <a:xfrm>
          <a:off x="16146780" y="271272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800">
              <a:solidFill>
                <a:schemeClr val="lt1"/>
              </a:solidFill>
              <a:latin typeface="+mn-lt"/>
              <a:ea typeface="+mn-ea"/>
              <a:cs typeface="+mn-cs"/>
            </a:rPr>
            <a:t>5</a:t>
          </a:r>
          <a:endParaRPr lang="zh-CN" altLang="en-US" sz="1800">
            <a:solidFill>
              <a:schemeClr val="lt1"/>
            </a:solidFill>
            <a:latin typeface="+mn-lt"/>
            <a:ea typeface="+mn-ea"/>
            <a:cs typeface="+mn-cs"/>
          </a:endParaRPr>
        </a:p>
      </xdr:txBody>
    </xdr:sp>
    <xdr:clientData/>
  </xdr:twoCellAnchor>
  <xdr:twoCellAnchor>
    <xdr:from>
      <xdr:col>25</xdr:col>
      <xdr:colOff>99060</xdr:colOff>
      <xdr:row>11</xdr:row>
      <xdr:rowOff>60960</xdr:rowOff>
    </xdr:from>
    <xdr:to>
      <xdr:col>25</xdr:col>
      <xdr:colOff>472440</xdr:colOff>
      <xdr:row>12</xdr:row>
      <xdr:rowOff>160020</xdr:rowOff>
    </xdr:to>
    <xdr:sp macro="[0]!详细6" textlink="">
      <xdr:nvSpPr>
        <xdr:cNvPr id="23" name="矩形: 圆角 22">
          <a:extLst>
            <a:ext uri="{FF2B5EF4-FFF2-40B4-BE49-F238E27FC236}">
              <a16:creationId xmlns:a16="http://schemas.microsoft.com/office/drawing/2014/main" id="{00000000-0008-0000-1300-000017000000}"/>
            </a:ext>
          </a:extLst>
        </xdr:cNvPr>
        <xdr:cNvSpPr/>
      </xdr:nvSpPr>
      <xdr:spPr>
        <a:xfrm>
          <a:off x="16756380" y="272034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800">
              <a:solidFill>
                <a:schemeClr val="lt1"/>
              </a:solidFill>
              <a:latin typeface="+mn-lt"/>
              <a:ea typeface="+mn-ea"/>
              <a:cs typeface="+mn-cs"/>
            </a:rPr>
            <a:t>6</a:t>
          </a:r>
          <a:endParaRPr lang="zh-CN" altLang="en-US" sz="1800">
            <a:solidFill>
              <a:schemeClr val="lt1"/>
            </a:solidFill>
            <a:latin typeface="+mn-lt"/>
            <a:ea typeface="+mn-ea"/>
            <a:cs typeface="+mn-cs"/>
          </a:endParaRPr>
        </a:p>
      </xdr:txBody>
    </xdr:sp>
    <xdr:clientData/>
  </xdr:twoCellAnchor>
  <xdr:twoCellAnchor>
    <xdr:from>
      <xdr:col>23</xdr:col>
      <xdr:colOff>160020</xdr:colOff>
      <xdr:row>13</xdr:row>
      <xdr:rowOff>63500</xdr:rowOff>
    </xdr:from>
    <xdr:to>
      <xdr:col>23</xdr:col>
      <xdr:colOff>533400</xdr:colOff>
      <xdr:row>15</xdr:row>
      <xdr:rowOff>55880</xdr:rowOff>
    </xdr:to>
    <xdr:sp macro="[0]!详细7" textlink="">
      <xdr:nvSpPr>
        <xdr:cNvPr id="24" name="矩形: 圆角 23">
          <a:extLst>
            <a:ext uri="{FF2B5EF4-FFF2-40B4-BE49-F238E27FC236}">
              <a16:creationId xmlns:a16="http://schemas.microsoft.com/office/drawing/2014/main" id="{00000000-0008-0000-1300-000018000000}"/>
            </a:ext>
          </a:extLst>
        </xdr:cNvPr>
        <xdr:cNvSpPr/>
      </xdr:nvSpPr>
      <xdr:spPr>
        <a:xfrm>
          <a:off x="15598140" y="322580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800">
              <a:solidFill>
                <a:schemeClr val="lt1"/>
              </a:solidFill>
              <a:latin typeface="+mn-lt"/>
              <a:ea typeface="+mn-ea"/>
              <a:cs typeface="+mn-cs"/>
            </a:rPr>
            <a:t>7</a:t>
          </a:r>
          <a:endParaRPr lang="zh-CN" altLang="en-US" sz="1800">
            <a:solidFill>
              <a:schemeClr val="lt1"/>
            </a:solidFill>
            <a:latin typeface="+mn-lt"/>
            <a:ea typeface="+mn-ea"/>
            <a:cs typeface="+mn-cs"/>
          </a:endParaRPr>
        </a:p>
      </xdr:txBody>
    </xdr:sp>
    <xdr:clientData/>
  </xdr:twoCellAnchor>
  <xdr:twoCellAnchor>
    <xdr:from>
      <xdr:col>24</xdr:col>
      <xdr:colOff>99060</xdr:colOff>
      <xdr:row>13</xdr:row>
      <xdr:rowOff>60960</xdr:rowOff>
    </xdr:from>
    <xdr:to>
      <xdr:col>24</xdr:col>
      <xdr:colOff>472440</xdr:colOff>
      <xdr:row>15</xdr:row>
      <xdr:rowOff>53340</xdr:rowOff>
    </xdr:to>
    <xdr:sp macro="[0]!详细8" textlink="">
      <xdr:nvSpPr>
        <xdr:cNvPr id="25" name="矩形: 圆角 24">
          <a:extLst>
            <a:ext uri="{FF2B5EF4-FFF2-40B4-BE49-F238E27FC236}">
              <a16:creationId xmlns:a16="http://schemas.microsoft.com/office/drawing/2014/main" id="{00000000-0008-0000-1300-000019000000}"/>
            </a:ext>
          </a:extLst>
        </xdr:cNvPr>
        <xdr:cNvSpPr/>
      </xdr:nvSpPr>
      <xdr:spPr>
        <a:xfrm>
          <a:off x="16146780" y="322326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800">
              <a:solidFill>
                <a:schemeClr val="lt1"/>
              </a:solidFill>
              <a:latin typeface="+mn-lt"/>
              <a:ea typeface="+mn-ea"/>
              <a:cs typeface="+mn-cs"/>
            </a:rPr>
            <a:t>8</a:t>
          </a:r>
          <a:endParaRPr lang="zh-CN" altLang="en-US" sz="1800">
            <a:solidFill>
              <a:schemeClr val="lt1"/>
            </a:solidFill>
            <a:latin typeface="+mn-lt"/>
            <a:ea typeface="+mn-ea"/>
            <a:cs typeface="+mn-cs"/>
          </a:endParaRPr>
        </a:p>
      </xdr:txBody>
    </xdr:sp>
    <xdr:clientData/>
  </xdr:twoCellAnchor>
  <xdr:twoCellAnchor>
    <xdr:from>
      <xdr:col>25</xdr:col>
      <xdr:colOff>99060</xdr:colOff>
      <xdr:row>13</xdr:row>
      <xdr:rowOff>68580</xdr:rowOff>
    </xdr:from>
    <xdr:to>
      <xdr:col>25</xdr:col>
      <xdr:colOff>472440</xdr:colOff>
      <xdr:row>15</xdr:row>
      <xdr:rowOff>60960</xdr:rowOff>
    </xdr:to>
    <xdr:sp macro="[0]!详细9" textlink="">
      <xdr:nvSpPr>
        <xdr:cNvPr id="26" name="矩形: 圆角 25">
          <a:extLst>
            <a:ext uri="{FF2B5EF4-FFF2-40B4-BE49-F238E27FC236}">
              <a16:creationId xmlns:a16="http://schemas.microsoft.com/office/drawing/2014/main" id="{00000000-0008-0000-1300-00001A000000}"/>
            </a:ext>
          </a:extLst>
        </xdr:cNvPr>
        <xdr:cNvSpPr/>
      </xdr:nvSpPr>
      <xdr:spPr>
        <a:xfrm>
          <a:off x="16756380" y="323088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800">
              <a:solidFill>
                <a:schemeClr val="lt1"/>
              </a:solidFill>
              <a:latin typeface="+mn-lt"/>
              <a:ea typeface="+mn-ea"/>
              <a:cs typeface="+mn-cs"/>
            </a:rPr>
            <a:t>9</a:t>
          </a:r>
          <a:endParaRPr lang="zh-CN" altLang="en-US" sz="1800">
            <a:solidFill>
              <a:schemeClr val="lt1"/>
            </a:solidFill>
            <a:latin typeface="+mn-lt"/>
            <a:ea typeface="+mn-ea"/>
            <a:cs typeface="+mn-cs"/>
          </a:endParaRPr>
        </a:p>
      </xdr:txBody>
    </xdr:sp>
    <xdr:clientData/>
  </xdr:twoCellAnchor>
  <xdr:twoCellAnchor>
    <xdr:from>
      <xdr:col>23</xdr:col>
      <xdr:colOff>160020</xdr:colOff>
      <xdr:row>16</xdr:row>
      <xdr:rowOff>30480</xdr:rowOff>
    </xdr:from>
    <xdr:to>
      <xdr:col>23</xdr:col>
      <xdr:colOff>533400</xdr:colOff>
      <xdr:row>18</xdr:row>
      <xdr:rowOff>15240</xdr:rowOff>
    </xdr:to>
    <xdr:sp macro="[0]!详细10" textlink="">
      <xdr:nvSpPr>
        <xdr:cNvPr id="27" name="矩形: 圆角 26">
          <a:extLst>
            <a:ext uri="{FF2B5EF4-FFF2-40B4-BE49-F238E27FC236}">
              <a16:creationId xmlns:a16="http://schemas.microsoft.com/office/drawing/2014/main" id="{00000000-0008-0000-1300-00001B000000}"/>
            </a:ext>
          </a:extLst>
        </xdr:cNvPr>
        <xdr:cNvSpPr/>
      </xdr:nvSpPr>
      <xdr:spPr>
        <a:xfrm>
          <a:off x="15598140" y="371856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200">
              <a:solidFill>
                <a:schemeClr val="lt1"/>
              </a:solidFill>
              <a:latin typeface="+mn-lt"/>
              <a:ea typeface="+mn-ea"/>
              <a:cs typeface="+mn-cs"/>
            </a:rPr>
            <a:t>10</a:t>
          </a:r>
          <a:endParaRPr lang="zh-CN" altLang="en-US" sz="1200">
            <a:solidFill>
              <a:schemeClr val="lt1"/>
            </a:solidFill>
            <a:latin typeface="+mn-lt"/>
            <a:ea typeface="+mn-ea"/>
            <a:cs typeface="+mn-cs"/>
          </a:endParaRPr>
        </a:p>
      </xdr:txBody>
    </xdr:sp>
    <xdr:clientData/>
  </xdr:twoCellAnchor>
  <xdr:twoCellAnchor>
    <xdr:from>
      <xdr:col>24</xdr:col>
      <xdr:colOff>99060</xdr:colOff>
      <xdr:row>16</xdr:row>
      <xdr:rowOff>15240</xdr:rowOff>
    </xdr:from>
    <xdr:to>
      <xdr:col>24</xdr:col>
      <xdr:colOff>472440</xdr:colOff>
      <xdr:row>18</xdr:row>
      <xdr:rowOff>0</xdr:rowOff>
    </xdr:to>
    <xdr:sp macro="[0]!详细11" textlink="">
      <xdr:nvSpPr>
        <xdr:cNvPr id="28" name="矩形: 圆角 27">
          <a:extLst>
            <a:ext uri="{FF2B5EF4-FFF2-40B4-BE49-F238E27FC236}">
              <a16:creationId xmlns:a16="http://schemas.microsoft.com/office/drawing/2014/main" id="{00000000-0008-0000-1300-00001C000000}"/>
            </a:ext>
          </a:extLst>
        </xdr:cNvPr>
        <xdr:cNvSpPr/>
      </xdr:nvSpPr>
      <xdr:spPr>
        <a:xfrm>
          <a:off x="16146780" y="370332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200">
              <a:solidFill>
                <a:schemeClr val="lt1"/>
              </a:solidFill>
              <a:latin typeface="+mn-lt"/>
              <a:ea typeface="+mn-ea"/>
              <a:cs typeface="+mn-cs"/>
            </a:rPr>
            <a:t>11</a:t>
          </a:r>
          <a:endParaRPr lang="zh-CN" altLang="en-US" sz="1200">
            <a:solidFill>
              <a:schemeClr val="lt1"/>
            </a:solidFill>
            <a:latin typeface="+mn-lt"/>
            <a:ea typeface="+mn-ea"/>
            <a:cs typeface="+mn-cs"/>
          </a:endParaRPr>
        </a:p>
      </xdr:txBody>
    </xdr:sp>
    <xdr:clientData/>
  </xdr:twoCellAnchor>
  <xdr:twoCellAnchor>
    <xdr:from>
      <xdr:col>25</xdr:col>
      <xdr:colOff>99060</xdr:colOff>
      <xdr:row>16</xdr:row>
      <xdr:rowOff>22860</xdr:rowOff>
    </xdr:from>
    <xdr:to>
      <xdr:col>25</xdr:col>
      <xdr:colOff>472440</xdr:colOff>
      <xdr:row>18</xdr:row>
      <xdr:rowOff>7620</xdr:rowOff>
    </xdr:to>
    <xdr:sp macro="[0]!详细12" textlink="">
      <xdr:nvSpPr>
        <xdr:cNvPr id="29" name="矩形: 圆角 28">
          <a:extLst>
            <a:ext uri="{FF2B5EF4-FFF2-40B4-BE49-F238E27FC236}">
              <a16:creationId xmlns:a16="http://schemas.microsoft.com/office/drawing/2014/main" id="{00000000-0008-0000-1300-00001D000000}"/>
            </a:ext>
          </a:extLst>
        </xdr:cNvPr>
        <xdr:cNvSpPr/>
      </xdr:nvSpPr>
      <xdr:spPr>
        <a:xfrm>
          <a:off x="16756380" y="371094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200">
              <a:solidFill>
                <a:schemeClr val="lt1"/>
              </a:solidFill>
              <a:latin typeface="+mn-lt"/>
              <a:ea typeface="+mn-ea"/>
              <a:cs typeface="+mn-cs"/>
            </a:rPr>
            <a:t>12</a:t>
          </a:r>
          <a:endParaRPr lang="zh-CN" altLang="en-US" sz="1200">
            <a:solidFill>
              <a:schemeClr val="lt1"/>
            </a:solidFill>
            <a:latin typeface="+mn-lt"/>
            <a:ea typeface="+mn-ea"/>
            <a:cs typeface="+mn-cs"/>
          </a:endParaRPr>
        </a:p>
      </xdr:txBody>
    </xdr:sp>
    <xdr:clientData/>
  </xdr:twoCellAnchor>
  <xdr:twoCellAnchor>
    <xdr:from>
      <xdr:col>23</xdr:col>
      <xdr:colOff>160020</xdr:colOff>
      <xdr:row>18</xdr:row>
      <xdr:rowOff>157480</xdr:rowOff>
    </xdr:from>
    <xdr:to>
      <xdr:col>23</xdr:col>
      <xdr:colOff>533400</xdr:colOff>
      <xdr:row>20</xdr:row>
      <xdr:rowOff>142240</xdr:rowOff>
    </xdr:to>
    <xdr:sp macro="[0]!详细13" textlink="">
      <xdr:nvSpPr>
        <xdr:cNvPr id="30" name="矩形: 圆角 29">
          <a:extLst>
            <a:ext uri="{FF2B5EF4-FFF2-40B4-BE49-F238E27FC236}">
              <a16:creationId xmlns:a16="http://schemas.microsoft.com/office/drawing/2014/main" id="{00000000-0008-0000-1300-00001E000000}"/>
            </a:ext>
          </a:extLst>
        </xdr:cNvPr>
        <xdr:cNvSpPr/>
      </xdr:nvSpPr>
      <xdr:spPr>
        <a:xfrm>
          <a:off x="15598140" y="421132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200">
              <a:solidFill>
                <a:schemeClr val="lt1"/>
              </a:solidFill>
              <a:latin typeface="+mn-lt"/>
              <a:ea typeface="+mn-ea"/>
              <a:cs typeface="+mn-cs"/>
            </a:rPr>
            <a:t>13</a:t>
          </a:r>
          <a:endParaRPr lang="zh-CN" altLang="en-US" sz="1200">
            <a:solidFill>
              <a:schemeClr val="lt1"/>
            </a:solidFill>
            <a:latin typeface="+mn-lt"/>
            <a:ea typeface="+mn-ea"/>
            <a:cs typeface="+mn-cs"/>
          </a:endParaRPr>
        </a:p>
      </xdr:txBody>
    </xdr:sp>
    <xdr:clientData/>
  </xdr:twoCellAnchor>
  <xdr:twoCellAnchor>
    <xdr:from>
      <xdr:col>24</xdr:col>
      <xdr:colOff>99060</xdr:colOff>
      <xdr:row>18</xdr:row>
      <xdr:rowOff>144780</xdr:rowOff>
    </xdr:from>
    <xdr:to>
      <xdr:col>24</xdr:col>
      <xdr:colOff>472440</xdr:colOff>
      <xdr:row>20</xdr:row>
      <xdr:rowOff>129540</xdr:rowOff>
    </xdr:to>
    <xdr:sp macro="[0]!详细14" textlink="">
      <xdr:nvSpPr>
        <xdr:cNvPr id="31" name="矩形: 圆角 30">
          <a:extLst>
            <a:ext uri="{FF2B5EF4-FFF2-40B4-BE49-F238E27FC236}">
              <a16:creationId xmlns:a16="http://schemas.microsoft.com/office/drawing/2014/main" id="{00000000-0008-0000-1300-00001F000000}"/>
            </a:ext>
          </a:extLst>
        </xdr:cNvPr>
        <xdr:cNvSpPr/>
      </xdr:nvSpPr>
      <xdr:spPr>
        <a:xfrm>
          <a:off x="16146780" y="419862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200">
              <a:solidFill>
                <a:schemeClr val="lt1"/>
              </a:solidFill>
              <a:latin typeface="+mn-lt"/>
              <a:ea typeface="+mn-ea"/>
              <a:cs typeface="+mn-cs"/>
            </a:rPr>
            <a:t>14</a:t>
          </a:r>
          <a:endParaRPr lang="zh-CN" altLang="en-US" sz="1200">
            <a:solidFill>
              <a:schemeClr val="lt1"/>
            </a:solidFill>
            <a:latin typeface="+mn-lt"/>
            <a:ea typeface="+mn-ea"/>
            <a:cs typeface="+mn-cs"/>
          </a:endParaRPr>
        </a:p>
      </xdr:txBody>
    </xdr:sp>
    <xdr:clientData/>
  </xdr:twoCellAnchor>
  <xdr:twoCellAnchor>
    <xdr:from>
      <xdr:col>25</xdr:col>
      <xdr:colOff>99060</xdr:colOff>
      <xdr:row>18</xdr:row>
      <xdr:rowOff>152400</xdr:rowOff>
    </xdr:from>
    <xdr:to>
      <xdr:col>25</xdr:col>
      <xdr:colOff>472440</xdr:colOff>
      <xdr:row>20</xdr:row>
      <xdr:rowOff>137160</xdr:rowOff>
    </xdr:to>
    <xdr:sp macro="[0]!详细15" textlink="">
      <xdr:nvSpPr>
        <xdr:cNvPr id="32" name="矩形: 圆角 31">
          <a:extLst>
            <a:ext uri="{FF2B5EF4-FFF2-40B4-BE49-F238E27FC236}">
              <a16:creationId xmlns:a16="http://schemas.microsoft.com/office/drawing/2014/main" id="{00000000-0008-0000-1300-000020000000}"/>
            </a:ext>
          </a:extLst>
        </xdr:cNvPr>
        <xdr:cNvSpPr/>
      </xdr:nvSpPr>
      <xdr:spPr>
        <a:xfrm>
          <a:off x="16756380" y="420624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200">
              <a:solidFill>
                <a:schemeClr val="lt1"/>
              </a:solidFill>
              <a:latin typeface="+mn-lt"/>
              <a:ea typeface="+mn-ea"/>
              <a:cs typeface="+mn-cs"/>
            </a:rPr>
            <a:t>15</a:t>
          </a:r>
          <a:endParaRPr lang="zh-CN" altLang="en-US" sz="1200">
            <a:solidFill>
              <a:schemeClr val="lt1"/>
            </a:solidFill>
            <a:latin typeface="+mn-lt"/>
            <a:ea typeface="+mn-ea"/>
            <a:cs typeface="+mn-cs"/>
          </a:endParaRPr>
        </a:p>
      </xdr:txBody>
    </xdr:sp>
    <xdr:clientData/>
  </xdr:twoCellAnchor>
  <xdr:twoCellAnchor>
    <xdr:from>
      <xdr:col>23</xdr:col>
      <xdr:colOff>160020</xdr:colOff>
      <xdr:row>21</xdr:row>
      <xdr:rowOff>101600</xdr:rowOff>
    </xdr:from>
    <xdr:to>
      <xdr:col>23</xdr:col>
      <xdr:colOff>533400</xdr:colOff>
      <xdr:row>23</xdr:row>
      <xdr:rowOff>86360</xdr:rowOff>
    </xdr:to>
    <xdr:sp macro="[0]!详细16" textlink="">
      <xdr:nvSpPr>
        <xdr:cNvPr id="33" name="矩形: 圆角 32">
          <a:extLst>
            <a:ext uri="{FF2B5EF4-FFF2-40B4-BE49-F238E27FC236}">
              <a16:creationId xmlns:a16="http://schemas.microsoft.com/office/drawing/2014/main" id="{00000000-0008-0000-1300-000021000000}"/>
            </a:ext>
          </a:extLst>
        </xdr:cNvPr>
        <xdr:cNvSpPr/>
      </xdr:nvSpPr>
      <xdr:spPr>
        <a:xfrm>
          <a:off x="15598140" y="470408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200">
              <a:solidFill>
                <a:schemeClr val="lt1"/>
              </a:solidFill>
              <a:latin typeface="+mn-lt"/>
              <a:ea typeface="+mn-ea"/>
              <a:cs typeface="+mn-cs"/>
            </a:rPr>
            <a:t>16</a:t>
          </a:r>
          <a:endParaRPr lang="zh-CN" altLang="en-US" sz="1200">
            <a:solidFill>
              <a:schemeClr val="lt1"/>
            </a:solidFill>
            <a:latin typeface="+mn-lt"/>
            <a:ea typeface="+mn-ea"/>
            <a:cs typeface="+mn-cs"/>
          </a:endParaRPr>
        </a:p>
      </xdr:txBody>
    </xdr:sp>
    <xdr:clientData/>
  </xdr:twoCellAnchor>
  <xdr:twoCellAnchor>
    <xdr:from>
      <xdr:col>24</xdr:col>
      <xdr:colOff>99060</xdr:colOff>
      <xdr:row>21</xdr:row>
      <xdr:rowOff>76200</xdr:rowOff>
    </xdr:from>
    <xdr:to>
      <xdr:col>24</xdr:col>
      <xdr:colOff>472440</xdr:colOff>
      <xdr:row>23</xdr:row>
      <xdr:rowOff>60960</xdr:rowOff>
    </xdr:to>
    <xdr:sp macro="[0]!详细17" textlink="">
      <xdr:nvSpPr>
        <xdr:cNvPr id="34" name="矩形: 圆角 33">
          <a:extLst>
            <a:ext uri="{FF2B5EF4-FFF2-40B4-BE49-F238E27FC236}">
              <a16:creationId xmlns:a16="http://schemas.microsoft.com/office/drawing/2014/main" id="{00000000-0008-0000-1300-000022000000}"/>
            </a:ext>
          </a:extLst>
        </xdr:cNvPr>
        <xdr:cNvSpPr/>
      </xdr:nvSpPr>
      <xdr:spPr>
        <a:xfrm>
          <a:off x="16146780" y="467868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200">
              <a:solidFill>
                <a:schemeClr val="lt1"/>
              </a:solidFill>
              <a:latin typeface="+mn-lt"/>
              <a:ea typeface="+mn-ea"/>
              <a:cs typeface="+mn-cs"/>
            </a:rPr>
            <a:t>17</a:t>
          </a:r>
          <a:endParaRPr lang="zh-CN" altLang="en-US" sz="1200">
            <a:solidFill>
              <a:schemeClr val="lt1"/>
            </a:solidFill>
            <a:latin typeface="+mn-lt"/>
            <a:ea typeface="+mn-ea"/>
            <a:cs typeface="+mn-cs"/>
          </a:endParaRPr>
        </a:p>
      </xdr:txBody>
    </xdr:sp>
    <xdr:clientData/>
  </xdr:twoCellAnchor>
  <xdr:twoCellAnchor>
    <xdr:from>
      <xdr:col>25</xdr:col>
      <xdr:colOff>99060</xdr:colOff>
      <xdr:row>21</xdr:row>
      <xdr:rowOff>83820</xdr:rowOff>
    </xdr:from>
    <xdr:to>
      <xdr:col>25</xdr:col>
      <xdr:colOff>472440</xdr:colOff>
      <xdr:row>23</xdr:row>
      <xdr:rowOff>68580</xdr:rowOff>
    </xdr:to>
    <xdr:sp macro="[0]!详细18" textlink="">
      <xdr:nvSpPr>
        <xdr:cNvPr id="35" name="矩形: 圆角 34">
          <a:extLst>
            <a:ext uri="{FF2B5EF4-FFF2-40B4-BE49-F238E27FC236}">
              <a16:creationId xmlns:a16="http://schemas.microsoft.com/office/drawing/2014/main" id="{00000000-0008-0000-1300-000023000000}"/>
            </a:ext>
          </a:extLst>
        </xdr:cNvPr>
        <xdr:cNvSpPr/>
      </xdr:nvSpPr>
      <xdr:spPr>
        <a:xfrm>
          <a:off x="16756380" y="468630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200">
              <a:solidFill>
                <a:schemeClr val="lt1"/>
              </a:solidFill>
              <a:latin typeface="+mn-lt"/>
              <a:ea typeface="+mn-ea"/>
              <a:cs typeface="+mn-cs"/>
            </a:rPr>
            <a:t>18</a:t>
          </a:r>
          <a:endParaRPr lang="zh-CN" altLang="en-US" sz="1200">
            <a:solidFill>
              <a:schemeClr val="lt1"/>
            </a:solidFill>
            <a:latin typeface="+mn-lt"/>
            <a:ea typeface="+mn-ea"/>
            <a:cs typeface="+mn-cs"/>
          </a:endParaRPr>
        </a:p>
      </xdr:txBody>
    </xdr:sp>
    <xdr:clientData/>
  </xdr:twoCellAnchor>
  <xdr:twoCellAnchor>
    <xdr:from>
      <xdr:col>23</xdr:col>
      <xdr:colOff>160020</xdr:colOff>
      <xdr:row>24</xdr:row>
      <xdr:rowOff>45720</xdr:rowOff>
    </xdr:from>
    <xdr:to>
      <xdr:col>23</xdr:col>
      <xdr:colOff>533400</xdr:colOff>
      <xdr:row>26</xdr:row>
      <xdr:rowOff>30480</xdr:rowOff>
    </xdr:to>
    <xdr:sp macro="[0]!详细19" textlink="">
      <xdr:nvSpPr>
        <xdr:cNvPr id="36" name="矩形: 圆角 35">
          <a:extLst>
            <a:ext uri="{FF2B5EF4-FFF2-40B4-BE49-F238E27FC236}">
              <a16:creationId xmlns:a16="http://schemas.microsoft.com/office/drawing/2014/main" id="{00000000-0008-0000-1300-000024000000}"/>
            </a:ext>
          </a:extLst>
        </xdr:cNvPr>
        <xdr:cNvSpPr/>
      </xdr:nvSpPr>
      <xdr:spPr>
        <a:xfrm>
          <a:off x="15598140" y="519684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200">
              <a:solidFill>
                <a:schemeClr val="lt1"/>
              </a:solidFill>
              <a:latin typeface="+mn-lt"/>
              <a:ea typeface="+mn-ea"/>
              <a:cs typeface="+mn-cs"/>
            </a:rPr>
            <a:t>19</a:t>
          </a:r>
          <a:endParaRPr lang="zh-CN" altLang="en-US" sz="1200">
            <a:solidFill>
              <a:schemeClr val="lt1"/>
            </a:solidFill>
            <a:latin typeface="+mn-lt"/>
            <a:ea typeface="+mn-ea"/>
            <a:cs typeface="+mn-cs"/>
          </a:endParaRPr>
        </a:p>
      </xdr:txBody>
    </xdr:sp>
    <xdr:clientData/>
  </xdr:twoCellAnchor>
  <xdr:twoCellAnchor>
    <xdr:from>
      <xdr:col>24</xdr:col>
      <xdr:colOff>99060</xdr:colOff>
      <xdr:row>24</xdr:row>
      <xdr:rowOff>38100</xdr:rowOff>
    </xdr:from>
    <xdr:to>
      <xdr:col>24</xdr:col>
      <xdr:colOff>472440</xdr:colOff>
      <xdr:row>26</xdr:row>
      <xdr:rowOff>22860</xdr:rowOff>
    </xdr:to>
    <xdr:sp macro="[0]!详细20" textlink="">
      <xdr:nvSpPr>
        <xdr:cNvPr id="37" name="矩形: 圆角 36">
          <a:extLst>
            <a:ext uri="{FF2B5EF4-FFF2-40B4-BE49-F238E27FC236}">
              <a16:creationId xmlns:a16="http://schemas.microsoft.com/office/drawing/2014/main" id="{00000000-0008-0000-1300-000025000000}"/>
            </a:ext>
          </a:extLst>
        </xdr:cNvPr>
        <xdr:cNvSpPr/>
      </xdr:nvSpPr>
      <xdr:spPr>
        <a:xfrm>
          <a:off x="16146780" y="518922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200">
              <a:solidFill>
                <a:schemeClr val="lt1"/>
              </a:solidFill>
              <a:latin typeface="+mn-lt"/>
              <a:ea typeface="+mn-ea"/>
              <a:cs typeface="+mn-cs"/>
            </a:rPr>
            <a:t>20</a:t>
          </a:r>
          <a:endParaRPr lang="zh-CN" altLang="en-US" sz="1200">
            <a:solidFill>
              <a:schemeClr val="lt1"/>
            </a:solidFill>
            <a:latin typeface="+mn-lt"/>
            <a:ea typeface="+mn-ea"/>
            <a:cs typeface="+mn-cs"/>
          </a:endParaRPr>
        </a:p>
      </xdr:txBody>
    </xdr:sp>
    <xdr:clientData/>
  </xdr:twoCellAnchor>
  <xdr:twoCellAnchor>
    <xdr:from>
      <xdr:col>25</xdr:col>
      <xdr:colOff>99060</xdr:colOff>
      <xdr:row>24</xdr:row>
      <xdr:rowOff>45720</xdr:rowOff>
    </xdr:from>
    <xdr:to>
      <xdr:col>25</xdr:col>
      <xdr:colOff>472440</xdr:colOff>
      <xdr:row>26</xdr:row>
      <xdr:rowOff>30480</xdr:rowOff>
    </xdr:to>
    <xdr:sp macro="[0]!详细21" textlink="">
      <xdr:nvSpPr>
        <xdr:cNvPr id="38" name="矩形: 圆角 37">
          <a:extLst>
            <a:ext uri="{FF2B5EF4-FFF2-40B4-BE49-F238E27FC236}">
              <a16:creationId xmlns:a16="http://schemas.microsoft.com/office/drawing/2014/main" id="{00000000-0008-0000-1300-000026000000}"/>
            </a:ext>
          </a:extLst>
        </xdr:cNvPr>
        <xdr:cNvSpPr/>
      </xdr:nvSpPr>
      <xdr:spPr>
        <a:xfrm>
          <a:off x="16756380" y="519684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200">
              <a:solidFill>
                <a:schemeClr val="lt1"/>
              </a:solidFill>
              <a:latin typeface="+mn-lt"/>
              <a:ea typeface="+mn-ea"/>
              <a:cs typeface="+mn-cs"/>
            </a:rPr>
            <a:t>21</a:t>
          </a:r>
          <a:endParaRPr lang="zh-CN" altLang="en-US" sz="1200">
            <a:solidFill>
              <a:schemeClr val="lt1"/>
            </a:solidFill>
            <a:latin typeface="+mn-lt"/>
            <a:ea typeface="+mn-ea"/>
            <a:cs typeface="+mn-cs"/>
          </a:endParaRPr>
        </a:p>
      </xdr:txBody>
    </xdr:sp>
    <xdr:clientData/>
  </xdr:twoCellAnchor>
  <xdr:twoCellAnchor>
    <xdr:from>
      <xdr:col>23</xdr:col>
      <xdr:colOff>160020</xdr:colOff>
      <xdr:row>26</xdr:row>
      <xdr:rowOff>172720</xdr:rowOff>
    </xdr:from>
    <xdr:to>
      <xdr:col>23</xdr:col>
      <xdr:colOff>533400</xdr:colOff>
      <xdr:row>28</xdr:row>
      <xdr:rowOff>157480</xdr:rowOff>
    </xdr:to>
    <xdr:sp macro="[0]!详细22" textlink="">
      <xdr:nvSpPr>
        <xdr:cNvPr id="39" name="矩形: 圆角 38">
          <a:extLst>
            <a:ext uri="{FF2B5EF4-FFF2-40B4-BE49-F238E27FC236}">
              <a16:creationId xmlns:a16="http://schemas.microsoft.com/office/drawing/2014/main" id="{00000000-0008-0000-1300-000027000000}"/>
            </a:ext>
          </a:extLst>
        </xdr:cNvPr>
        <xdr:cNvSpPr/>
      </xdr:nvSpPr>
      <xdr:spPr>
        <a:xfrm>
          <a:off x="15598140" y="568960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200">
              <a:solidFill>
                <a:schemeClr val="lt1"/>
              </a:solidFill>
              <a:latin typeface="+mn-lt"/>
              <a:ea typeface="+mn-ea"/>
              <a:cs typeface="+mn-cs"/>
            </a:rPr>
            <a:t>22</a:t>
          </a:r>
          <a:endParaRPr lang="zh-CN" altLang="en-US" sz="1200">
            <a:solidFill>
              <a:schemeClr val="lt1"/>
            </a:solidFill>
            <a:latin typeface="+mn-lt"/>
            <a:ea typeface="+mn-ea"/>
            <a:cs typeface="+mn-cs"/>
          </a:endParaRPr>
        </a:p>
      </xdr:txBody>
    </xdr:sp>
    <xdr:clientData/>
  </xdr:twoCellAnchor>
  <xdr:twoCellAnchor>
    <xdr:from>
      <xdr:col>24</xdr:col>
      <xdr:colOff>99060</xdr:colOff>
      <xdr:row>26</xdr:row>
      <xdr:rowOff>152400</xdr:rowOff>
    </xdr:from>
    <xdr:to>
      <xdr:col>24</xdr:col>
      <xdr:colOff>472440</xdr:colOff>
      <xdr:row>28</xdr:row>
      <xdr:rowOff>137160</xdr:rowOff>
    </xdr:to>
    <xdr:sp macro="[0]!详细23" textlink="">
      <xdr:nvSpPr>
        <xdr:cNvPr id="40" name="矩形: 圆角 39">
          <a:extLst>
            <a:ext uri="{FF2B5EF4-FFF2-40B4-BE49-F238E27FC236}">
              <a16:creationId xmlns:a16="http://schemas.microsoft.com/office/drawing/2014/main" id="{00000000-0008-0000-1300-000028000000}"/>
            </a:ext>
          </a:extLst>
        </xdr:cNvPr>
        <xdr:cNvSpPr/>
      </xdr:nvSpPr>
      <xdr:spPr>
        <a:xfrm>
          <a:off x="16146780" y="566928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200">
              <a:solidFill>
                <a:schemeClr val="lt1"/>
              </a:solidFill>
              <a:latin typeface="+mn-lt"/>
              <a:ea typeface="+mn-ea"/>
              <a:cs typeface="+mn-cs"/>
            </a:rPr>
            <a:t>23</a:t>
          </a:r>
          <a:endParaRPr lang="zh-CN" altLang="en-US" sz="1200">
            <a:solidFill>
              <a:schemeClr val="lt1"/>
            </a:solidFill>
            <a:latin typeface="+mn-lt"/>
            <a:ea typeface="+mn-ea"/>
            <a:cs typeface="+mn-cs"/>
          </a:endParaRPr>
        </a:p>
      </xdr:txBody>
    </xdr:sp>
    <xdr:clientData/>
  </xdr:twoCellAnchor>
  <xdr:twoCellAnchor>
    <xdr:from>
      <xdr:col>25</xdr:col>
      <xdr:colOff>99060</xdr:colOff>
      <xdr:row>26</xdr:row>
      <xdr:rowOff>160020</xdr:rowOff>
    </xdr:from>
    <xdr:to>
      <xdr:col>25</xdr:col>
      <xdr:colOff>472440</xdr:colOff>
      <xdr:row>28</xdr:row>
      <xdr:rowOff>144780</xdr:rowOff>
    </xdr:to>
    <xdr:sp macro="[0]!详细24" textlink="">
      <xdr:nvSpPr>
        <xdr:cNvPr id="41" name="矩形: 圆角 40">
          <a:extLst>
            <a:ext uri="{FF2B5EF4-FFF2-40B4-BE49-F238E27FC236}">
              <a16:creationId xmlns:a16="http://schemas.microsoft.com/office/drawing/2014/main" id="{00000000-0008-0000-1300-000029000000}"/>
            </a:ext>
          </a:extLst>
        </xdr:cNvPr>
        <xdr:cNvSpPr/>
      </xdr:nvSpPr>
      <xdr:spPr>
        <a:xfrm>
          <a:off x="16756380" y="567690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200">
              <a:solidFill>
                <a:schemeClr val="lt1"/>
              </a:solidFill>
              <a:latin typeface="+mn-lt"/>
              <a:ea typeface="+mn-ea"/>
              <a:cs typeface="+mn-cs"/>
            </a:rPr>
            <a:t>24</a:t>
          </a:r>
          <a:endParaRPr lang="zh-CN" altLang="en-US" sz="1200">
            <a:solidFill>
              <a:schemeClr val="lt1"/>
            </a:solidFill>
            <a:latin typeface="+mn-lt"/>
            <a:ea typeface="+mn-ea"/>
            <a:cs typeface="+mn-cs"/>
          </a:endParaRPr>
        </a:p>
      </xdr:txBody>
    </xdr:sp>
    <xdr:clientData/>
  </xdr:twoCellAnchor>
  <xdr:twoCellAnchor>
    <xdr:from>
      <xdr:col>23</xdr:col>
      <xdr:colOff>160020</xdr:colOff>
      <xdr:row>29</xdr:row>
      <xdr:rowOff>116840</xdr:rowOff>
    </xdr:from>
    <xdr:to>
      <xdr:col>23</xdr:col>
      <xdr:colOff>533400</xdr:colOff>
      <xdr:row>31</xdr:row>
      <xdr:rowOff>101600</xdr:rowOff>
    </xdr:to>
    <xdr:sp macro="[0]!详细25" textlink="">
      <xdr:nvSpPr>
        <xdr:cNvPr id="42" name="矩形: 圆角 41">
          <a:extLst>
            <a:ext uri="{FF2B5EF4-FFF2-40B4-BE49-F238E27FC236}">
              <a16:creationId xmlns:a16="http://schemas.microsoft.com/office/drawing/2014/main" id="{00000000-0008-0000-1300-00002A000000}"/>
            </a:ext>
          </a:extLst>
        </xdr:cNvPr>
        <xdr:cNvSpPr/>
      </xdr:nvSpPr>
      <xdr:spPr>
        <a:xfrm>
          <a:off x="15598140" y="618236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200">
              <a:solidFill>
                <a:schemeClr val="lt1"/>
              </a:solidFill>
              <a:latin typeface="+mn-lt"/>
              <a:ea typeface="+mn-ea"/>
              <a:cs typeface="+mn-cs"/>
            </a:rPr>
            <a:t>25</a:t>
          </a:r>
          <a:endParaRPr lang="zh-CN" altLang="en-US" sz="1200">
            <a:solidFill>
              <a:schemeClr val="lt1"/>
            </a:solidFill>
            <a:latin typeface="+mn-lt"/>
            <a:ea typeface="+mn-ea"/>
            <a:cs typeface="+mn-cs"/>
          </a:endParaRPr>
        </a:p>
      </xdr:txBody>
    </xdr:sp>
    <xdr:clientData/>
  </xdr:twoCellAnchor>
  <xdr:twoCellAnchor>
    <xdr:from>
      <xdr:col>24</xdr:col>
      <xdr:colOff>99060</xdr:colOff>
      <xdr:row>29</xdr:row>
      <xdr:rowOff>91440</xdr:rowOff>
    </xdr:from>
    <xdr:to>
      <xdr:col>24</xdr:col>
      <xdr:colOff>472440</xdr:colOff>
      <xdr:row>31</xdr:row>
      <xdr:rowOff>76200</xdr:rowOff>
    </xdr:to>
    <xdr:sp macro="[0]!详细26" textlink="">
      <xdr:nvSpPr>
        <xdr:cNvPr id="43" name="矩形: 圆角 42">
          <a:extLst>
            <a:ext uri="{FF2B5EF4-FFF2-40B4-BE49-F238E27FC236}">
              <a16:creationId xmlns:a16="http://schemas.microsoft.com/office/drawing/2014/main" id="{00000000-0008-0000-1300-00002B000000}"/>
            </a:ext>
          </a:extLst>
        </xdr:cNvPr>
        <xdr:cNvSpPr/>
      </xdr:nvSpPr>
      <xdr:spPr>
        <a:xfrm>
          <a:off x="16146780" y="6156960"/>
          <a:ext cx="373380" cy="3505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zh-CN" sz="1200">
              <a:solidFill>
                <a:schemeClr val="lt1"/>
              </a:solidFill>
              <a:latin typeface="+mn-lt"/>
              <a:ea typeface="+mn-ea"/>
              <a:cs typeface="+mn-cs"/>
            </a:rPr>
            <a:t>26</a:t>
          </a:r>
          <a:endParaRPr lang="zh-CN" altLang="en-US" sz="1200">
            <a:solidFill>
              <a:schemeClr val="lt1"/>
            </a:solidFill>
            <a:latin typeface="+mn-lt"/>
            <a:ea typeface="+mn-ea"/>
            <a:cs typeface="+mn-cs"/>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1409700</xdr:colOff>
      <xdr:row>3</xdr:row>
      <xdr:rowOff>171450</xdr:rowOff>
    </xdr:from>
    <xdr:to>
      <xdr:col>0</xdr:col>
      <xdr:colOff>1500187</xdr:colOff>
      <xdr:row>4</xdr:row>
      <xdr:rowOff>61910</xdr:rowOff>
    </xdr:to>
    <xdr:sp macro="" textlink="">
      <xdr:nvSpPr>
        <xdr:cNvPr id="3" name="等腰三角形 2">
          <a:extLst>
            <a:ext uri="{FF2B5EF4-FFF2-40B4-BE49-F238E27FC236}">
              <a16:creationId xmlns:a16="http://schemas.microsoft.com/office/drawing/2014/main" id="{00000000-0008-0000-1400-000003000000}"/>
            </a:ext>
          </a:extLst>
        </xdr:cNvPr>
        <xdr:cNvSpPr/>
      </xdr:nvSpPr>
      <xdr:spPr>
        <a:xfrm rot="5400000">
          <a:off x="652463" y="747712"/>
          <a:ext cx="71435" cy="476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1400175</xdr:colOff>
      <xdr:row>5</xdr:row>
      <xdr:rowOff>171450</xdr:rowOff>
    </xdr:from>
    <xdr:to>
      <xdr:col>0</xdr:col>
      <xdr:colOff>1490662</xdr:colOff>
      <xdr:row>6</xdr:row>
      <xdr:rowOff>61910</xdr:rowOff>
    </xdr:to>
    <xdr:sp macro="" textlink="">
      <xdr:nvSpPr>
        <xdr:cNvPr id="4" name="等腰三角形 3">
          <a:extLst>
            <a:ext uri="{FF2B5EF4-FFF2-40B4-BE49-F238E27FC236}">
              <a16:creationId xmlns:a16="http://schemas.microsoft.com/office/drawing/2014/main" id="{00000000-0008-0000-1400-000004000000}"/>
            </a:ext>
          </a:extLst>
        </xdr:cNvPr>
        <xdr:cNvSpPr/>
      </xdr:nvSpPr>
      <xdr:spPr>
        <a:xfrm rot="5400000">
          <a:off x="652463" y="1109662"/>
          <a:ext cx="71435" cy="476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1409700</xdr:colOff>
      <xdr:row>7</xdr:row>
      <xdr:rowOff>161924</xdr:rowOff>
    </xdr:from>
    <xdr:to>
      <xdr:col>0</xdr:col>
      <xdr:colOff>1485899</xdr:colOff>
      <xdr:row>8</xdr:row>
      <xdr:rowOff>47625</xdr:rowOff>
    </xdr:to>
    <xdr:sp macro="" textlink="">
      <xdr:nvSpPr>
        <xdr:cNvPr id="5" name="等腰三角形 4">
          <a:extLst>
            <a:ext uri="{FF2B5EF4-FFF2-40B4-BE49-F238E27FC236}">
              <a16:creationId xmlns:a16="http://schemas.microsoft.com/office/drawing/2014/main" id="{00000000-0008-0000-1400-000005000000}"/>
            </a:ext>
          </a:extLst>
        </xdr:cNvPr>
        <xdr:cNvSpPr/>
      </xdr:nvSpPr>
      <xdr:spPr>
        <a:xfrm rot="10800000">
          <a:off x="1409700" y="1933574"/>
          <a:ext cx="76199" cy="76201"/>
        </a:xfrm>
        <a:prstGeom prst="triangle">
          <a:avLst/>
        </a:prstGeom>
        <a:solidFill>
          <a:schemeClr val="accent2">
            <a:lumMod val="75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28575</xdr:colOff>
      <xdr:row>10</xdr:row>
      <xdr:rowOff>0</xdr:rowOff>
    </xdr:from>
    <xdr:to>
      <xdr:col>0</xdr:col>
      <xdr:colOff>28575</xdr:colOff>
      <xdr:row>11</xdr:row>
      <xdr:rowOff>9525</xdr:rowOff>
    </xdr:to>
    <xdr:cxnSp macro="">
      <xdr:nvCxnSpPr>
        <xdr:cNvPr id="14" name="直接连接符 13">
          <a:extLst>
            <a:ext uri="{FF2B5EF4-FFF2-40B4-BE49-F238E27FC236}">
              <a16:creationId xmlns:a16="http://schemas.microsoft.com/office/drawing/2014/main" id="{00000000-0008-0000-1400-00000E000000}"/>
            </a:ext>
          </a:extLst>
        </xdr:cNvPr>
        <xdr:cNvCxnSpPr/>
      </xdr:nvCxnSpPr>
      <xdr:spPr>
        <a:xfrm>
          <a:off x="28575" y="1809750"/>
          <a:ext cx="0" cy="19050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9525</xdr:colOff>
      <xdr:row>0</xdr:row>
      <xdr:rowOff>9525</xdr:rowOff>
    </xdr:from>
    <xdr:to>
      <xdr:col>1</xdr:col>
      <xdr:colOff>676276</xdr:colOff>
      <xdr:row>1</xdr:row>
      <xdr:rowOff>47625</xdr:rowOff>
    </xdr:to>
    <xdr:grpSp>
      <xdr:nvGrpSpPr>
        <xdr:cNvPr id="15" name="组合 14">
          <a:extLst>
            <a:ext uri="{FF2B5EF4-FFF2-40B4-BE49-F238E27FC236}">
              <a16:creationId xmlns:a16="http://schemas.microsoft.com/office/drawing/2014/main" id="{00000000-0008-0000-1400-00000F000000}"/>
            </a:ext>
          </a:extLst>
        </xdr:cNvPr>
        <xdr:cNvGrpSpPr/>
      </xdr:nvGrpSpPr>
      <xdr:grpSpPr>
        <a:xfrm>
          <a:off x="1752600" y="9525"/>
          <a:ext cx="666751" cy="666750"/>
          <a:chOff x="1571624" y="0"/>
          <a:chExt cx="1228725" cy="1228724"/>
        </a:xfrm>
        <a:solidFill>
          <a:schemeClr val="accent1">
            <a:lumMod val="75000"/>
          </a:schemeClr>
        </a:solidFill>
      </xdr:grpSpPr>
      <xdr:pic>
        <xdr:nvPicPr>
          <xdr:cNvPr id="16" name="图形 15" descr="剪贴板">
            <a:extLst>
              <a:ext uri="{FF2B5EF4-FFF2-40B4-BE49-F238E27FC236}">
                <a16:creationId xmlns:a16="http://schemas.microsoft.com/office/drawing/2014/main" id="{00000000-0008-0000-14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71624" y="0"/>
            <a:ext cx="1228725" cy="1228724"/>
          </a:xfrm>
          <a:prstGeom prst="rect">
            <a:avLst/>
          </a:prstGeom>
        </xdr:spPr>
      </xdr:pic>
      <xdr:pic>
        <xdr:nvPicPr>
          <xdr:cNvPr id="17" name="图形 16" descr="列表">
            <a:extLst>
              <a:ext uri="{FF2B5EF4-FFF2-40B4-BE49-F238E27FC236}">
                <a16:creationId xmlns:a16="http://schemas.microsoft.com/office/drawing/2014/main" id="{00000000-0008-0000-14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24025" y="180975"/>
            <a:ext cx="914400" cy="914400"/>
          </a:xfrm>
          <a:prstGeom prst="rect">
            <a:avLst/>
          </a:prstGeom>
        </xdr:spPr>
      </xdr:pic>
    </xdr:grpSp>
    <xdr:clientData/>
  </xdr:twoCellAnchor>
  <xdr:twoCellAnchor>
    <xdr:from>
      <xdr:col>2</xdr:col>
      <xdr:colOff>200025</xdr:colOff>
      <xdr:row>0</xdr:row>
      <xdr:rowOff>609600</xdr:rowOff>
    </xdr:from>
    <xdr:to>
      <xdr:col>11</xdr:col>
      <xdr:colOff>552450</xdr:colOff>
      <xdr:row>3</xdr:row>
      <xdr:rowOff>19050</xdr:rowOff>
    </xdr:to>
    <xdr:sp macro="" textlink="">
      <xdr:nvSpPr>
        <xdr:cNvPr id="18" name="矩形: 圆角 17">
          <a:extLst>
            <a:ext uri="{FF2B5EF4-FFF2-40B4-BE49-F238E27FC236}">
              <a16:creationId xmlns:a16="http://schemas.microsoft.com/office/drawing/2014/main" id="{00000000-0008-0000-1400-000012000000}"/>
            </a:ext>
          </a:extLst>
        </xdr:cNvPr>
        <xdr:cNvSpPr/>
      </xdr:nvSpPr>
      <xdr:spPr>
        <a:xfrm>
          <a:off x="1571625" y="180975"/>
          <a:ext cx="6524625" cy="38100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142875</xdr:colOff>
          <xdr:row>1</xdr:row>
          <xdr:rowOff>28575</xdr:rowOff>
        </xdr:from>
        <xdr:to>
          <xdr:col>6</xdr:col>
          <xdr:colOff>352425</xdr:colOff>
          <xdr:row>2</xdr:row>
          <xdr:rowOff>142875</xdr:rowOff>
        </xdr:to>
        <xdr:sp macro="" textlink="">
          <xdr:nvSpPr>
            <xdr:cNvPr id="512007" name="CommandButton7" hidden="1">
              <a:extLst>
                <a:ext uri="{63B3BB69-23CF-44E3-9099-C40C66FF867C}">
                  <a14:compatExt spid="_x0000_s512007"/>
                </a:ext>
                <a:ext uri="{FF2B5EF4-FFF2-40B4-BE49-F238E27FC236}">
                  <a16:creationId xmlns:a16="http://schemas.microsoft.com/office/drawing/2014/main" id="{00000000-0008-0000-1400-000007D0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485775</xdr:colOff>
          <xdr:row>1</xdr:row>
          <xdr:rowOff>28575</xdr:rowOff>
        </xdr:from>
        <xdr:to>
          <xdr:col>11</xdr:col>
          <xdr:colOff>76200</xdr:colOff>
          <xdr:row>2</xdr:row>
          <xdr:rowOff>142875</xdr:rowOff>
        </xdr:to>
        <xdr:sp macro="" textlink="">
          <xdr:nvSpPr>
            <xdr:cNvPr id="512008" name="CommandButton8" hidden="1">
              <a:extLst>
                <a:ext uri="{63B3BB69-23CF-44E3-9099-C40C66FF867C}">
                  <a14:compatExt spid="_x0000_s512008"/>
                </a:ext>
                <a:ext uri="{FF2B5EF4-FFF2-40B4-BE49-F238E27FC236}">
                  <a16:creationId xmlns:a16="http://schemas.microsoft.com/office/drawing/2014/main" id="{00000000-0008-0000-1400-000008D0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133350</xdr:colOff>
          <xdr:row>0</xdr:row>
          <xdr:rowOff>342900</xdr:rowOff>
        </xdr:from>
        <xdr:to>
          <xdr:col>13</xdr:col>
          <xdr:colOff>1924050</xdr:colOff>
          <xdr:row>1</xdr:row>
          <xdr:rowOff>57150</xdr:rowOff>
        </xdr:to>
        <xdr:sp macro="" textlink="">
          <xdr:nvSpPr>
            <xdr:cNvPr id="512010" name="CommandButton9" hidden="1">
              <a:extLst>
                <a:ext uri="{63B3BB69-23CF-44E3-9099-C40C66FF867C}">
                  <a14:compatExt spid="_x0000_s512010"/>
                </a:ext>
                <a:ext uri="{FF2B5EF4-FFF2-40B4-BE49-F238E27FC236}">
                  <a16:creationId xmlns:a16="http://schemas.microsoft.com/office/drawing/2014/main" id="{00000000-0008-0000-1400-00000AD0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142875</xdr:colOff>
          <xdr:row>1</xdr:row>
          <xdr:rowOff>152400</xdr:rowOff>
        </xdr:from>
        <xdr:to>
          <xdr:col>13</xdr:col>
          <xdr:colOff>1933575</xdr:colOff>
          <xdr:row>3</xdr:row>
          <xdr:rowOff>114300</xdr:rowOff>
        </xdr:to>
        <xdr:sp macro="" textlink="">
          <xdr:nvSpPr>
            <xdr:cNvPr id="512013" name="CommandButton1" hidden="1">
              <a:extLst>
                <a:ext uri="{63B3BB69-23CF-44E3-9099-C40C66FF867C}">
                  <a14:compatExt spid="_x0000_s512013"/>
                </a:ext>
                <a:ext uri="{FF2B5EF4-FFF2-40B4-BE49-F238E27FC236}">
                  <a16:creationId xmlns:a16="http://schemas.microsoft.com/office/drawing/2014/main" id="{00000000-0008-0000-1400-00000DD0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2</xdr:col>
      <xdr:colOff>276225</xdr:colOff>
      <xdr:row>27</xdr:row>
      <xdr:rowOff>123825</xdr:rowOff>
    </xdr:from>
    <xdr:to>
      <xdr:col>11</xdr:col>
      <xdr:colOff>628650</xdr:colOff>
      <xdr:row>30</xdr:row>
      <xdr:rowOff>28575</xdr:rowOff>
    </xdr:to>
    <xdr:sp macro="" textlink="">
      <xdr:nvSpPr>
        <xdr:cNvPr id="19" name="矩形: 圆角 18">
          <a:extLst>
            <a:ext uri="{FF2B5EF4-FFF2-40B4-BE49-F238E27FC236}">
              <a16:creationId xmlns:a16="http://schemas.microsoft.com/office/drawing/2014/main" id="{00000000-0008-0000-1400-000013000000}"/>
            </a:ext>
          </a:extLst>
        </xdr:cNvPr>
        <xdr:cNvSpPr/>
      </xdr:nvSpPr>
      <xdr:spPr>
        <a:xfrm>
          <a:off x="2705100" y="5800725"/>
          <a:ext cx="6524625" cy="41910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10</xdr:row>
          <xdr:rowOff>28575</xdr:rowOff>
        </xdr:from>
        <xdr:to>
          <xdr:col>7</xdr:col>
          <xdr:colOff>457200</xdr:colOff>
          <xdr:row>14</xdr:row>
          <xdr:rowOff>342900</xdr:rowOff>
        </xdr:to>
        <xdr:sp macro="" textlink="">
          <xdr:nvSpPr>
            <xdr:cNvPr id="584706" name="BarCodeCtrl1" hidden="1">
              <a:extLst>
                <a:ext uri="{63B3BB69-23CF-44E3-9099-C40C66FF867C}">
                  <a14:compatExt spid="_x0000_s584706"/>
                </a:ext>
                <a:ext uri="{FF2B5EF4-FFF2-40B4-BE49-F238E27FC236}">
                  <a16:creationId xmlns:a16="http://schemas.microsoft.com/office/drawing/2014/main" id="{00000000-0008-0000-1500-000002EC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561975</xdr:colOff>
          <xdr:row>3</xdr:row>
          <xdr:rowOff>133350</xdr:rowOff>
        </xdr:from>
        <xdr:to>
          <xdr:col>11</xdr:col>
          <xdr:colOff>247650</xdr:colOff>
          <xdr:row>5</xdr:row>
          <xdr:rowOff>133350</xdr:rowOff>
        </xdr:to>
        <xdr:sp macro="" textlink="">
          <xdr:nvSpPr>
            <xdr:cNvPr id="584709" name="CommandButton2" hidden="1">
              <a:extLst>
                <a:ext uri="{63B3BB69-23CF-44E3-9099-C40C66FF867C}">
                  <a14:compatExt spid="_x0000_s584709"/>
                </a:ext>
                <a:ext uri="{FF2B5EF4-FFF2-40B4-BE49-F238E27FC236}">
                  <a16:creationId xmlns:a16="http://schemas.microsoft.com/office/drawing/2014/main" id="{00000000-0008-0000-1500-000005EC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0</xdr:row>
          <xdr:rowOff>104775</xdr:rowOff>
        </xdr:from>
        <xdr:to>
          <xdr:col>11</xdr:col>
          <xdr:colOff>590550</xdr:colOff>
          <xdr:row>2</xdr:row>
          <xdr:rowOff>104775</xdr:rowOff>
        </xdr:to>
        <xdr:sp macro="" textlink="">
          <xdr:nvSpPr>
            <xdr:cNvPr id="584710" name="CommandButton1" hidden="1">
              <a:extLst>
                <a:ext uri="{63B3BB69-23CF-44E3-9099-C40C66FF867C}">
                  <a14:compatExt spid="_x0000_s584710"/>
                </a:ext>
                <a:ext uri="{FF2B5EF4-FFF2-40B4-BE49-F238E27FC236}">
                  <a16:creationId xmlns:a16="http://schemas.microsoft.com/office/drawing/2014/main" id="{00000000-0008-0000-1500-000006EC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15</xdr:row>
          <xdr:rowOff>28575</xdr:rowOff>
        </xdr:from>
        <xdr:to>
          <xdr:col>7</xdr:col>
          <xdr:colOff>361950</xdr:colOff>
          <xdr:row>17</xdr:row>
          <xdr:rowOff>371475</xdr:rowOff>
        </xdr:to>
        <xdr:sp macro="" textlink="">
          <xdr:nvSpPr>
            <xdr:cNvPr id="584712" name="BarCodeCtrl3" hidden="1">
              <a:extLst>
                <a:ext uri="{63B3BB69-23CF-44E3-9099-C40C66FF867C}">
                  <a14:compatExt spid="_x0000_s584712"/>
                </a:ext>
                <a:ext uri="{FF2B5EF4-FFF2-40B4-BE49-F238E27FC236}">
                  <a16:creationId xmlns:a16="http://schemas.microsoft.com/office/drawing/2014/main" id="{00000000-0008-0000-1500-000008EC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276225</xdr:colOff>
      <xdr:row>26</xdr:row>
      <xdr:rowOff>95250</xdr:rowOff>
    </xdr:from>
    <xdr:to>
      <xdr:col>7</xdr:col>
      <xdr:colOff>514350</xdr:colOff>
      <xdr:row>32</xdr:row>
      <xdr:rowOff>114300</xdr:rowOff>
    </xdr:to>
    <xdr:pic>
      <xdr:nvPicPr>
        <xdr:cNvPr id="3" name="图片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600450" y="5953125"/>
          <a:ext cx="1047750" cy="10477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2</xdr:col>
      <xdr:colOff>342900</xdr:colOff>
      <xdr:row>1</xdr:row>
      <xdr:rowOff>85725</xdr:rowOff>
    </xdr:from>
    <xdr:to>
      <xdr:col>11</xdr:col>
      <xdr:colOff>809625</xdr:colOff>
      <xdr:row>3</xdr:row>
      <xdr:rowOff>123825</xdr:rowOff>
    </xdr:to>
    <xdr:sp macro="" textlink="">
      <xdr:nvSpPr>
        <xdr:cNvPr id="2" name="矩形: 圆角 1">
          <a:extLst>
            <a:ext uri="{FF2B5EF4-FFF2-40B4-BE49-F238E27FC236}">
              <a16:creationId xmlns:a16="http://schemas.microsoft.com/office/drawing/2014/main" id="{00000000-0008-0000-1600-000002000000}"/>
            </a:ext>
          </a:extLst>
        </xdr:cNvPr>
        <xdr:cNvSpPr/>
      </xdr:nvSpPr>
      <xdr:spPr>
        <a:xfrm>
          <a:off x="2600325" y="714375"/>
          <a:ext cx="7781925" cy="38100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1409700</xdr:colOff>
      <xdr:row>3</xdr:row>
      <xdr:rowOff>171450</xdr:rowOff>
    </xdr:from>
    <xdr:to>
      <xdr:col>0</xdr:col>
      <xdr:colOff>1500187</xdr:colOff>
      <xdr:row>4</xdr:row>
      <xdr:rowOff>61910</xdr:rowOff>
    </xdr:to>
    <xdr:sp macro="" textlink="">
      <xdr:nvSpPr>
        <xdr:cNvPr id="4" name="等腰三角形 3">
          <a:extLst>
            <a:ext uri="{FF2B5EF4-FFF2-40B4-BE49-F238E27FC236}">
              <a16:creationId xmlns:a16="http://schemas.microsoft.com/office/drawing/2014/main" id="{00000000-0008-0000-1600-000004000000}"/>
            </a:ext>
          </a:extLst>
        </xdr:cNvPr>
        <xdr:cNvSpPr/>
      </xdr:nvSpPr>
      <xdr:spPr>
        <a:xfrm rot="5400000">
          <a:off x="652463" y="747712"/>
          <a:ext cx="71435" cy="476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1400175</xdr:colOff>
      <xdr:row>5</xdr:row>
      <xdr:rowOff>171450</xdr:rowOff>
    </xdr:from>
    <xdr:to>
      <xdr:col>0</xdr:col>
      <xdr:colOff>1490662</xdr:colOff>
      <xdr:row>6</xdr:row>
      <xdr:rowOff>61910</xdr:rowOff>
    </xdr:to>
    <xdr:sp macro="" textlink="">
      <xdr:nvSpPr>
        <xdr:cNvPr id="5" name="等腰三角形 4">
          <a:extLst>
            <a:ext uri="{FF2B5EF4-FFF2-40B4-BE49-F238E27FC236}">
              <a16:creationId xmlns:a16="http://schemas.microsoft.com/office/drawing/2014/main" id="{00000000-0008-0000-1600-000005000000}"/>
            </a:ext>
          </a:extLst>
        </xdr:cNvPr>
        <xdr:cNvSpPr/>
      </xdr:nvSpPr>
      <xdr:spPr>
        <a:xfrm rot="5400000">
          <a:off x="652463" y="1109662"/>
          <a:ext cx="71435" cy="476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1409701</xdr:colOff>
      <xdr:row>7</xdr:row>
      <xdr:rowOff>161924</xdr:rowOff>
    </xdr:from>
    <xdr:to>
      <xdr:col>0</xdr:col>
      <xdr:colOff>1481136</xdr:colOff>
      <xdr:row>8</xdr:row>
      <xdr:rowOff>71436</xdr:rowOff>
    </xdr:to>
    <xdr:sp macro="" textlink="">
      <xdr:nvSpPr>
        <xdr:cNvPr id="6" name="等腰三角形 5">
          <a:extLst>
            <a:ext uri="{FF2B5EF4-FFF2-40B4-BE49-F238E27FC236}">
              <a16:creationId xmlns:a16="http://schemas.microsoft.com/office/drawing/2014/main" id="{00000000-0008-0000-1600-000006000000}"/>
            </a:ext>
          </a:extLst>
        </xdr:cNvPr>
        <xdr:cNvSpPr/>
      </xdr:nvSpPr>
      <xdr:spPr>
        <a:xfrm rot="10800000">
          <a:off x="685801" y="1428749"/>
          <a:ext cx="4760" cy="90487"/>
        </a:xfrm>
        <a:prstGeom prst="triangle">
          <a:avLst/>
        </a:prstGeom>
        <a:solidFill>
          <a:schemeClr val="accent2">
            <a:lumMod val="75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28575</xdr:colOff>
      <xdr:row>11</xdr:row>
      <xdr:rowOff>9525</xdr:rowOff>
    </xdr:from>
    <xdr:to>
      <xdr:col>0</xdr:col>
      <xdr:colOff>28575</xdr:colOff>
      <xdr:row>12</xdr:row>
      <xdr:rowOff>9525</xdr:rowOff>
    </xdr:to>
    <xdr:cxnSp macro="">
      <xdr:nvCxnSpPr>
        <xdr:cNvPr id="15" name="直接连接符 14">
          <a:extLst>
            <a:ext uri="{FF2B5EF4-FFF2-40B4-BE49-F238E27FC236}">
              <a16:creationId xmlns:a16="http://schemas.microsoft.com/office/drawing/2014/main" id="{00000000-0008-0000-1600-00000F000000}"/>
            </a:ext>
          </a:extLst>
        </xdr:cNvPr>
        <xdr:cNvCxnSpPr/>
      </xdr:nvCxnSpPr>
      <xdr:spPr>
        <a:xfrm>
          <a:off x="28575" y="2657475"/>
          <a:ext cx="0" cy="24765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9525</xdr:colOff>
      <xdr:row>0</xdr:row>
      <xdr:rowOff>9525</xdr:rowOff>
    </xdr:from>
    <xdr:to>
      <xdr:col>1</xdr:col>
      <xdr:colOff>676276</xdr:colOff>
      <xdr:row>1</xdr:row>
      <xdr:rowOff>47625</xdr:rowOff>
    </xdr:to>
    <xdr:grpSp>
      <xdr:nvGrpSpPr>
        <xdr:cNvPr id="16" name="组合 15">
          <a:extLst>
            <a:ext uri="{FF2B5EF4-FFF2-40B4-BE49-F238E27FC236}">
              <a16:creationId xmlns:a16="http://schemas.microsoft.com/office/drawing/2014/main" id="{00000000-0008-0000-1600-000010000000}"/>
            </a:ext>
          </a:extLst>
        </xdr:cNvPr>
        <xdr:cNvGrpSpPr/>
      </xdr:nvGrpSpPr>
      <xdr:grpSpPr>
        <a:xfrm>
          <a:off x="1752600" y="9525"/>
          <a:ext cx="666751" cy="666750"/>
          <a:chOff x="1571624" y="0"/>
          <a:chExt cx="1228725" cy="1228724"/>
        </a:xfrm>
        <a:solidFill>
          <a:schemeClr val="accent1">
            <a:lumMod val="75000"/>
          </a:schemeClr>
        </a:solidFill>
      </xdr:grpSpPr>
      <xdr:pic>
        <xdr:nvPicPr>
          <xdr:cNvPr id="17" name="图形 16" descr="剪贴板">
            <a:extLst>
              <a:ext uri="{FF2B5EF4-FFF2-40B4-BE49-F238E27FC236}">
                <a16:creationId xmlns:a16="http://schemas.microsoft.com/office/drawing/2014/main" id="{00000000-0008-0000-1600-00001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71624" y="0"/>
            <a:ext cx="1228725" cy="1228724"/>
          </a:xfrm>
          <a:prstGeom prst="rect">
            <a:avLst/>
          </a:prstGeom>
        </xdr:spPr>
      </xdr:pic>
      <xdr:pic>
        <xdr:nvPicPr>
          <xdr:cNvPr id="18" name="图形 17" descr="列表">
            <a:extLst>
              <a:ext uri="{FF2B5EF4-FFF2-40B4-BE49-F238E27FC236}">
                <a16:creationId xmlns:a16="http://schemas.microsoft.com/office/drawing/2014/main" id="{00000000-0008-0000-16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24025" y="180975"/>
            <a:ext cx="914400" cy="9144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3</xdr:col>
          <xdr:colOff>676275</xdr:colOff>
          <xdr:row>1</xdr:row>
          <xdr:rowOff>152400</xdr:rowOff>
        </xdr:from>
        <xdr:to>
          <xdr:col>5</xdr:col>
          <xdr:colOff>590550</xdr:colOff>
          <xdr:row>3</xdr:row>
          <xdr:rowOff>47625</xdr:rowOff>
        </xdr:to>
        <xdr:sp macro="" textlink="">
          <xdr:nvSpPr>
            <xdr:cNvPr id="513031" name="TextBox1" hidden="1">
              <a:extLst>
                <a:ext uri="{63B3BB69-23CF-44E3-9099-C40C66FF867C}">
                  <a14:compatExt spid="_x0000_s513031"/>
                </a:ext>
                <a:ext uri="{FF2B5EF4-FFF2-40B4-BE49-F238E27FC236}">
                  <a16:creationId xmlns:a16="http://schemas.microsoft.com/office/drawing/2014/main" id="{00000000-0008-0000-1600-000007D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371475</xdr:colOff>
          <xdr:row>1</xdr:row>
          <xdr:rowOff>114300</xdr:rowOff>
        </xdr:from>
        <xdr:to>
          <xdr:col>7</xdr:col>
          <xdr:colOff>561975</xdr:colOff>
          <xdr:row>3</xdr:row>
          <xdr:rowOff>38100</xdr:rowOff>
        </xdr:to>
        <xdr:sp macro="" textlink="">
          <xdr:nvSpPr>
            <xdr:cNvPr id="513032" name="CommandButton7" hidden="1">
              <a:extLst>
                <a:ext uri="{63B3BB69-23CF-44E3-9099-C40C66FF867C}">
                  <a14:compatExt spid="_x0000_s513032"/>
                </a:ext>
                <a:ext uri="{FF2B5EF4-FFF2-40B4-BE49-F238E27FC236}">
                  <a16:creationId xmlns:a16="http://schemas.microsoft.com/office/drawing/2014/main" id="{00000000-0008-0000-1600-000008D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xdr:row>
          <xdr:rowOff>114300</xdr:rowOff>
        </xdr:from>
        <xdr:to>
          <xdr:col>11</xdr:col>
          <xdr:colOff>190500</xdr:colOff>
          <xdr:row>3</xdr:row>
          <xdr:rowOff>38100</xdr:rowOff>
        </xdr:to>
        <xdr:sp macro="" textlink="">
          <xdr:nvSpPr>
            <xdr:cNvPr id="513033" name="CommandButton8" hidden="1">
              <a:extLst>
                <a:ext uri="{63B3BB69-23CF-44E3-9099-C40C66FF867C}">
                  <a14:compatExt spid="_x0000_s513033"/>
                </a:ext>
                <a:ext uri="{FF2B5EF4-FFF2-40B4-BE49-F238E27FC236}">
                  <a16:creationId xmlns:a16="http://schemas.microsoft.com/office/drawing/2014/main" id="{00000000-0008-0000-1600-000009D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0</xdr:col>
      <xdr:colOff>1409700</xdr:colOff>
      <xdr:row>3</xdr:row>
      <xdr:rowOff>171450</xdr:rowOff>
    </xdr:from>
    <xdr:to>
      <xdr:col>0</xdr:col>
      <xdr:colOff>1500187</xdr:colOff>
      <xdr:row>4</xdr:row>
      <xdr:rowOff>61910</xdr:rowOff>
    </xdr:to>
    <xdr:sp macro="" textlink="">
      <xdr:nvSpPr>
        <xdr:cNvPr id="3" name="等腰三角形 2">
          <a:extLst>
            <a:ext uri="{FF2B5EF4-FFF2-40B4-BE49-F238E27FC236}">
              <a16:creationId xmlns:a16="http://schemas.microsoft.com/office/drawing/2014/main" id="{00000000-0008-0000-1700-000003000000}"/>
            </a:ext>
          </a:extLst>
        </xdr:cNvPr>
        <xdr:cNvSpPr/>
      </xdr:nvSpPr>
      <xdr:spPr>
        <a:xfrm rot="5400000">
          <a:off x="1414464" y="1176336"/>
          <a:ext cx="80960" cy="90487"/>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1400175</xdr:colOff>
      <xdr:row>5</xdr:row>
      <xdr:rowOff>171450</xdr:rowOff>
    </xdr:from>
    <xdr:to>
      <xdr:col>0</xdr:col>
      <xdr:colOff>1490662</xdr:colOff>
      <xdr:row>6</xdr:row>
      <xdr:rowOff>61910</xdr:rowOff>
    </xdr:to>
    <xdr:sp macro="" textlink="">
      <xdr:nvSpPr>
        <xdr:cNvPr id="4" name="等腰三角形 3">
          <a:extLst>
            <a:ext uri="{FF2B5EF4-FFF2-40B4-BE49-F238E27FC236}">
              <a16:creationId xmlns:a16="http://schemas.microsoft.com/office/drawing/2014/main" id="{00000000-0008-0000-1700-000004000000}"/>
            </a:ext>
          </a:extLst>
        </xdr:cNvPr>
        <xdr:cNvSpPr/>
      </xdr:nvSpPr>
      <xdr:spPr>
        <a:xfrm rot="5400000">
          <a:off x="1404939" y="1557336"/>
          <a:ext cx="80960" cy="90487"/>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1409701</xdr:colOff>
      <xdr:row>7</xdr:row>
      <xdr:rowOff>161924</xdr:rowOff>
    </xdr:from>
    <xdr:to>
      <xdr:col>0</xdr:col>
      <xdr:colOff>1481136</xdr:colOff>
      <xdr:row>8</xdr:row>
      <xdr:rowOff>71436</xdr:rowOff>
    </xdr:to>
    <xdr:sp macro="" textlink="">
      <xdr:nvSpPr>
        <xdr:cNvPr id="5" name="等腰三角形 4">
          <a:extLst>
            <a:ext uri="{FF2B5EF4-FFF2-40B4-BE49-F238E27FC236}">
              <a16:creationId xmlns:a16="http://schemas.microsoft.com/office/drawing/2014/main" id="{00000000-0008-0000-1700-000005000000}"/>
            </a:ext>
          </a:extLst>
        </xdr:cNvPr>
        <xdr:cNvSpPr/>
      </xdr:nvSpPr>
      <xdr:spPr>
        <a:xfrm rot="10800000">
          <a:off x="1409701" y="1933574"/>
          <a:ext cx="71435" cy="100012"/>
        </a:xfrm>
        <a:prstGeom prst="triangle">
          <a:avLst/>
        </a:prstGeom>
        <a:solidFill>
          <a:schemeClr val="accent2">
            <a:lumMod val="75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28575</xdr:colOff>
      <xdr:row>12</xdr:row>
      <xdr:rowOff>0</xdr:rowOff>
    </xdr:from>
    <xdr:to>
      <xdr:col>0</xdr:col>
      <xdr:colOff>28575</xdr:colOff>
      <xdr:row>13</xdr:row>
      <xdr:rowOff>9525</xdr:rowOff>
    </xdr:to>
    <xdr:cxnSp macro="">
      <xdr:nvCxnSpPr>
        <xdr:cNvPr id="7" name="直接连接符 6">
          <a:extLst>
            <a:ext uri="{FF2B5EF4-FFF2-40B4-BE49-F238E27FC236}">
              <a16:creationId xmlns:a16="http://schemas.microsoft.com/office/drawing/2014/main" id="{00000000-0008-0000-1700-000007000000}"/>
            </a:ext>
          </a:extLst>
        </xdr:cNvPr>
        <xdr:cNvCxnSpPr/>
      </xdr:nvCxnSpPr>
      <xdr:spPr>
        <a:xfrm>
          <a:off x="28575" y="2895600"/>
          <a:ext cx="0" cy="257175"/>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9525</xdr:colOff>
      <xdr:row>0</xdr:row>
      <xdr:rowOff>9525</xdr:rowOff>
    </xdr:from>
    <xdr:to>
      <xdr:col>1</xdr:col>
      <xdr:colOff>676276</xdr:colOff>
      <xdr:row>1</xdr:row>
      <xdr:rowOff>47625</xdr:rowOff>
    </xdr:to>
    <xdr:grpSp>
      <xdr:nvGrpSpPr>
        <xdr:cNvPr id="9" name="组合 8">
          <a:extLst>
            <a:ext uri="{FF2B5EF4-FFF2-40B4-BE49-F238E27FC236}">
              <a16:creationId xmlns:a16="http://schemas.microsoft.com/office/drawing/2014/main" id="{00000000-0008-0000-1700-000009000000}"/>
            </a:ext>
          </a:extLst>
        </xdr:cNvPr>
        <xdr:cNvGrpSpPr/>
      </xdr:nvGrpSpPr>
      <xdr:grpSpPr>
        <a:xfrm>
          <a:off x="1733550" y="9525"/>
          <a:ext cx="666751" cy="666750"/>
          <a:chOff x="1571624" y="0"/>
          <a:chExt cx="1228725" cy="1228724"/>
        </a:xfrm>
        <a:solidFill>
          <a:schemeClr val="accent1">
            <a:lumMod val="75000"/>
          </a:schemeClr>
        </a:solidFill>
      </xdr:grpSpPr>
      <xdr:pic>
        <xdr:nvPicPr>
          <xdr:cNvPr id="10" name="图形 9" descr="剪贴板">
            <a:extLst>
              <a:ext uri="{FF2B5EF4-FFF2-40B4-BE49-F238E27FC236}">
                <a16:creationId xmlns:a16="http://schemas.microsoft.com/office/drawing/2014/main" id="{00000000-0008-0000-17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71624" y="0"/>
            <a:ext cx="1228725" cy="1228724"/>
          </a:xfrm>
          <a:prstGeom prst="rect">
            <a:avLst/>
          </a:prstGeom>
        </xdr:spPr>
      </xdr:pic>
      <xdr:pic>
        <xdr:nvPicPr>
          <xdr:cNvPr id="11" name="图形 10" descr="列表">
            <a:extLst>
              <a:ext uri="{FF2B5EF4-FFF2-40B4-BE49-F238E27FC236}">
                <a16:creationId xmlns:a16="http://schemas.microsoft.com/office/drawing/2014/main" id="{00000000-0008-0000-17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724025" y="180975"/>
            <a:ext cx="914400" cy="914400"/>
          </a:xfrm>
          <a:prstGeom prst="rect">
            <a:avLst/>
          </a:prstGeom>
        </xdr:spPr>
      </xdr:pic>
    </xdr:grpSp>
    <xdr:clientData/>
  </xdr:twoCellAnchor>
  <xdr:twoCellAnchor>
    <xdr:from>
      <xdr:col>2</xdr:col>
      <xdr:colOff>504825</xdr:colOff>
      <xdr:row>1</xdr:row>
      <xdr:rowOff>66675</xdr:rowOff>
    </xdr:from>
    <xdr:to>
      <xdr:col>8</xdr:col>
      <xdr:colOff>266700</xdr:colOff>
      <xdr:row>3</xdr:row>
      <xdr:rowOff>104775</xdr:rowOff>
    </xdr:to>
    <xdr:sp macro="" textlink="">
      <xdr:nvSpPr>
        <xdr:cNvPr id="12" name="矩形: 圆角 11">
          <a:extLst>
            <a:ext uri="{FF2B5EF4-FFF2-40B4-BE49-F238E27FC236}">
              <a16:creationId xmlns:a16="http://schemas.microsoft.com/office/drawing/2014/main" id="{00000000-0008-0000-1700-00000C000000}"/>
            </a:ext>
          </a:extLst>
        </xdr:cNvPr>
        <xdr:cNvSpPr/>
      </xdr:nvSpPr>
      <xdr:spPr>
        <a:xfrm>
          <a:off x="2914650" y="695325"/>
          <a:ext cx="6096000" cy="41910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714375</xdr:colOff>
          <xdr:row>4</xdr:row>
          <xdr:rowOff>47625</xdr:rowOff>
        </xdr:from>
        <xdr:to>
          <xdr:col>6</xdr:col>
          <xdr:colOff>676275</xdr:colOff>
          <xdr:row>6</xdr:row>
          <xdr:rowOff>38100</xdr:rowOff>
        </xdr:to>
        <xdr:sp macro="" textlink="">
          <xdr:nvSpPr>
            <xdr:cNvPr id="593923" name="CommandButton1" hidden="1">
              <a:extLst>
                <a:ext uri="{63B3BB69-23CF-44E3-9099-C40C66FF867C}">
                  <a14:compatExt spid="_x0000_s593923"/>
                </a:ext>
                <a:ext uri="{FF2B5EF4-FFF2-40B4-BE49-F238E27FC236}">
                  <a16:creationId xmlns:a16="http://schemas.microsoft.com/office/drawing/2014/main" id="{00000000-0008-0000-1700-0000031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0</xdr:row>
          <xdr:rowOff>123825</xdr:rowOff>
        </xdr:from>
        <xdr:to>
          <xdr:col>7</xdr:col>
          <xdr:colOff>161925</xdr:colOff>
          <xdr:row>7</xdr:row>
          <xdr:rowOff>133350</xdr:rowOff>
        </xdr:to>
        <xdr:sp macro="" textlink="">
          <xdr:nvSpPr>
            <xdr:cNvPr id="630786" name="BarCodeCtrl1" hidden="1">
              <a:extLst>
                <a:ext uri="{63B3BB69-23CF-44E3-9099-C40C66FF867C}">
                  <a14:compatExt spid="_x0000_s630786"/>
                </a:ext>
                <a:ext uri="{FF2B5EF4-FFF2-40B4-BE49-F238E27FC236}">
                  <a16:creationId xmlns:a16="http://schemas.microsoft.com/office/drawing/2014/main" id="{00000000-0008-0000-1800-000002A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0</xdr:row>
          <xdr:rowOff>95250</xdr:rowOff>
        </xdr:from>
        <xdr:to>
          <xdr:col>1</xdr:col>
          <xdr:colOff>714375</xdr:colOff>
          <xdr:row>2</xdr:row>
          <xdr:rowOff>95250</xdr:rowOff>
        </xdr:to>
        <xdr:sp macro="" textlink="">
          <xdr:nvSpPr>
            <xdr:cNvPr id="630787" name="CommandButton1" hidden="1">
              <a:extLst>
                <a:ext uri="{63B3BB69-23CF-44E3-9099-C40C66FF867C}">
                  <a14:compatExt spid="_x0000_s630787"/>
                </a:ext>
                <a:ext uri="{FF2B5EF4-FFF2-40B4-BE49-F238E27FC236}">
                  <a16:creationId xmlns:a16="http://schemas.microsoft.com/office/drawing/2014/main" id="{00000000-0008-0000-1800-000003A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6</xdr:row>
          <xdr:rowOff>123825</xdr:rowOff>
        </xdr:from>
        <xdr:to>
          <xdr:col>1</xdr:col>
          <xdr:colOff>895350</xdr:colOff>
          <xdr:row>7</xdr:row>
          <xdr:rowOff>257175</xdr:rowOff>
        </xdr:to>
        <xdr:sp macro="" textlink="">
          <xdr:nvSpPr>
            <xdr:cNvPr id="630788" name="CommandButton2" hidden="1">
              <a:extLst>
                <a:ext uri="{63B3BB69-23CF-44E3-9099-C40C66FF867C}">
                  <a14:compatExt spid="_x0000_s630788"/>
                </a:ext>
                <a:ext uri="{FF2B5EF4-FFF2-40B4-BE49-F238E27FC236}">
                  <a16:creationId xmlns:a16="http://schemas.microsoft.com/office/drawing/2014/main" id="{00000000-0008-0000-1800-000004A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885826</xdr:colOff>
      <xdr:row>1</xdr:row>
      <xdr:rowOff>133351</xdr:rowOff>
    </xdr:from>
    <xdr:to>
      <xdr:col>8</xdr:col>
      <xdr:colOff>1038226</xdr:colOff>
      <xdr:row>7</xdr:row>
      <xdr:rowOff>171451</xdr:rowOff>
    </xdr:to>
    <xdr:pic>
      <xdr:nvPicPr>
        <xdr:cNvPr id="7" name="图片 6">
          <a:extLst>
            <a:ext uri="{FF2B5EF4-FFF2-40B4-BE49-F238E27FC236}">
              <a16:creationId xmlns:a16="http://schemas.microsoft.com/office/drawing/2014/main" id="{00000000-0008-0000-1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477376" y="304801"/>
          <a:ext cx="1066800" cy="1066800"/>
        </a:xfrm>
        <a:prstGeom prst="rect">
          <a:avLst/>
        </a:prstGeom>
      </xdr:spPr>
    </xdr:pic>
    <xdr:clientData/>
  </xdr:twoCellAnchor>
  <xdr:twoCellAnchor editAs="oneCell">
    <xdr:from>
      <xdr:col>10</xdr:col>
      <xdr:colOff>95250</xdr:colOff>
      <xdr:row>1</xdr:row>
      <xdr:rowOff>142875</xdr:rowOff>
    </xdr:from>
    <xdr:to>
      <xdr:col>10</xdr:col>
      <xdr:colOff>1143000</xdr:colOff>
      <xdr:row>7</xdr:row>
      <xdr:rowOff>161925</xdr:rowOff>
    </xdr:to>
    <xdr:pic>
      <xdr:nvPicPr>
        <xdr:cNvPr id="3" name="图片 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249150" y="314325"/>
          <a:ext cx="1047750" cy="10477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485775</xdr:colOff>
          <xdr:row>6</xdr:row>
          <xdr:rowOff>123825</xdr:rowOff>
        </xdr:from>
        <xdr:to>
          <xdr:col>5</xdr:col>
          <xdr:colOff>1190625</xdr:colOff>
          <xdr:row>7</xdr:row>
          <xdr:rowOff>257175</xdr:rowOff>
        </xdr:to>
        <xdr:sp macro="" textlink="">
          <xdr:nvSpPr>
            <xdr:cNvPr id="630789" name="CommandButton3" hidden="1">
              <a:extLst>
                <a:ext uri="{63B3BB69-23CF-44E3-9099-C40C66FF867C}">
                  <a14:compatExt spid="_x0000_s630789"/>
                </a:ext>
                <a:ext uri="{FF2B5EF4-FFF2-40B4-BE49-F238E27FC236}">
                  <a16:creationId xmlns:a16="http://schemas.microsoft.com/office/drawing/2014/main" id="{00000000-0008-0000-1800-000005A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323850</xdr:colOff>
          <xdr:row>0</xdr:row>
          <xdr:rowOff>95250</xdr:rowOff>
        </xdr:from>
        <xdr:to>
          <xdr:col>2</xdr:col>
          <xdr:colOff>28575</xdr:colOff>
          <xdr:row>2</xdr:row>
          <xdr:rowOff>95250</xdr:rowOff>
        </xdr:to>
        <xdr:sp macro="" textlink="">
          <xdr:nvSpPr>
            <xdr:cNvPr id="636929" name="CommandButton1" hidden="1">
              <a:extLst>
                <a:ext uri="{63B3BB69-23CF-44E3-9099-C40C66FF867C}">
                  <a14:compatExt spid="_x0000_s636929"/>
                </a:ext>
                <a:ext uri="{FF2B5EF4-FFF2-40B4-BE49-F238E27FC236}">
                  <a16:creationId xmlns:a16="http://schemas.microsoft.com/office/drawing/2014/main" id="{00000000-0008-0000-1900-000001B8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366712</xdr:colOff>
      <xdr:row>0</xdr:row>
      <xdr:rowOff>0</xdr:rowOff>
    </xdr:from>
    <xdr:to>
      <xdr:col>13</xdr:col>
      <xdr:colOff>138112</xdr:colOff>
      <xdr:row>15</xdr:row>
      <xdr:rowOff>9525</xdr:rowOff>
    </xdr:to>
    <xdr:graphicFrame macro="">
      <xdr:nvGraphicFramePr>
        <xdr:cNvPr id="2" name="图表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352425</xdr:colOff>
      <xdr:row>17</xdr:row>
      <xdr:rowOff>33337</xdr:rowOff>
    </xdr:from>
    <xdr:to>
      <xdr:col>13</xdr:col>
      <xdr:colOff>123825</xdr:colOff>
      <xdr:row>32</xdr:row>
      <xdr:rowOff>42862</xdr:rowOff>
    </xdr:to>
    <xdr:graphicFrame macro="">
      <xdr:nvGraphicFramePr>
        <xdr:cNvPr id="4" name="图表 3">
          <a:extLst>
            <a:ext uri="{FF2B5EF4-FFF2-40B4-BE49-F238E27FC236}">
              <a16:creationId xmlns:a16="http://schemas.microsoft.com/office/drawing/2014/main" id="{00000000-0008-0000-1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352425</xdr:colOff>
      <xdr:row>33</xdr:row>
      <xdr:rowOff>23812</xdr:rowOff>
    </xdr:from>
    <xdr:to>
      <xdr:col>13</xdr:col>
      <xdr:colOff>123825</xdr:colOff>
      <xdr:row>48</xdr:row>
      <xdr:rowOff>33337</xdr:rowOff>
    </xdr:to>
    <xdr:graphicFrame macro="">
      <xdr:nvGraphicFramePr>
        <xdr:cNvPr id="9" name="图表 8">
          <a:extLst>
            <a:ext uri="{FF2B5EF4-FFF2-40B4-BE49-F238E27FC236}">
              <a16:creationId xmlns:a16="http://schemas.microsoft.com/office/drawing/2014/main" id="{00000000-0008-0000-1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352425</xdr:colOff>
      <xdr:row>48</xdr:row>
      <xdr:rowOff>147637</xdr:rowOff>
    </xdr:from>
    <xdr:to>
      <xdr:col>13</xdr:col>
      <xdr:colOff>123825</xdr:colOff>
      <xdr:row>63</xdr:row>
      <xdr:rowOff>157162</xdr:rowOff>
    </xdr:to>
    <xdr:graphicFrame macro="">
      <xdr:nvGraphicFramePr>
        <xdr:cNvPr id="10" name="图表 9">
          <a:extLst>
            <a:ext uri="{FF2B5EF4-FFF2-40B4-BE49-F238E27FC236}">
              <a16:creationId xmlns:a16="http://schemas.microsoft.com/office/drawing/2014/main" id="{00000000-0008-0000-1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342900</xdr:colOff>
      <xdr:row>64</xdr:row>
      <xdr:rowOff>100012</xdr:rowOff>
    </xdr:from>
    <xdr:to>
      <xdr:col>13</xdr:col>
      <xdr:colOff>114300</xdr:colOff>
      <xdr:row>79</xdr:row>
      <xdr:rowOff>109537</xdr:rowOff>
    </xdr:to>
    <xdr:graphicFrame macro="">
      <xdr:nvGraphicFramePr>
        <xdr:cNvPr id="11" name="图表 10">
          <a:extLst>
            <a:ext uri="{FF2B5EF4-FFF2-40B4-BE49-F238E27FC236}">
              <a16:creationId xmlns:a16="http://schemas.microsoft.com/office/drawing/2014/main" id="{00000000-0008-0000-1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0</xdr:col>
      <xdr:colOff>28575</xdr:colOff>
      <xdr:row>3</xdr:row>
      <xdr:rowOff>0</xdr:rowOff>
    </xdr:from>
    <xdr:to>
      <xdr:col>0</xdr:col>
      <xdr:colOff>28575</xdr:colOff>
      <xdr:row>4</xdr:row>
      <xdr:rowOff>9525</xdr:rowOff>
    </xdr:to>
    <xdr:cxnSp macro="">
      <xdr:nvCxnSpPr>
        <xdr:cNvPr id="14" name="直接连接符 13">
          <a:extLst>
            <a:ext uri="{FF2B5EF4-FFF2-40B4-BE49-F238E27FC236}">
              <a16:creationId xmlns:a16="http://schemas.microsoft.com/office/drawing/2014/main" id="{00000000-0008-0000-1B00-00000E000000}"/>
            </a:ext>
          </a:extLst>
        </xdr:cNvPr>
        <xdr:cNvCxnSpPr/>
      </xdr:nvCxnSpPr>
      <xdr:spPr>
        <a:xfrm>
          <a:off x="28575" y="2352675"/>
          <a:ext cx="0" cy="19050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0</xdr:colOff>
      <xdr:row>0</xdr:row>
      <xdr:rowOff>0</xdr:rowOff>
    </xdr:from>
    <xdr:ext cx="723900" cy="723900"/>
    <xdr:pic>
      <xdr:nvPicPr>
        <xdr:cNvPr id="15" name="图形 14" descr="表格">
          <a:extLst>
            <a:ext uri="{FF2B5EF4-FFF2-40B4-BE49-F238E27FC236}">
              <a16:creationId xmlns:a16="http://schemas.microsoft.com/office/drawing/2014/main" id="{00000000-0008-0000-1B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85800" y="0"/>
          <a:ext cx="723900" cy="7239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171450</xdr:colOff>
          <xdr:row>8</xdr:row>
          <xdr:rowOff>57150</xdr:rowOff>
        </xdr:from>
        <xdr:to>
          <xdr:col>0</xdr:col>
          <xdr:colOff>1562100</xdr:colOff>
          <xdr:row>10</xdr:row>
          <xdr:rowOff>95250</xdr:rowOff>
        </xdr:to>
        <xdr:sp macro="" textlink="">
          <xdr:nvSpPr>
            <xdr:cNvPr id="637953" name="CommandButton1" hidden="1">
              <a:extLst>
                <a:ext uri="{63B3BB69-23CF-44E3-9099-C40C66FF867C}">
                  <a14:compatExt spid="_x0000_s637953"/>
                </a:ext>
                <a:ext uri="{FF2B5EF4-FFF2-40B4-BE49-F238E27FC236}">
                  <a16:creationId xmlns:a16="http://schemas.microsoft.com/office/drawing/2014/main" id="{00000000-0008-0000-1B00-000001BC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xdr:twoCellAnchor>
    <xdr:from>
      <xdr:col>0</xdr:col>
      <xdr:colOff>28575</xdr:colOff>
      <xdr:row>4</xdr:row>
      <xdr:rowOff>0</xdr:rowOff>
    </xdr:from>
    <xdr:to>
      <xdr:col>0</xdr:col>
      <xdr:colOff>28575</xdr:colOff>
      <xdr:row>5</xdr:row>
      <xdr:rowOff>9525</xdr:rowOff>
    </xdr:to>
    <xdr:cxnSp macro="">
      <xdr:nvCxnSpPr>
        <xdr:cNvPr id="14" name="直接连接符 13">
          <a:extLst>
            <a:ext uri="{FF2B5EF4-FFF2-40B4-BE49-F238E27FC236}">
              <a16:creationId xmlns:a16="http://schemas.microsoft.com/office/drawing/2014/main" id="{00000000-0008-0000-1C00-00000E000000}"/>
            </a:ext>
          </a:extLst>
        </xdr:cNvPr>
        <xdr:cNvCxnSpPr/>
      </xdr:nvCxnSpPr>
      <xdr:spPr>
        <a:xfrm>
          <a:off x="28575" y="2533650"/>
          <a:ext cx="0" cy="19050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0</xdr:colOff>
      <xdr:row>0</xdr:row>
      <xdr:rowOff>0</xdr:rowOff>
    </xdr:from>
    <xdr:ext cx="723900" cy="723900"/>
    <xdr:pic>
      <xdr:nvPicPr>
        <xdr:cNvPr id="15" name="图形 14" descr="表格">
          <a:extLst>
            <a:ext uri="{FF2B5EF4-FFF2-40B4-BE49-F238E27FC236}">
              <a16:creationId xmlns:a16="http://schemas.microsoft.com/office/drawing/2014/main" id="{00000000-0008-0000-1C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85800" y="0"/>
          <a:ext cx="723900" cy="7239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171450</xdr:colOff>
          <xdr:row>9</xdr:row>
          <xdr:rowOff>66675</xdr:rowOff>
        </xdr:from>
        <xdr:to>
          <xdr:col>0</xdr:col>
          <xdr:colOff>1562100</xdr:colOff>
          <xdr:row>11</xdr:row>
          <xdr:rowOff>104775</xdr:rowOff>
        </xdr:to>
        <xdr:sp macro="" textlink="">
          <xdr:nvSpPr>
            <xdr:cNvPr id="638977" name="CommandButton1" hidden="1">
              <a:extLst>
                <a:ext uri="{63B3BB69-23CF-44E3-9099-C40C66FF867C}">
                  <a14:compatExt spid="_x0000_s638977"/>
                </a:ext>
                <a:ext uri="{FF2B5EF4-FFF2-40B4-BE49-F238E27FC236}">
                  <a16:creationId xmlns:a16="http://schemas.microsoft.com/office/drawing/2014/main" id="{00000000-0008-0000-1C00-000001C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xdr:twoCellAnchor>
    <xdr:from>
      <xdr:col>0</xdr:col>
      <xdr:colOff>28575</xdr:colOff>
      <xdr:row>5</xdr:row>
      <xdr:rowOff>0</xdr:rowOff>
    </xdr:from>
    <xdr:to>
      <xdr:col>0</xdr:col>
      <xdr:colOff>28575</xdr:colOff>
      <xdr:row>6</xdr:row>
      <xdr:rowOff>9525</xdr:rowOff>
    </xdr:to>
    <xdr:cxnSp macro="">
      <xdr:nvCxnSpPr>
        <xdr:cNvPr id="14" name="直接连接符 13">
          <a:extLst>
            <a:ext uri="{FF2B5EF4-FFF2-40B4-BE49-F238E27FC236}">
              <a16:creationId xmlns:a16="http://schemas.microsoft.com/office/drawing/2014/main" id="{00000000-0008-0000-1D00-00000E000000}"/>
            </a:ext>
          </a:extLst>
        </xdr:cNvPr>
        <xdr:cNvCxnSpPr/>
      </xdr:nvCxnSpPr>
      <xdr:spPr>
        <a:xfrm>
          <a:off x="28575" y="2714625"/>
          <a:ext cx="0" cy="19050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0</xdr:colOff>
      <xdr:row>0</xdr:row>
      <xdr:rowOff>0</xdr:rowOff>
    </xdr:from>
    <xdr:ext cx="723900" cy="723900"/>
    <xdr:pic>
      <xdr:nvPicPr>
        <xdr:cNvPr id="15" name="图形 14" descr="表格">
          <a:extLst>
            <a:ext uri="{FF2B5EF4-FFF2-40B4-BE49-F238E27FC236}">
              <a16:creationId xmlns:a16="http://schemas.microsoft.com/office/drawing/2014/main" id="{00000000-0008-0000-1D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85800" y="0"/>
          <a:ext cx="723900" cy="723900"/>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xdr:twoCellAnchor>
    <xdr:from>
      <xdr:col>0</xdr:col>
      <xdr:colOff>28575</xdr:colOff>
      <xdr:row>6</xdr:row>
      <xdr:rowOff>0</xdr:rowOff>
    </xdr:from>
    <xdr:to>
      <xdr:col>0</xdr:col>
      <xdr:colOff>28575</xdr:colOff>
      <xdr:row>7</xdr:row>
      <xdr:rowOff>9525</xdr:rowOff>
    </xdr:to>
    <xdr:cxnSp macro="">
      <xdr:nvCxnSpPr>
        <xdr:cNvPr id="8" name="直接连接符 7">
          <a:extLst>
            <a:ext uri="{FF2B5EF4-FFF2-40B4-BE49-F238E27FC236}">
              <a16:creationId xmlns:a16="http://schemas.microsoft.com/office/drawing/2014/main" id="{00000000-0008-0000-1E00-000008000000}"/>
            </a:ext>
          </a:extLst>
        </xdr:cNvPr>
        <xdr:cNvCxnSpPr/>
      </xdr:nvCxnSpPr>
      <xdr:spPr>
        <a:xfrm>
          <a:off x="28575" y="2895600"/>
          <a:ext cx="0" cy="19050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0</xdr:colOff>
      <xdr:row>0</xdr:row>
      <xdr:rowOff>0</xdr:rowOff>
    </xdr:from>
    <xdr:ext cx="723900" cy="723900"/>
    <xdr:pic>
      <xdr:nvPicPr>
        <xdr:cNvPr id="9" name="图形 8" descr="表格">
          <a:extLst>
            <a:ext uri="{FF2B5EF4-FFF2-40B4-BE49-F238E27FC236}">
              <a16:creationId xmlns:a16="http://schemas.microsoft.com/office/drawing/2014/main" id="{00000000-0008-0000-1E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85800" y="0"/>
          <a:ext cx="723900" cy="723900"/>
        </a:xfrm>
        <a:prstGeom prst="rect">
          <a:avLst/>
        </a:prstGeom>
      </xdr:spPr>
    </xdr:pic>
    <xdr:clientData/>
  </xdr:oneCellAnchor>
</xdr:wsDr>
</file>

<file path=xl/drawings/drawing31.xml><?xml version="1.0" encoding="utf-8"?>
<xdr:wsDr xmlns:xdr="http://schemas.openxmlformats.org/drawingml/2006/spreadsheetDrawing" xmlns:a="http://schemas.openxmlformats.org/drawingml/2006/main">
  <xdr:twoCellAnchor>
    <xdr:from>
      <xdr:col>0</xdr:col>
      <xdr:colOff>28575</xdr:colOff>
      <xdr:row>7</xdr:row>
      <xdr:rowOff>0</xdr:rowOff>
    </xdr:from>
    <xdr:to>
      <xdr:col>0</xdr:col>
      <xdr:colOff>28575</xdr:colOff>
      <xdr:row>8</xdr:row>
      <xdr:rowOff>9525</xdr:rowOff>
    </xdr:to>
    <xdr:cxnSp macro="">
      <xdr:nvCxnSpPr>
        <xdr:cNvPr id="2" name="直接连接符 1">
          <a:extLst>
            <a:ext uri="{FF2B5EF4-FFF2-40B4-BE49-F238E27FC236}">
              <a16:creationId xmlns:a16="http://schemas.microsoft.com/office/drawing/2014/main" id="{00000000-0008-0000-1F00-000002000000}"/>
            </a:ext>
          </a:extLst>
        </xdr:cNvPr>
        <xdr:cNvCxnSpPr/>
      </xdr:nvCxnSpPr>
      <xdr:spPr>
        <a:xfrm>
          <a:off x="28575" y="2000250"/>
          <a:ext cx="0" cy="257175"/>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0</xdr:colOff>
      <xdr:row>0</xdr:row>
      <xdr:rowOff>0</xdr:rowOff>
    </xdr:from>
    <xdr:ext cx="723900" cy="723900"/>
    <xdr:pic>
      <xdr:nvPicPr>
        <xdr:cNvPr id="3" name="图形 2" descr="表格">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43075" y="0"/>
          <a:ext cx="723900" cy="723900"/>
        </a:xfrm>
        <a:prstGeom prst="rect">
          <a:avLst/>
        </a:prstGeom>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9:N24" totalsRowShown="0">
  <autoFilter ref="A9:N24" xr:uid="{00000000-0009-0000-0100-000001000000}"/>
  <tableColumns count="14">
    <tableColumn id="1" xr3:uid="{00000000-0010-0000-0000-000001000000}" name="ID" dataDxfId="13"/>
    <tableColumn id="2" xr3:uid="{00000000-0010-0000-0000-000002000000}" name="开始时间" dataDxfId="12"/>
    <tableColumn id="3" xr3:uid="{00000000-0010-0000-0000-000003000000}" name="完成时间" dataDxfId="11"/>
    <tableColumn id="4" xr3:uid="{00000000-0010-0000-0000-000004000000}" name="电子邮件" dataDxfId="10"/>
    <tableColumn id="5" xr3:uid="{00000000-0010-0000-0000-000005000000}" name="名称" dataDxfId="9"/>
    <tableColumn id="6" xr3:uid="{00000000-0010-0000-0000-000006000000}" name="总体而言，你对我们物流服务的满意度如何?" dataDxfId="8"/>
    <tableColumn id="7" xr3:uid="{00000000-0010-0000-0000-000007000000}" name="请对你在上题中选择的满意度加以解释。." dataDxfId="7"/>
    <tableColumn id="8" xr3:uid="{00000000-0010-0000-0000-000008000000}" name="我们的物流服务在多大程度上满足了你的需求?" dataDxfId="6"/>
    <tableColumn id="9" xr3:uid="{00000000-0010-0000-0000-000009000000}" name="你如何评价我公司的员工服务态度?" dataDxfId="5"/>
    <tableColumn id="10" xr3:uid="{00000000-0010-0000-0000-00000A000000}" name="我们在解答你对物流服务问题或疑惑时响应速度如何?" dataDxfId="4"/>
    <tableColumn id="11" xr3:uid="{00000000-0010-0000-0000-00000B000000}" name="你认识我公司的物流服务多久了?" dataDxfId="3"/>
    <tableColumn id="12" xr3:uid="{00000000-0010-0000-0000-00000C000000}" name="你将来继续与我们开展业务的可能性有多大?" dataDxfId="2"/>
    <tableColumn id="13" xr3:uid="{00000000-0010-0000-0000-00000D000000}" name="你向朋友或同事推荐我们的公司的可能性有多大?" dataDxfId="1"/>
    <tableColumn id="14" xr3:uid="{00000000-0010-0000-0000-00000E000000}" name="请分享其他任何评论或问题。"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350" row="4">
    <wetp:webextensionref xmlns:r="http://schemas.openxmlformats.org/officeDocument/2006/relationships" r:id="rId2"/>
  </wetp:taskpane>
  <wetp:taskpane dockstate="right" visibility="0" width="350" row="5">
    <wetp:webextensionref xmlns:r="http://schemas.openxmlformats.org/officeDocument/2006/relationships" r:id="rId3"/>
  </wetp:taskpane>
  <wetp:taskpane dockstate="right" visibility="0" width="350" row="4">
    <wetp:webextensionref xmlns:r="http://schemas.openxmlformats.org/officeDocument/2006/relationships" r:id="rId4"/>
  </wetp:taskpane>
</wetp:taskpanes>
</file>

<file path=xl/webextensions/webextension1.xml><?xml version="1.0" encoding="utf-8"?>
<we:webextension xmlns:we="http://schemas.microsoft.com/office/webextensions/webextension/2010/11" id="{5AC78EA5-B62F-41A0-9DC9-2D84CFB2CFF0}">
  <we:reference id="wa104184267" version="1.0.0.0" store="zh-CN" storeType="OMEX"/>
  <we:alternateReferences>
    <we:reference id="WA104184267" version="1.0.0.0" store="WA104184267"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A60CE27F-4724-474B-95B4-EA2AF58466F1}">
  <we:reference id="wa104051163" version="1.2.0.3" store="zh-CN" storeType="OMEX"/>
  <we:alternateReferences>
    <we:reference id="WA104051163" version="1.2.0.3" store="WA104051163"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C18F889E-3635-49B8-A742-367743398781}">
  <we:reference id="wa104381026" version="1.1.0.0" store="zh-CN" storeType="OMEX"/>
  <we:alternateReferences>
    <we:reference id="wa104381026" version="1.1.0.0" store="WA104381026" storeType="OMEX"/>
  </we:alternateReferences>
  <we:properties>
    <we:property name="insertIntoSheet" value="&quot;用户权限&quot;"/>
  </we:properties>
  <we:bindings/>
  <we:snapshot xmlns:r="http://schemas.openxmlformats.org/officeDocument/2006/relationships"/>
</we:webextension>
</file>

<file path=xl/webextensions/webextension4.xml><?xml version="1.0" encoding="utf-8"?>
<we:webextension xmlns:we="http://schemas.microsoft.com/office/webextensions/webextension/2010/11" id="{69918878-062B-43E8-AC25-5FA01DC72FCE}">
  <we:reference id="wa104382047" version="1.0.0.16" store="zh-CN" storeType="OMEX"/>
  <we:alternateReferences>
    <we:reference id="wa104382047" version="1.0.0.16" store="WA104382047"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2.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3.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control" Target="../activeX/activeX13.xml"/><Relationship Id="rId18" Type="http://schemas.openxmlformats.org/officeDocument/2006/relationships/image" Target="../media/image21.emf"/><Relationship Id="rId3" Type="http://schemas.openxmlformats.org/officeDocument/2006/relationships/control" Target="../activeX/activeX8.xml"/><Relationship Id="rId21" Type="http://schemas.openxmlformats.org/officeDocument/2006/relationships/control" Target="../activeX/activeX17.xml"/><Relationship Id="rId7" Type="http://schemas.openxmlformats.org/officeDocument/2006/relationships/control" Target="../activeX/activeX10.xml"/><Relationship Id="rId12" Type="http://schemas.openxmlformats.org/officeDocument/2006/relationships/image" Target="../media/image18.emf"/><Relationship Id="rId17" Type="http://schemas.openxmlformats.org/officeDocument/2006/relationships/control" Target="../activeX/activeX15.xml"/><Relationship Id="rId2" Type="http://schemas.openxmlformats.org/officeDocument/2006/relationships/vmlDrawing" Target="../drawings/vmlDrawing4.vml"/><Relationship Id="rId16" Type="http://schemas.openxmlformats.org/officeDocument/2006/relationships/image" Target="../media/image20.emf"/><Relationship Id="rId20" Type="http://schemas.openxmlformats.org/officeDocument/2006/relationships/image" Target="../media/image22.emf"/><Relationship Id="rId1" Type="http://schemas.openxmlformats.org/officeDocument/2006/relationships/drawing" Target="../drawings/drawing4.xml"/><Relationship Id="rId6" Type="http://schemas.openxmlformats.org/officeDocument/2006/relationships/image" Target="../media/image15.emf"/><Relationship Id="rId11" Type="http://schemas.openxmlformats.org/officeDocument/2006/relationships/control" Target="../activeX/activeX12.xml"/><Relationship Id="rId5" Type="http://schemas.openxmlformats.org/officeDocument/2006/relationships/control" Target="../activeX/activeX9.xml"/><Relationship Id="rId15" Type="http://schemas.openxmlformats.org/officeDocument/2006/relationships/control" Target="../activeX/activeX14.xml"/><Relationship Id="rId10" Type="http://schemas.openxmlformats.org/officeDocument/2006/relationships/image" Target="../media/image17.emf"/><Relationship Id="rId19" Type="http://schemas.openxmlformats.org/officeDocument/2006/relationships/control" Target="../activeX/activeX16.xml"/><Relationship Id="rId4" Type="http://schemas.openxmlformats.org/officeDocument/2006/relationships/image" Target="../media/image14.emf"/><Relationship Id="rId9" Type="http://schemas.openxmlformats.org/officeDocument/2006/relationships/control" Target="../activeX/activeX11.xml"/><Relationship Id="rId14" Type="http://schemas.openxmlformats.org/officeDocument/2006/relationships/image" Target="../media/image19.emf"/><Relationship Id="rId22" Type="http://schemas.openxmlformats.org/officeDocument/2006/relationships/image" Target="../media/image23.emf"/></Relationships>
</file>

<file path=xl/worksheets/_rels/sheet5.x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control" Target="../activeX/activeX23.xml"/><Relationship Id="rId3" Type="http://schemas.openxmlformats.org/officeDocument/2006/relationships/control" Target="../activeX/activeX18.xml"/><Relationship Id="rId7" Type="http://schemas.openxmlformats.org/officeDocument/2006/relationships/control" Target="../activeX/activeX20.xml"/><Relationship Id="rId12" Type="http://schemas.openxmlformats.org/officeDocument/2006/relationships/image" Target="../media/image29.emf"/><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26.emf"/><Relationship Id="rId11" Type="http://schemas.openxmlformats.org/officeDocument/2006/relationships/control" Target="../activeX/activeX22.xml"/><Relationship Id="rId5" Type="http://schemas.openxmlformats.org/officeDocument/2006/relationships/control" Target="../activeX/activeX19.xml"/><Relationship Id="rId10" Type="http://schemas.openxmlformats.org/officeDocument/2006/relationships/image" Target="../media/image28.emf"/><Relationship Id="rId4" Type="http://schemas.openxmlformats.org/officeDocument/2006/relationships/image" Target="../media/image25.emf"/><Relationship Id="rId9" Type="http://schemas.openxmlformats.org/officeDocument/2006/relationships/control" Target="../activeX/activeX21.xml"/><Relationship Id="rId14" Type="http://schemas.openxmlformats.org/officeDocument/2006/relationships/image" Target="../media/image30.emf"/></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24.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image" Target="../media/image31.emf"/></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25.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image" Target="../media/image46.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26.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5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2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60.emf"/></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8" Type="http://schemas.openxmlformats.org/officeDocument/2006/relationships/image" Target="../media/image69.emf"/><Relationship Id="rId3" Type="http://schemas.openxmlformats.org/officeDocument/2006/relationships/control" Target="../activeX/activeX28.xml"/><Relationship Id="rId7" Type="http://schemas.openxmlformats.org/officeDocument/2006/relationships/control" Target="../activeX/activeX30.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image" Target="../media/image68.emf"/><Relationship Id="rId5" Type="http://schemas.openxmlformats.org/officeDocument/2006/relationships/control" Target="../activeX/activeX29.xml"/><Relationship Id="rId10" Type="http://schemas.openxmlformats.org/officeDocument/2006/relationships/image" Target="../media/image70.emf"/><Relationship Id="rId4" Type="http://schemas.openxmlformats.org/officeDocument/2006/relationships/image" Target="../media/image67.emf"/><Relationship Id="rId9" Type="http://schemas.openxmlformats.org/officeDocument/2006/relationships/control" Target="../activeX/activeX31.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32.xml"/><Relationship Id="rId2" Type="http://schemas.openxmlformats.org/officeDocument/2006/relationships/vmlDrawing" Target="../drawings/vmlDrawing11.vml"/><Relationship Id="rId1" Type="http://schemas.openxmlformats.org/officeDocument/2006/relationships/drawing" Target="../drawings/drawing12.xml"/><Relationship Id="rId4" Type="http://schemas.openxmlformats.org/officeDocument/2006/relationships/image" Target="../media/image71.emf"/></Relationships>
</file>

<file path=xl/worksheets/_rels/sheet13.xml.rels><?xml version="1.0" encoding="UTF-8" standalone="yes"?>
<Relationships xmlns="http://schemas.openxmlformats.org/package/2006/relationships"><Relationship Id="rId8" Type="http://schemas.openxmlformats.org/officeDocument/2006/relationships/image" Target="../media/image74.emf"/><Relationship Id="rId3" Type="http://schemas.openxmlformats.org/officeDocument/2006/relationships/control" Target="../activeX/activeX33.xml"/><Relationship Id="rId7" Type="http://schemas.openxmlformats.org/officeDocument/2006/relationships/control" Target="../activeX/activeX35.xml"/><Relationship Id="rId2" Type="http://schemas.openxmlformats.org/officeDocument/2006/relationships/vmlDrawing" Target="../drawings/vmlDrawing12.vml"/><Relationship Id="rId1" Type="http://schemas.openxmlformats.org/officeDocument/2006/relationships/drawing" Target="../drawings/drawing13.xml"/><Relationship Id="rId6" Type="http://schemas.openxmlformats.org/officeDocument/2006/relationships/image" Target="../media/image73.emf"/><Relationship Id="rId5" Type="http://schemas.openxmlformats.org/officeDocument/2006/relationships/control" Target="../activeX/activeX34.xml"/><Relationship Id="rId4" Type="http://schemas.openxmlformats.org/officeDocument/2006/relationships/image" Target="../media/image72.emf"/></Relationships>
</file>

<file path=xl/worksheets/_rels/sheet14.xml.rels><?xml version="1.0" encoding="UTF-8" standalone="yes"?>
<Relationships xmlns="http://schemas.openxmlformats.org/package/2006/relationships"><Relationship Id="rId8" Type="http://schemas.openxmlformats.org/officeDocument/2006/relationships/image" Target="../media/image79.emf"/><Relationship Id="rId3" Type="http://schemas.openxmlformats.org/officeDocument/2006/relationships/control" Target="../activeX/activeX36.xml"/><Relationship Id="rId7" Type="http://schemas.openxmlformats.org/officeDocument/2006/relationships/control" Target="../activeX/activeX38.xml"/><Relationship Id="rId2" Type="http://schemas.openxmlformats.org/officeDocument/2006/relationships/vmlDrawing" Target="../drawings/vmlDrawing13.vml"/><Relationship Id="rId1" Type="http://schemas.openxmlformats.org/officeDocument/2006/relationships/drawing" Target="../drawings/drawing14.xml"/><Relationship Id="rId6" Type="http://schemas.openxmlformats.org/officeDocument/2006/relationships/image" Target="../media/image78.emf"/><Relationship Id="rId5" Type="http://schemas.openxmlformats.org/officeDocument/2006/relationships/control" Target="../activeX/activeX37.xml"/><Relationship Id="rId4" Type="http://schemas.openxmlformats.org/officeDocument/2006/relationships/image" Target="../media/image77.emf"/></Relationships>
</file>

<file path=xl/worksheets/_rels/sheet15.xml.rels><?xml version="1.0" encoding="UTF-8" standalone="yes"?>
<Relationships xmlns="http://schemas.openxmlformats.org/package/2006/relationships"><Relationship Id="rId8" Type="http://schemas.openxmlformats.org/officeDocument/2006/relationships/image" Target="../media/image82.emf"/><Relationship Id="rId13" Type="http://schemas.openxmlformats.org/officeDocument/2006/relationships/control" Target="../activeX/activeX44.xml"/><Relationship Id="rId3" Type="http://schemas.openxmlformats.org/officeDocument/2006/relationships/control" Target="../activeX/activeX39.xml"/><Relationship Id="rId7" Type="http://schemas.openxmlformats.org/officeDocument/2006/relationships/control" Target="../activeX/activeX41.xml"/><Relationship Id="rId12" Type="http://schemas.openxmlformats.org/officeDocument/2006/relationships/image" Target="../media/image84.emf"/><Relationship Id="rId2" Type="http://schemas.openxmlformats.org/officeDocument/2006/relationships/vmlDrawing" Target="../drawings/vmlDrawing14.vml"/><Relationship Id="rId1" Type="http://schemas.openxmlformats.org/officeDocument/2006/relationships/drawing" Target="../drawings/drawing15.xml"/><Relationship Id="rId6" Type="http://schemas.openxmlformats.org/officeDocument/2006/relationships/image" Target="../media/image81.emf"/><Relationship Id="rId11" Type="http://schemas.openxmlformats.org/officeDocument/2006/relationships/control" Target="../activeX/activeX43.xml"/><Relationship Id="rId5" Type="http://schemas.openxmlformats.org/officeDocument/2006/relationships/control" Target="../activeX/activeX40.xml"/><Relationship Id="rId10" Type="http://schemas.openxmlformats.org/officeDocument/2006/relationships/image" Target="../media/image83.emf"/><Relationship Id="rId4" Type="http://schemas.openxmlformats.org/officeDocument/2006/relationships/image" Target="../media/image80.emf"/><Relationship Id="rId9" Type="http://schemas.openxmlformats.org/officeDocument/2006/relationships/control" Target="../activeX/activeX42.xml"/><Relationship Id="rId14" Type="http://schemas.openxmlformats.org/officeDocument/2006/relationships/image" Target="../media/image85.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45.xml"/><Relationship Id="rId2" Type="http://schemas.openxmlformats.org/officeDocument/2006/relationships/vmlDrawing" Target="../drawings/vmlDrawing15.vml"/><Relationship Id="rId1" Type="http://schemas.openxmlformats.org/officeDocument/2006/relationships/drawing" Target="../drawings/drawing16.xml"/><Relationship Id="rId4" Type="http://schemas.openxmlformats.org/officeDocument/2006/relationships/image" Target="../media/image86.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16.vml"/><Relationship Id="rId1" Type="http://schemas.openxmlformats.org/officeDocument/2006/relationships/drawing" Target="../drawings/drawing17.xml"/><Relationship Id="rId6" Type="http://schemas.openxmlformats.org/officeDocument/2006/relationships/image" Target="../media/image88.emf"/><Relationship Id="rId5" Type="http://schemas.openxmlformats.org/officeDocument/2006/relationships/control" Target="../activeX/activeX47.xml"/><Relationship Id="rId4" Type="http://schemas.openxmlformats.org/officeDocument/2006/relationships/image" Target="../media/image87.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48.xml"/><Relationship Id="rId2" Type="http://schemas.openxmlformats.org/officeDocument/2006/relationships/vmlDrawing" Target="../drawings/vmlDrawing17.vml"/><Relationship Id="rId1" Type="http://schemas.openxmlformats.org/officeDocument/2006/relationships/drawing" Target="../drawings/drawing18.xml"/><Relationship Id="rId4" Type="http://schemas.openxmlformats.org/officeDocument/2006/relationships/image" Target="../media/image89.emf"/></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49.xml"/><Relationship Id="rId2" Type="http://schemas.openxmlformats.org/officeDocument/2006/relationships/vmlDrawing" Target="../drawings/vmlDrawing18.vml"/><Relationship Id="rId1" Type="http://schemas.openxmlformats.org/officeDocument/2006/relationships/drawing" Target="../drawings/drawing19.xml"/><Relationship Id="rId4" Type="http://schemas.openxmlformats.org/officeDocument/2006/relationships/image" Target="../media/image90.emf"/></Relationships>
</file>

<file path=xl/worksheets/_rels/sheet20.xml.rels><?xml version="1.0" encoding="UTF-8" standalone="yes"?>
<Relationships xmlns="http://schemas.openxmlformats.org/package/2006/relationships"><Relationship Id="rId8" Type="http://schemas.openxmlformats.org/officeDocument/2006/relationships/image" Target="../media/image93.emf"/><Relationship Id="rId13" Type="http://schemas.openxmlformats.org/officeDocument/2006/relationships/control" Target="../activeX/activeX55.xml"/><Relationship Id="rId3" Type="http://schemas.openxmlformats.org/officeDocument/2006/relationships/control" Target="../activeX/activeX50.xml"/><Relationship Id="rId7" Type="http://schemas.openxmlformats.org/officeDocument/2006/relationships/control" Target="../activeX/activeX52.xml"/><Relationship Id="rId12" Type="http://schemas.openxmlformats.org/officeDocument/2006/relationships/image" Target="../media/image95.emf"/><Relationship Id="rId2" Type="http://schemas.openxmlformats.org/officeDocument/2006/relationships/vmlDrawing" Target="../drawings/vmlDrawing19.vml"/><Relationship Id="rId1" Type="http://schemas.openxmlformats.org/officeDocument/2006/relationships/drawing" Target="../drawings/drawing20.xml"/><Relationship Id="rId6" Type="http://schemas.openxmlformats.org/officeDocument/2006/relationships/image" Target="../media/image92.emf"/><Relationship Id="rId11" Type="http://schemas.openxmlformats.org/officeDocument/2006/relationships/control" Target="../activeX/activeX54.xml"/><Relationship Id="rId5" Type="http://schemas.openxmlformats.org/officeDocument/2006/relationships/control" Target="../activeX/activeX51.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53.xml"/><Relationship Id="rId14" Type="http://schemas.openxmlformats.org/officeDocument/2006/relationships/image" Target="../media/image96.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98.emf"/><Relationship Id="rId2" Type="http://schemas.openxmlformats.org/officeDocument/2006/relationships/drawing" Target="../drawings/drawing21.xml"/><Relationship Id="rId1" Type="http://schemas.openxmlformats.org/officeDocument/2006/relationships/printerSettings" Target="../printerSettings/printerSettings4.bin"/><Relationship Id="rId6" Type="http://schemas.openxmlformats.org/officeDocument/2006/relationships/control" Target="../activeX/activeX57.xml"/><Relationship Id="rId11" Type="http://schemas.openxmlformats.org/officeDocument/2006/relationships/image" Target="../media/image100.emf"/><Relationship Id="rId5" Type="http://schemas.openxmlformats.org/officeDocument/2006/relationships/image" Target="../media/image97.emf"/><Relationship Id="rId10" Type="http://schemas.openxmlformats.org/officeDocument/2006/relationships/control" Target="../activeX/activeX59.xml"/><Relationship Id="rId4" Type="http://schemas.openxmlformats.org/officeDocument/2006/relationships/control" Target="../activeX/activeX56.xml"/><Relationship Id="rId9" Type="http://schemas.openxmlformats.org/officeDocument/2006/relationships/image" Target="../media/image99.emf"/></Relationships>
</file>

<file path=xl/worksheets/_rels/sheet22.xml.rels><?xml version="1.0" encoding="UTF-8" standalone="yes"?>
<Relationships xmlns="http://schemas.openxmlformats.org/package/2006/relationships"><Relationship Id="rId8" Type="http://schemas.openxmlformats.org/officeDocument/2006/relationships/image" Target="../media/image102.emf"/><Relationship Id="rId3" Type="http://schemas.openxmlformats.org/officeDocument/2006/relationships/drawing" Target="../drawings/drawing22.xml"/><Relationship Id="rId7" Type="http://schemas.openxmlformats.org/officeDocument/2006/relationships/control" Target="../activeX/activeX61.xml"/><Relationship Id="rId12" Type="http://schemas.openxmlformats.org/officeDocument/2006/relationships/image" Target="../media/image104.emf"/><Relationship Id="rId2" Type="http://schemas.openxmlformats.org/officeDocument/2006/relationships/printerSettings" Target="../printerSettings/printerSettings5.bin"/><Relationship Id="rId1" Type="http://schemas.openxmlformats.org/officeDocument/2006/relationships/hyperlink" Target="https://forms.office.com/Pages/ResponsePage.aspx?id=DQSIkWdsW0yxEjajBLZtrQAAAAAAAAAAAANAAdKRxZlUQ0UyQ1dFS01SUE40MlhGS0xTSTM5QUdTOC4u" TargetMode="External"/><Relationship Id="rId6" Type="http://schemas.openxmlformats.org/officeDocument/2006/relationships/image" Target="../media/image101.emf"/><Relationship Id="rId11" Type="http://schemas.openxmlformats.org/officeDocument/2006/relationships/control" Target="../activeX/activeX63.xml"/><Relationship Id="rId5" Type="http://schemas.openxmlformats.org/officeDocument/2006/relationships/control" Target="../activeX/activeX60.xml"/><Relationship Id="rId10" Type="http://schemas.openxmlformats.org/officeDocument/2006/relationships/image" Target="../media/image103.emf"/><Relationship Id="rId4" Type="http://schemas.openxmlformats.org/officeDocument/2006/relationships/vmlDrawing" Target="../drawings/vmlDrawing21.vml"/><Relationship Id="rId9" Type="http://schemas.openxmlformats.org/officeDocument/2006/relationships/control" Target="../activeX/activeX62.xml"/></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6.xml"/><Relationship Id="rId3" Type="http://schemas.openxmlformats.org/officeDocument/2006/relationships/vmlDrawing" Target="../drawings/vmlDrawing22.vml"/><Relationship Id="rId7" Type="http://schemas.openxmlformats.org/officeDocument/2006/relationships/image" Target="../media/image107.emf"/><Relationship Id="rId2" Type="http://schemas.openxmlformats.org/officeDocument/2006/relationships/drawing" Target="../drawings/drawing23.xml"/><Relationship Id="rId1" Type="http://schemas.openxmlformats.org/officeDocument/2006/relationships/printerSettings" Target="../printerSettings/printerSettings6.bin"/><Relationship Id="rId6" Type="http://schemas.openxmlformats.org/officeDocument/2006/relationships/control" Target="../activeX/activeX65.xml"/><Relationship Id="rId5" Type="http://schemas.openxmlformats.org/officeDocument/2006/relationships/image" Target="../media/image106.emf"/><Relationship Id="rId4" Type="http://schemas.openxmlformats.org/officeDocument/2006/relationships/control" Target="../activeX/activeX64.xml"/><Relationship Id="rId9" Type="http://schemas.openxmlformats.org/officeDocument/2006/relationships/image" Target="../media/image108.emf"/></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67.xml"/><Relationship Id="rId2" Type="http://schemas.openxmlformats.org/officeDocument/2006/relationships/vmlDrawing" Target="../drawings/vmlDrawing23.vml"/><Relationship Id="rId1" Type="http://schemas.openxmlformats.org/officeDocument/2006/relationships/drawing" Target="../drawings/drawing24.xml"/><Relationship Id="rId4" Type="http://schemas.openxmlformats.org/officeDocument/2006/relationships/image" Target="../media/image10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111.emf"/><Relationship Id="rId12" Type="http://schemas.openxmlformats.org/officeDocument/2006/relationships/table" Target="../tables/table1.xml"/><Relationship Id="rId2" Type="http://schemas.openxmlformats.org/officeDocument/2006/relationships/drawing" Target="../drawings/drawing25.xml"/><Relationship Id="rId1" Type="http://schemas.openxmlformats.org/officeDocument/2006/relationships/hyperlink" Target="https://forms.office.com/Pages/AnalysisPage.aspx?id=DQSIkWdsW0yxEjajBLZtrQAAAAAAAAAAAANAAdKRxZlUQ0UyQ1dFS01SUE40MlhGS0xTSTM5QUdTOC4u&amp;AnalyzerToken=XupdWBMC5jfkOV6RRXyh5rvGkDjAwJq1" TargetMode="External"/><Relationship Id="rId6" Type="http://schemas.openxmlformats.org/officeDocument/2006/relationships/control" Target="../activeX/activeX69.xml"/><Relationship Id="rId11" Type="http://schemas.openxmlformats.org/officeDocument/2006/relationships/image" Target="../media/image113.emf"/><Relationship Id="rId5" Type="http://schemas.openxmlformats.org/officeDocument/2006/relationships/image" Target="../media/image110.emf"/><Relationship Id="rId10" Type="http://schemas.openxmlformats.org/officeDocument/2006/relationships/control" Target="../activeX/activeX71.xml"/><Relationship Id="rId4" Type="http://schemas.openxmlformats.org/officeDocument/2006/relationships/control" Target="../activeX/activeX68.xml"/><Relationship Id="rId9" Type="http://schemas.openxmlformats.org/officeDocument/2006/relationships/image" Target="../media/image112.emf"/></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72.xml"/><Relationship Id="rId2" Type="http://schemas.openxmlformats.org/officeDocument/2006/relationships/vmlDrawing" Target="../drawings/vmlDrawing25.vml"/><Relationship Id="rId1" Type="http://schemas.openxmlformats.org/officeDocument/2006/relationships/drawing" Target="../drawings/drawing26.xml"/><Relationship Id="rId4" Type="http://schemas.openxmlformats.org/officeDocument/2006/relationships/image" Target="../media/image116.emf"/></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7.bin"/><Relationship Id="rId5" Type="http://schemas.openxmlformats.org/officeDocument/2006/relationships/image" Target="../media/image117.emf"/><Relationship Id="rId4" Type="http://schemas.openxmlformats.org/officeDocument/2006/relationships/control" Target="../activeX/activeX73.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74.xml"/><Relationship Id="rId2" Type="http://schemas.openxmlformats.org/officeDocument/2006/relationships/vmlDrawing" Target="../drawings/vmlDrawing27.vml"/><Relationship Id="rId1" Type="http://schemas.openxmlformats.org/officeDocument/2006/relationships/drawing" Target="../drawings/drawing28.xml"/><Relationship Id="rId4" Type="http://schemas.openxmlformats.org/officeDocument/2006/relationships/image" Target="../media/image120.emf"/></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8.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9.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user"/>
  <dimension ref="A1:W47"/>
  <sheetViews>
    <sheetView showGridLines="0" showRowColHeaders="0" zoomScaleNormal="100" workbookViewId="0">
      <selection activeCell="C3" sqref="C3"/>
    </sheetView>
  </sheetViews>
  <sheetFormatPr defaultRowHeight="13.5"/>
  <cols>
    <col min="1" max="2" width="22.625" customWidth="1"/>
    <col min="3" max="3" width="17.125" customWidth="1"/>
    <col min="4" max="4" width="16.875" style="26" customWidth="1"/>
    <col min="6" max="6" width="13.125" customWidth="1"/>
    <col min="17" max="17" width="14.125" customWidth="1"/>
  </cols>
  <sheetData>
    <row r="1" spans="1:23" ht="20.25">
      <c r="A1" s="173" t="s">
        <v>8</v>
      </c>
      <c r="B1" s="173"/>
      <c r="C1" s="173"/>
      <c r="D1" s="173"/>
      <c r="E1" s="3"/>
      <c r="F1" s="3"/>
      <c r="G1" s="3"/>
      <c r="H1" s="3"/>
      <c r="I1" s="3"/>
      <c r="J1" s="3"/>
      <c r="K1" s="3"/>
      <c r="L1" s="3"/>
      <c r="M1" s="3"/>
      <c r="N1" s="3"/>
      <c r="O1" s="3"/>
      <c r="P1" s="3"/>
      <c r="Q1" s="2"/>
      <c r="R1" s="3"/>
      <c r="S1" s="3"/>
      <c r="T1" s="3"/>
      <c r="U1" s="3"/>
      <c r="V1" s="3"/>
      <c r="W1" s="3"/>
    </row>
    <row r="2" spans="1:23" ht="20.25">
      <c r="A2" s="35" t="s">
        <v>7</v>
      </c>
      <c r="B2" s="35" t="s">
        <v>5</v>
      </c>
      <c r="C2" s="35" t="s">
        <v>6</v>
      </c>
      <c r="D2" s="35" t="s">
        <v>493</v>
      </c>
      <c r="E2" s="3"/>
      <c r="F2" s="3"/>
      <c r="G2" s="3"/>
      <c r="H2" s="3"/>
      <c r="I2" s="3"/>
      <c r="J2" s="3"/>
      <c r="K2" s="3"/>
      <c r="L2" s="3"/>
      <c r="M2" s="3"/>
      <c r="N2" s="3"/>
      <c r="O2" s="3"/>
      <c r="P2" s="3"/>
      <c r="Q2" s="1"/>
      <c r="R2" s="3"/>
      <c r="S2" s="3"/>
      <c r="T2" s="3"/>
      <c r="U2" s="3"/>
      <c r="V2" s="3"/>
      <c r="W2" s="3"/>
    </row>
    <row r="3" spans="1:23" ht="20.25" customHeight="1">
      <c r="A3" s="34" t="s">
        <v>174</v>
      </c>
      <c r="B3" s="34" t="s">
        <v>1300</v>
      </c>
      <c r="C3" s="34" t="s">
        <v>170</v>
      </c>
      <c r="D3" s="80">
        <v>12345678911</v>
      </c>
      <c r="E3" s="3"/>
      <c r="F3" s="3"/>
      <c r="G3" s="3"/>
      <c r="H3" s="3"/>
      <c r="I3" s="3"/>
      <c r="J3" s="3"/>
      <c r="K3" s="3"/>
      <c r="L3" s="3"/>
      <c r="M3" s="3"/>
      <c r="N3" s="3"/>
      <c r="O3" s="3"/>
      <c r="P3" s="3"/>
      <c r="Q3" s="3"/>
      <c r="R3" s="3"/>
      <c r="S3" s="3"/>
      <c r="T3" s="3"/>
      <c r="U3" s="3"/>
      <c r="V3" s="3"/>
      <c r="W3" s="3"/>
    </row>
    <row r="4" spans="1:23" ht="20.25">
      <c r="A4" s="34" t="s">
        <v>175</v>
      </c>
      <c r="B4" s="34" t="s">
        <v>1300</v>
      </c>
      <c r="C4" s="6" t="s">
        <v>168</v>
      </c>
      <c r="D4" s="80">
        <v>12345678922</v>
      </c>
      <c r="E4" s="3"/>
      <c r="F4" s="3"/>
      <c r="G4" s="3"/>
      <c r="H4" s="3"/>
      <c r="I4" s="3"/>
      <c r="J4" s="3"/>
      <c r="K4" s="3"/>
      <c r="L4" s="3"/>
      <c r="M4" s="3"/>
      <c r="N4" s="3"/>
      <c r="O4" s="3"/>
      <c r="P4" s="3"/>
      <c r="Q4" s="3"/>
      <c r="R4" s="3"/>
      <c r="S4" s="3"/>
      <c r="T4" s="3"/>
      <c r="U4" s="3"/>
      <c r="V4" s="3"/>
      <c r="W4" s="3"/>
    </row>
    <row r="5" spans="1:23" ht="20.25">
      <c r="A5" s="34"/>
      <c r="B5" s="34"/>
      <c r="C5" s="6"/>
      <c r="D5" s="81"/>
      <c r="E5" s="3"/>
      <c r="F5" s="3"/>
      <c r="G5" s="3"/>
      <c r="H5" s="3"/>
      <c r="I5" s="3"/>
      <c r="J5" s="3"/>
      <c r="K5" s="3"/>
      <c r="L5" s="3"/>
      <c r="M5" s="3"/>
      <c r="N5" s="3"/>
      <c r="O5" s="3"/>
      <c r="P5" s="3"/>
      <c r="Q5" s="3"/>
      <c r="R5" s="3"/>
      <c r="S5" s="3"/>
      <c r="T5" s="3"/>
      <c r="U5" s="3"/>
      <c r="V5" s="3"/>
      <c r="W5" s="3"/>
    </row>
    <row r="6" spans="1:23" ht="20.25">
      <c r="A6" s="34"/>
      <c r="B6" s="34"/>
      <c r="C6" s="6"/>
      <c r="D6" s="80"/>
      <c r="E6" s="3"/>
      <c r="F6" s="3"/>
      <c r="G6" s="3"/>
      <c r="H6" s="3"/>
      <c r="I6" s="3"/>
      <c r="J6" s="3"/>
      <c r="K6" s="3"/>
      <c r="L6" s="3"/>
      <c r="M6" s="3"/>
      <c r="N6" s="3"/>
      <c r="O6" s="3"/>
      <c r="P6" s="3"/>
      <c r="Q6" s="3"/>
      <c r="R6" s="3"/>
      <c r="S6" s="3"/>
      <c r="T6" s="3"/>
      <c r="U6" s="3"/>
      <c r="V6" s="3"/>
      <c r="W6" s="3"/>
    </row>
    <row r="7" spans="1:23" ht="20.100000000000001" customHeight="1">
      <c r="A7" s="34"/>
      <c r="B7" s="34"/>
      <c r="C7" s="6"/>
      <c r="D7" s="80"/>
      <c r="E7" s="3"/>
      <c r="F7" s="3"/>
      <c r="G7" s="3"/>
      <c r="H7" s="3"/>
      <c r="I7" s="3"/>
      <c r="J7" s="3"/>
      <c r="K7" s="3"/>
      <c r="L7" s="3"/>
      <c r="M7" s="3"/>
      <c r="N7" s="3"/>
      <c r="O7" s="3"/>
      <c r="P7" s="3"/>
      <c r="Q7" s="3"/>
      <c r="R7" s="3"/>
      <c r="S7" s="3"/>
      <c r="T7" s="3"/>
      <c r="U7" s="3"/>
      <c r="V7" s="3"/>
      <c r="W7" s="3"/>
    </row>
    <row r="8" spans="1:23" ht="20.25">
      <c r="A8" s="34"/>
      <c r="B8" s="34"/>
      <c r="C8" s="6"/>
      <c r="D8" s="80"/>
      <c r="E8" s="3"/>
      <c r="F8" s="3"/>
      <c r="G8" s="3"/>
      <c r="H8" s="3"/>
      <c r="I8" s="3"/>
      <c r="J8" s="3"/>
      <c r="K8" s="3"/>
      <c r="L8" s="3"/>
      <c r="M8" s="3"/>
      <c r="N8" s="3"/>
      <c r="O8" s="3"/>
      <c r="P8" s="3"/>
      <c r="Q8" s="3"/>
      <c r="R8" s="3"/>
      <c r="S8" s="3"/>
      <c r="T8" s="3"/>
      <c r="U8" s="3"/>
      <c r="V8" s="3"/>
      <c r="W8" s="3"/>
    </row>
    <row r="9" spans="1:23" ht="20.25">
      <c r="A9" s="34"/>
      <c r="B9" s="34"/>
      <c r="C9" s="6"/>
      <c r="D9" s="80"/>
      <c r="E9" s="3"/>
      <c r="F9" s="3"/>
      <c r="G9" s="3"/>
      <c r="H9" s="3"/>
      <c r="I9" s="3"/>
      <c r="J9" s="3"/>
      <c r="K9" s="3"/>
      <c r="L9" s="3"/>
      <c r="M9" s="3"/>
      <c r="N9" s="3"/>
      <c r="O9" s="3"/>
      <c r="P9" s="3"/>
      <c r="Q9" s="3"/>
      <c r="R9" s="3"/>
      <c r="S9" s="3"/>
      <c r="T9" s="3"/>
      <c r="U9" s="3"/>
      <c r="V9" s="3"/>
      <c r="W9" s="3"/>
    </row>
    <row r="10" spans="1:23" ht="20.25">
      <c r="A10" s="34"/>
      <c r="B10" s="34"/>
      <c r="C10" s="6"/>
      <c r="D10" s="80"/>
      <c r="E10" s="3"/>
      <c r="F10" s="3"/>
      <c r="G10" s="3"/>
      <c r="H10" s="3"/>
      <c r="I10" s="3"/>
      <c r="J10" s="3"/>
      <c r="K10" s="3"/>
      <c r="L10" s="3"/>
      <c r="M10" s="3"/>
      <c r="N10" s="3"/>
      <c r="O10" s="3"/>
      <c r="P10" s="3"/>
      <c r="Q10" s="3"/>
      <c r="R10" s="3"/>
      <c r="S10" s="3"/>
      <c r="T10" s="3"/>
      <c r="U10" s="3"/>
      <c r="V10" s="3"/>
      <c r="W10" s="3"/>
    </row>
    <row r="11" spans="1:23" ht="20.25">
      <c r="A11" s="34"/>
      <c r="B11" s="34"/>
      <c r="C11" s="6"/>
      <c r="D11" s="80"/>
      <c r="E11" s="3"/>
      <c r="F11" s="3"/>
      <c r="G11" s="3"/>
      <c r="H11" s="3"/>
      <c r="I11" s="3"/>
      <c r="J11" s="3"/>
      <c r="K11" s="3"/>
      <c r="L11" s="3"/>
      <c r="M11" s="3"/>
      <c r="N11" s="3"/>
      <c r="O11" s="3"/>
      <c r="P11" s="3"/>
      <c r="Q11" s="3"/>
      <c r="R11" s="3"/>
      <c r="S11" s="3"/>
      <c r="T11" s="3"/>
      <c r="U11" s="3"/>
      <c r="V11" s="3"/>
      <c r="W11" s="3"/>
    </row>
    <row r="12" spans="1:23" ht="20.25">
      <c r="A12" s="34"/>
      <c r="B12" s="34"/>
      <c r="C12" s="6"/>
      <c r="D12" s="80"/>
      <c r="E12" s="3"/>
      <c r="F12" s="3"/>
      <c r="G12" s="3"/>
      <c r="H12" s="3"/>
      <c r="I12" s="3"/>
      <c r="J12" s="3"/>
      <c r="K12" s="3"/>
      <c r="L12" s="3"/>
      <c r="M12" s="3"/>
      <c r="N12" s="3"/>
      <c r="O12" s="3"/>
      <c r="P12" s="3"/>
      <c r="Q12" s="3"/>
      <c r="R12" s="3"/>
      <c r="S12" s="3"/>
      <c r="T12" s="3"/>
      <c r="U12" s="3"/>
      <c r="V12" s="3"/>
      <c r="W12" s="3"/>
    </row>
    <row r="13" spans="1:23" ht="20.25">
      <c r="A13" s="34"/>
      <c r="B13" s="34"/>
      <c r="C13" s="6"/>
      <c r="D13" s="80"/>
      <c r="E13" s="3"/>
      <c r="F13" s="3"/>
      <c r="G13" s="3"/>
      <c r="H13" s="3"/>
      <c r="I13" s="3"/>
      <c r="J13" s="3"/>
      <c r="K13" s="3"/>
      <c r="L13" s="3"/>
      <c r="M13" s="3"/>
      <c r="N13" s="3"/>
      <c r="O13" s="3"/>
      <c r="P13" s="3"/>
      <c r="Q13" s="3"/>
      <c r="R13" s="3"/>
      <c r="S13" s="3"/>
      <c r="T13" s="3"/>
      <c r="U13" s="3"/>
      <c r="V13" s="3"/>
      <c r="W13" s="3"/>
    </row>
    <row r="14" spans="1:23" ht="20.25">
      <c r="A14" s="34"/>
      <c r="B14" s="34"/>
      <c r="C14" s="6"/>
      <c r="D14" s="80"/>
      <c r="E14" s="3"/>
      <c r="F14" s="3"/>
      <c r="G14" s="3"/>
      <c r="H14" s="3"/>
      <c r="I14" s="3"/>
      <c r="J14" s="3"/>
      <c r="K14" s="3"/>
      <c r="L14" s="3"/>
      <c r="M14" s="3"/>
      <c r="N14" s="3"/>
      <c r="O14" s="3"/>
      <c r="P14" s="3"/>
      <c r="Q14" s="3"/>
      <c r="R14" s="3"/>
      <c r="S14" s="3"/>
      <c r="T14" s="3"/>
      <c r="U14" s="3"/>
      <c r="V14" s="3"/>
      <c r="W14" s="3"/>
    </row>
    <row r="15" spans="1:23" ht="20.25">
      <c r="A15" s="34"/>
      <c r="B15" s="34"/>
      <c r="C15" s="6"/>
      <c r="D15" s="80"/>
      <c r="E15" s="3"/>
      <c r="F15" s="3"/>
      <c r="G15" s="3"/>
      <c r="H15" s="3"/>
      <c r="I15" s="3"/>
      <c r="J15" s="3"/>
      <c r="K15" s="3"/>
      <c r="L15" s="3"/>
      <c r="M15" s="3"/>
      <c r="N15" s="3"/>
      <c r="O15" s="3"/>
      <c r="P15" s="3"/>
      <c r="Q15" s="3"/>
      <c r="R15" s="3"/>
      <c r="S15" s="3"/>
      <c r="T15" s="3"/>
      <c r="U15" s="3"/>
      <c r="V15" s="3"/>
      <c r="W15" s="3"/>
    </row>
    <row r="16" spans="1:23" ht="20.25" customHeight="1">
      <c r="A16" s="5"/>
      <c r="B16" s="5"/>
      <c r="C16" s="5"/>
      <c r="D16" s="80"/>
      <c r="E16" s="3"/>
      <c r="F16" s="3"/>
      <c r="G16" s="3"/>
      <c r="H16" s="3"/>
      <c r="I16" s="3"/>
      <c r="J16" s="3"/>
      <c r="K16" s="3"/>
      <c r="L16" s="3"/>
      <c r="M16" s="3"/>
      <c r="N16" s="3"/>
      <c r="O16" s="3"/>
      <c r="P16" s="3"/>
      <c r="Q16" s="3"/>
      <c r="R16" s="3"/>
      <c r="S16" s="3"/>
      <c r="T16" s="3"/>
      <c r="U16" s="3"/>
      <c r="V16" s="3"/>
      <c r="W16" s="3"/>
    </row>
    <row r="17" spans="1:23" ht="20.25" customHeight="1">
      <c r="A17" s="6"/>
      <c r="B17" s="6"/>
      <c r="C17" s="6"/>
      <c r="D17" s="80"/>
      <c r="E17" s="3"/>
      <c r="F17" s="3"/>
      <c r="G17" s="3"/>
      <c r="H17" s="3"/>
      <c r="I17" s="3"/>
      <c r="J17" s="3"/>
      <c r="K17" s="3"/>
      <c r="L17" s="3"/>
      <c r="M17" s="3"/>
      <c r="N17" s="3"/>
      <c r="O17" s="3"/>
      <c r="P17" s="3"/>
      <c r="Q17" s="3"/>
      <c r="R17" s="3"/>
      <c r="S17" s="3"/>
      <c r="T17" s="3"/>
      <c r="U17" s="3"/>
      <c r="V17" s="3"/>
      <c r="W17" s="3"/>
    </row>
    <row r="18" spans="1:23" ht="20.25" customHeight="1">
      <c r="A18" s="6"/>
      <c r="B18" s="6"/>
      <c r="C18" s="6"/>
      <c r="D18" s="80"/>
      <c r="E18" s="3"/>
      <c r="F18" s="3"/>
      <c r="G18" s="3"/>
      <c r="H18" s="3"/>
      <c r="I18" s="3"/>
      <c r="J18" s="3"/>
      <c r="K18" s="3"/>
      <c r="L18" s="3"/>
      <c r="M18" s="3"/>
      <c r="N18" s="3"/>
      <c r="O18" s="3"/>
      <c r="P18" s="3"/>
      <c r="Q18" s="3"/>
      <c r="R18" s="3"/>
      <c r="S18" s="3"/>
      <c r="T18" s="3"/>
      <c r="U18" s="3"/>
      <c r="V18" s="3"/>
      <c r="W18" s="3"/>
    </row>
    <row r="19" spans="1:23" ht="20.25" customHeight="1">
      <c r="A19" s="6"/>
      <c r="B19" s="6"/>
      <c r="C19" s="6"/>
      <c r="D19" s="80"/>
      <c r="E19" s="3"/>
      <c r="F19" s="3"/>
      <c r="G19" s="3"/>
      <c r="H19" s="3"/>
      <c r="I19" s="3"/>
      <c r="J19" s="3"/>
      <c r="K19" s="3"/>
      <c r="L19" s="3"/>
      <c r="M19" s="3"/>
      <c r="N19" s="3"/>
      <c r="O19" s="3"/>
      <c r="P19" s="3"/>
      <c r="Q19" s="3"/>
      <c r="R19" s="3"/>
      <c r="S19" s="3"/>
      <c r="T19" s="3"/>
      <c r="U19" s="3"/>
      <c r="V19" s="3"/>
      <c r="W19" s="3"/>
    </row>
    <row r="20" spans="1:23" ht="20.25" customHeight="1">
      <c r="A20" s="6"/>
      <c r="B20" s="6"/>
      <c r="C20" s="6"/>
      <c r="D20" s="80"/>
      <c r="E20" s="3"/>
      <c r="F20" s="3"/>
      <c r="G20" s="3"/>
      <c r="H20" s="3"/>
      <c r="I20" s="3"/>
      <c r="J20" s="3"/>
      <c r="K20" s="3"/>
      <c r="L20" s="3"/>
      <c r="M20" s="3"/>
      <c r="N20" s="3"/>
      <c r="O20" s="3"/>
      <c r="P20" s="3"/>
      <c r="Q20" s="3"/>
      <c r="R20" s="3"/>
      <c r="S20" s="3"/>
      <c r="T20" s="3"/>
      <c r="U20" s="3"/>
      <c r="V20" s="3"/>
      <c r="W20" s="3"/>
    </row>
    <row r="21" spans="1:23" ht="20.25" customHeight="1">
      <c r="A21" s="6"/>
      <c r="B21" s="6"/>
      <c r="C21" s="6"/>
      <c r="D21" s="80"/>
      <c r="E21" s="3"/>
      <c r="F21" s="3"/>
      <c r="G21" s="3"/>
      <c r="H21" s="3"/>
      <c r="I21" s="3"/>
      <c r="J21" s="3"/>
      <c r="K21" s="3"/>
      <c r="L21" s="3"/>
      <c r="M21" s="3"/>
      <c r="N21" s="3"/>
      <c r="O21" s="3"/>
      <c r="P21" s="3"/>
      <c r="Q21" s="3"/>
      <c r="R21" s="3"/>
      <c r="S21" s="3"/>
      <c r="T21" s="3"/>
      <c r="U21" s="3"/>
      <c r="V21" s="3"/>
      <c r="W21" s="3"/>
    </row>
    <row r="22" spans="1:23" ht="20.25" customHeight="1">
      <c r="A22" s="6"/>
      <c r="B22" s="6"/>
      <c r="C22" s="6"/>
      <c r="D22" s="80"/>
      <c r="E22" s="3"/>
      <c r="F22" s="3"/>
      <c r="G22" s="3"/>
      <c r="H22" s="3"/>
      <c r="I22" s="3"/>
      <c r="J22" s="3"/>
      <c r="K22" s="3"/>
      <c r="L22" s="3"/>
      <c r="M22" s="3"/>
      <c r="N22" s="3"/>
      <c r="O22" s="3"/>
      <c r="P22" s="3"/>
      <c r="Q22" s="3"/>
      <c r="R22" s="3"/>
      <c r="S22" s="3"/>
      <c r="T22" s="3"/>
      <c r="U22" s="3"/>
      <c r="V22" s="3"/>
      <c r="W22" s="3"/>
    </row>
    <row r="23" spans="1:23" ht="20.25" customHeight="1">
      <c r="A23" s="6"/>
      <c r="B23" s="6"/>
      <c r="C23" s="6"/>
      <c r="D23" s="80"/>
      <c r="E23" s="3"/>
      <c r="F23" s="3"/>
      <c r="G23" s="3"/>
      <c r="H23" s="3"/>
      <c r="I23" s="3"/>
      <c r="J23" s="3"/>
      <c r="K23" s="3"/>
      <c r="L23" s="3"/>
      <c r="M23" s="3"/>
      <c r="N23" s="3"/>
      <c r="O23" s="3"/>
      <c r="P23" s="3"/>
      <c r="Q23" s="3"/>
      <c r="R23" s="3"/>
      <c r="S23" s="3"/>
      <c r="T23" s="3"/>
      <c r="U23" s="3"/>
      <c r="V23" s="3"/>
      <c r="W23" s="3"/>
    </row>
    <row r="24" spans="1:23" ht="20.25" customHeight="1">
      <c r="A24" s="6"/>
      <c r="B24" s="6"/>
      <c r="C24" s="6"/>
      <c r="D24" s="80"/>
      <c r="E24" s="3"/>
      <c r="F24" s="3"/>
      <c r="G24" s="3"/>
      <c r="H24" s="3"/>
      <c r="I24" s="3"/>
      <c r="J24" s="3"/>
      <c r="K24" s="3"/>
      <c r="L24" s="3"/>
      <c r="M24" s="3"/>
      <c r="N24" s="3"/>
      <c r="O24" s="3"/>
      <c r="P24" s="3"/>
      <c r="Q24" s="3"/>
      <c r="R24" s="3"/>
      <c r="S24" s="3"/>
      <c r="T24" s="3"/>
      <c r="U24" s="3"/>
      <c r="V24" s="3"/>
      <c r="W24" s="3"/>
    </row>
    <row r="25" spans="1:23" ht="20.25" customHeight="1">
      <c r="A25" s="6"/>
      <c r="B25" s="6"/>
      <c r="C25" s="6"/>
      <c r="D25" s="80"/>
      <c r="E25" s="3"/>
      <c r="F25" s="3"/>
      <c r="G25" s="3"/>
      <c r="H25" s="3"/>
      <c r="I25" s="3"/>
      <c r="J25" s="3"/>
      <c r="K25" s="3"/>
      <c r="L25" s="3"/>
      <c r="M25" s="3"/>
      <c r="N25" s="3"/>
      <c r="O25" s="3"/>
      <c r="P25" s="3"/>
      <c r="Q25" s="3"/>
      <c r="R25" s="3"/>
      <c r="S25" s="3"/>
      <c r="T25" s="3"/>
      <c r="U25" s="3"/>
      <c r="V25" s="3"/>
      <c r="W25" s="3"/>
    </row>
    <row r="26" spans="1:23" ht="20.25" customHeight="1">
      <c r="A26" s="6"/>
      <c r="B26" s="6"/>
      <c r="C26" s="6"/>
      <c r="D26" s="80"/>
      <c r="E26" s="3"/>
      <c r="F26" s="3"/>
      <c r="G26" s="3"/>
      <c r="H26" s="3"/>
      <c r="I26" s="3"/>
      <c r="J26" s="3"/>
      <c r="K26" s="3"/>
      <c r="L26" s="3"/>
      <c r="M26" s="3"/>
      <c r="N26" s="3"/>
      <c r="O26" s="3"/>
      <c r="P26" s="3"/>
      <c r="Q26" s="3"/>
      <c r="R26" s="3"/>
      <c r="S26" s="3"/>
      <c r="T26" s="3"/>
      <c r="U26" s="3"/>
      <c r="V26" s="3"/>
      <c r="W26" s="3"/>
    </row>
    <row r="27" spans="1:23" ht="20.25" customHeight="1">
      <c r="A27" s="6"/>
      <c r="B27" s="6"/>
      <c r="C27" s="6"/>
      <c r="D27" s="80"/>
      <c r="E27" s="3"/>
      <c r="F27" s="3"/>
      <c r="G27" s="3"/>
      <c r="H27" s="3"/>
      <c r="I27" s="3"/>
      <c r="J27" s="3"/>
      <c r="K27" s="3"/>
      <c r="L27" s="3"/>
      <c r="M27" s="3"/>
      <c r="N27" s="3"/>
      <c r="O27" s="3"/>
      <c r="P27" s="3"/>
      <c r="Q27" s="3"/>
      <c r="R27" s="3"/>
      <c r="S27" s="3"/>
      <c r="T27" s="3"/>
      <c r="U27" s="3"/>
      <c r="V27" s="3"/>
      <c r="W27" s="3"/>
    </row>
    <row r="28" spans="1:23" ht="20.25" customHeight="1">
      <c r="A28" s="6"/>
      <c r="B28" s="6"/>
      <c r="C28" s="6"/>
      <c r="D28" s="80"/>
      <c r="E28" s="3"/>
      <c r="F28" s="3"/>
      <c r="G28" s="3"/>
      <c r="H28" s="3"/>
      <c r="I28" s="3"/>
      <c r="J28" s="3"/>
      <c r="K28" s="3"/>
      <c r="L28" s="3"/>
      <c r="M28" s="3"/>
      <c r="N28" s="3"/>
      <c r="O28" s="3"/>
      <c r="P28" s="3"/>
      <c r="Q28" s="3"/>
      <c r="R28" s="3"/>
      <c r="S28" s="3"/>
      <c r="T28" s="3"/>
      <c r="U28" s="3"/>
      <c r="V28" s="3"/>
      <c r="W28" s="3"/>
    </row>
    <row r="29" spans="1:23" ht="20.25" customHeight="1">
      <c r="A29" s="6"/>
      <c r="B29" s="6"/>
      <c r="C29" s="6"/>
      <c r="D29" s="80"/>
      <c r="E29" s="3"/>
      <c r="F29" s="3"/>
      <c r="G29" s="3"/>
      <c r="H29" s="3"/>
      <c r="I29" s="3"/>
      <c r="J29" s="3"/>
      <c r="K29" s="3"/>
      <c r="L29" s="3"/>
      <c r="M29" s="3"/>
      <c r="N29" s="3"/>
      <c r="O29" s="3"/>
      <c r="P29" s="3"/>
      <c r="Q29" s="3"/>
      <c r="R29" s="3"/>
      <c r="S29" s="3"/>
      <c r="T29" s="3"/>
      <c r="U29" s="3"/>
      <c r="V29" s="3"/>
      <c r="W29" s="3"/>
    </row>
    <row r="30" spans="1:23" ht="20.25" customHeight="1">
      <c r="A30" s="35"/>
      <c r="B30" s="35"/>
      <c r="C30" s="35"/>
      <c r="D30" s="80"/>
      <c r="E30" s="3"/>
      <c r="F30" s="3"/>
      <c r="G30" s="3"/>
      <c r="H30" s="3"/>
      <c r="I30" s="3"/>
      <c r="J30" s="3"/>
      <c r="K30" s="3"/>
      <c r="L30" s="3"/>
      <c r="M30" s="3"/>
      <c r="N30" s="3"/>
      <c r="O30" s="3"/>
      <c r="P30" s="3"/>
      <c r="Q30" s="3"/>
      <c r="R30" s="3"/>
      <c r="S30" s="3"/>
      <c r="T30" s="3"/>
      <c r="U30" s="3"/>
      <c r="V30" s="3"/>
      <c r="W30" s="3"/>
    </row>
    <row r="31" spans="1:23">
      <c r="A31" s="3"/>
      <c r="B31" s="3"/>
      <c r="C31" s="3"/>
      <c r="D31" s="80"/>
      <c r="E31" s="3"/>
      <c r="F31" s="3"/>
      <c r="G31" s="3"/>
      <c r="H31" s="3"/>
      <c r="I31" s="3"/>
      <c r="J31" s="3"/>
      <c r="K31" s="3"/>
      <c r="L31" s="3"/>
      <c r="M31" s="3"/>
      <c r="N31" s="3"/>
      <c r="O31" s="3"/>
      <c r="P31" s="3"/>
      <c r="Q31" s="3"/>
      <c r="R31" s="3"/>
      <c r="S31" s="3"/>
      <c r="T31" s="3"/>
      <c r="U31" s="3"/>
      <c r="V31" s="3"/>
      <c r="W31" s="3"/>
    </row>
    <row r="32" spans="1:23">
      <c r="A32" s="3"/>
      <c r="B32" s="3"/>
      <c r="C32" s="3"/>
      <c r="D32" s="80"/>
      <c r="E32" s="3"/>
      <c r="F32" s="3"/>
      <c r="G32" s="3"/>
      <c r="H32" s="3"/>
      <c r="I32" s="3"/>
      <c r="J32" s="3"/>
      <c r="K32" s="3"/>
      <c r="L32" s="3"/>
      <c r="M32" s="3"/>
      <c r="N32" s="3"/>
      <c r="O32" s="3"/>
      <c r="P32" s="3"/>
      <c r="Q32" s="3"/>
      <c r="R32" s="3"/>
      <c r="S32" s="3"/>
      <c r="T32" s="3"/>
      <c r="U32" s="3"/>
      <c r="V32" s="3"/>
      <c r="W32" s="3"/>
    </row>
    <row r="33" spans="1:23">
      <c r="A33" s="3"/>
      <c r="B33" s="3"/>
      <c r="C33" s="3"/>
      <c r="D33" s="80"/>
      <c r="E33" s="3"/>
      <c r="F33" s="3"/>
      <c r="G33" s="3"/>
      <c r="H33" s="3"/>
      <c r="I33" s="3"/>
      <c r="J33" s="3"/>
      <c r="K33" s="3"/>
      <c r="L33" s="3"/>
      <c r="M33" s="3"/>
      <c r="N33" s="3"/>
      <c r="O33" s="3"/>
      <c r="P33" s="3"/>
      <c r="Q33" s="3"/>
      <c r="R33" s="3"/>
      <c r="S33" s="3"/>
      <c r="T33" s="3"/>
      <c r="U33" s="3"/>
      <c r="V33" s="3"/>
      <c r="W33" s="3"/>
    </row>
    <row r="34" spans="1:23">
      <c r="A34" s="3"/>
      <c r="B34" s="3"/>
      <c r="C34" s="3"/>
      <c r="D34" s="80"/>
      <c r="E34" s="3"/>
      <c r="F34" s="3"/>
      <c r="G34" s="3"/>
      <c r="H34" s="3"/>
      <c r="I34" s="3"/>
      <c r="J34" s="3"/>
      <c r="K34" s="3"/>
      <c r="L34" s="3"/>
      <c r="M34" s="3"/>
      <c r="N34" s="3"/>
      <c r="O34" s="3"/>
      <c r="P34" s="3"/>
      <c r="Q34" s="3"/>
      <c r="R34" s="3"/>
      <c r="S34" s="3"/>
      <c r="T34" s="3"/>
      <c r="U34" s="3"/>
      <c r="V34" s="3"/>
      <c r="W34" s="3"/>
    </row>
    <row r="35" spans="1:23">
      <c r="A35" s="3"/>
      <c r="B35" s="3"/>
      <c r="C35" s="3"/>
      <c r="D35" s="80"/>
      <c r="E35" s="3"/>
      <c r="F35" s="3"/>
      <c r="G35" s="3"/>
      <c r="H35" s="3"/>
      <c r="I35" s="3"/>
      <c r="J35" s="3"/>
      <c r="K35" s="3"/>
      <c r="L35" s="3"/>
      <c r="M35" s="3"/>
      <c r="N35" s="3"/>
      <c r="O35" s="3"/>
      <c r="P35" s="3"/>
      <c r="Q35" s="3"/>
      <c r="R35" s="3"/>
      <c r="S35" s="3"/>
      <c r="T35" s="3"/>
      <c r="U35" s="3"/>
      <c r="V35" s="3"/>
      <c r="W35" s="3"/>
    </row>
    <row r="36" spans="1:23">
      <c r="A36" s="3"/>
      <c r="B36" s="3"/>
      <c r="C36" s="3"/>
      <c r="D36" s="80"/>
      <c r="E36" s="3"/>
      <c r="F36" s="3"/>
      <c r="G36" s="3"/>
      <c r="H36" s="3"/>
      <c r="I36" s="3"/>
      <c r="J36" s="3"/>
      <c r="K36" s="3"/>
      <c r="L36" s="3"/>
      <c r="M36" s="3"/>
      <c r="N36" s="3"/>
      <c r="O36" s="3"/>
      <c r="P36" s="3"/>
      <c r="Q36" s="3"/>
      <c r="R36" s="3"/>
      <c r="S36" s="3"/>
      <c r="T36" s="3"/>
      <c r="U36" s="3"/>
      <c r="V36" s="3"/>
      <c r="W36" s="3"/>
    </row>
    <row r="37" spans="1:23">
      <c r="A37" s="3"/>
      <c r="B37" s="3"/>
      <c r="C37" s="3"/>
      <c r="D37" s="80"/>
      <c r="E37" s="3"/>
      <c r="F37" s="3"/>
      <c r="G37" s="3"/>
      <c r="H37" s="3"/>
      <c r="I37" s="3"/>
      <c r="J37" s="3"/>
      <c r="K37" s="3"/>
      <c r="L37" s="3"/>
      <c r="M37" s="3"/>
      <c r="N37" s="3"/>
      <c r="O37" s="3"/>
      <c r="P37" s="3"/>
      <c r="Q37" s="3"/>
      <c r="R37" s="3"/>
      <c r="S37" s="3"/>
      <c r="T37" s="3"/>
      <c r="U37" s="3"/>
      <c r="V37" s="3"/>
      <c r="W37" s="3"/>
    </row>
    <row r="38" spans="1:23">
      <c r="A38" s="3"/>
      <c r="B38" s="3"/>
      <c r="C38" s="3"/>
      <c r="D38" s="80"/>
      <c r="E38" s="3"/>
      <c r="F38" s="3"/>
      <c r="G38" s="3"/>
      <c r="H38" s="3"/>
      <c r="I38" s="3"/>
      <c r="J38" s="3"/>
      <c r="K38" s="3"/>
      <c r="L38" s="3"/>
      <c r="M38" s="3"/>
      <c r="N38" s="3"/>
      <c r="O38" s="3"/>
      <c r="P38" s="3"/>
      <c r="Q38" s="3"/>
      <c r="R38" s="3"/>
      <c r="S38" s="3"/>
      <c r="T38" s="3"/>
      <c r="U38" s="3"/>
      <c r="V38" s="3"/>
      <c r="W38" s="3"/>
    </row>
    <row r="39" spans="1:23">
      <c r="A39" s="3"/>
      <c r="B39" s="3"/>
      <c r="C39" s="3"/>
      <c r="D39" s="80"/>
      <c r="E39" s="3"/>
      <c r="F39" s="3"/>
      <c r="G39" s="3"/>
      <c r="H39" s="3"/>
      <c r="I39" s="3"/>
      <c r="J39" s="3"/>
      <c r="K39" s="3"/>
      <c r="L39" s="3"/>
      <c r="M39" s="3"/>
      <c r="N39" s="3"/>
      <c r="O39" s="3"/>
      <c r="P39" s="3"/>
      <c r="Q39" s="3"/>
      <c r="R39" s="3"/>
      <c r="S39" s="3"/>
      <c r="T39" s="3"/>
      <c r="U39" s="3"/>
      <c r="V39" s="3"/>
      <c r="W39" s="3"/>
    </row>
    <row r="40" spans="1:23">
      <c r="A40" s="3"/>
      <c r="B40" s="3"/>
      <c r="C40" s="3"/>
      <c r="D40" s="80"/>
      <c r="E40" s="3"/>
      <c r="F40" s="3"/>
      <c r="G40" s="3"/>
      <c r="H40" s="3"/>
      <c r="I40" s="3"/>
      <c r="J40" s="3"/>
      <c r="K40" s="3"/>
      <c r="L40" s="3"/>
      <c r="M40" s="3"/>
      <c r="N40" s="3"/>
      <c r="O40" s="3"/>
      <c r="P40" s="3"/>
      <c r="Q40" s="3"/>
      <c r="R40" s="3"/>
      <c r="S40" s="3"/>
      <c r="T40" s="3"/>
      <c r="U40" s="3"/>
      <c r="V40" s="3"/>
      <c r="W40" s="3"/>
    </row>
    <row r="41" spans="1:23">
      <c r="A41" s="3"/>
      <c r="B41" s="3"/>
      <c r="C41" s="3"/>
      <c r="D41" s="80"/>
      <c r="E41" s="3"/>
      <c r="F41" s="3"/>
      <c r="G41" s="3"/>
      <c r="H41" s="3"/>
      <c r="I41" s="3"/>
      <c r="J41" s="3"/>
      <c r="K41" s="3"/>
      <c r="L41" s="3"/>
      <c r="M41" s="3"/>
      <c r="N41" s="3"/>
      <c r="O41" s="3"/>
      <c r="P41" s="3"/>
      <c r="Q41" s="3"/>
      <c r="R41" s="3"/>
      <c r="S41" s="3"/>
      <c r="T41" s="3"/>
      <c r="U41" s="3"/>
      <c r="V41" s="3"/>
      <c r="W41" s="3"/>
    </row>
    <row r="42" spans="1:23">
      <c r="A42" s="3"/>
      <c r="B42" s="3"/>
      <c r="C42" s="3"/>
      <c r="D42" s="80"/>
      <c r="E42" s="3"/>
      <c r="F42" s="3"/>
      <c r="G42" s="3"/>
      <c r="H42" s="3"/>
      <c r="I42" s="3"/>
      <c r="J42" s="3"/>
      <c r="K42" s="3"/>
      <c r="L42" s="3"/>
      <c r="M42" s="3"/>
      <c r="N42" s="3"/>
      <c r="O42" s="3"/>
      <c r="P42" s="3"/>
      <c r="Q42" s="3"/>
      <c r="R42" s="3"/>
      <c r="S42" s="3"/>
      <c r="T42" s="3"/>
      <c r="U42" s="3"/>
      <c r="V42" s="3"/>
      <c r="W42" s="3"/>
    </row>
    <row r="43" spans="1:23">
      <c r="A43" s="3"/>
      <c r="B43" s="3"/>
      <c r="C43" s="3"/>
      <c r="D43" s="80"/>
      <c r="E43" s="3"/>
      <c r="F43" s="3"/>
      <c r="G43" s="3"/>
      <c r="H43" s="3"/>
      <c r="I43" s="3"/>
      <c r="J43" s="3"/>
      <c r="K43" s="3"/>
      <c r="L43" s="3"/>
      <c r="M43" s="3"/>
      <c r="N43" s="3"/>
      <c r="O43" s="3"/>
      <c r="P43" s="3"/>
      <c r="Q43" s="3"/>
      <c r="R43" s="3"/>
      <c r="S43" s="3"/>
      <c r="T43" s="3"/>
      <c r="U43" s="3"/>
      <c r="V43" s="3"/>
      <c r="W43" s="3"/>
    </row>
    <row r="44" spans="1:23">
      <c r="A44" s="3"/>
      <c r="B44" s="3"/>
      <c r="C44" s="3"/>
      <c r="D44" s="80"/>
      <c r="E44" s="3"/>
      <c r="F44" s="3"/>
      <c r="G44" s="3"/>
      <c r="H44" s="3"/>
      <c r="I44" s="3"/>
      <c r="J44" s="3"/>
      <c r="K44" s="3"/>
      <c r="L44" s="3"/>
      <c r="M44" s="3"/>
      <c r="N44" s="3"/>
      <c r="O44" s="3"/>
      <c r="P44" s="3"/>
      <c r="Q44" s="3"/>
      <c r="R44" s="3"/>
      <c r="S44" s="3"/>
      <c r="T44" s="3"/>
      <c r="U44" s="3"/>
      <c r="V44" s="3"/>
      <c r="W44" s="3"/>
    </row>
    <row r="45" spans="1:23">
      <c r="A45" s="3"/>
      <c r="B45" s="3"/>
      <c r="C45" s="3"/>
      <c r="D45" s="80"/>
      <c r="E45" s="3"/>
      <c r="F45" s="3"/>
      <c r="G45" s="3"/>
      <c r="H45" s="3"/>
      <c r="I45" s="3"/>
      <c r="J45" s="3"/>
      <c r="K45" s="3"/>
      <c r="L45" s="3"/>
      <c r="M45" s="3"/>
      <c r="N45" s="3"/>
      <c r="O45" s="3"/>
      <c r="P45" s="3"/>
      <c r="Q45" s="3"/>
      <c r="R45" s="3"/>
      <c r="S45" s="3"/>
      <c r="T45" s="3"/>
      <c r="U45" s="3"/>
      <c r="V45" s="3"/>
      <c r="W45" s="3"/>
    </row>
    <row r="46" spans="1:23">
      <c r="A46" s="3"/>
      <c r="B46" s="3"/>
      <c r="C46" s="3"/>
      <c r="D46" s="80"/>
      <c r="E46" s="3"/>
      <c r="F46" s="3"/>
      <c r="G46" s="3"/>
      <c r="H46" s="3"/>
      <c r="I46" s="3"/>
      <c r="J46" s="3"/>
      <c r="K46" s="3"/>
      <c r="L46" s="3"/>
      <c r="M46" s="3"/>
      <c r="N46" s="3"/>
      <c r="O46" s="3"/>
      <c r="P46" s="3"/>
      <c r="Q46" s="3"/>
      <c r="R46" s="3"/>
      <c r="S46" s="3"/>
      <c r="T46" s="3"/>
      <c r="U46" s="3"/>
      <c r="V46" s="3"/>
      <c r="W46" s="3"/>
    </row>
    <row r="47" spans="1:23">
      <c r="A47" s="3"/>
      <c r="B47" s="3"/>
      <c r="C47" s="3"/>
      <c r="D47" s="80"/>
      <c r="E47" s="3"/>
      <c r="F47" s="3"/>
      <c r="G47" s="3"/>
      <c r="H47" s="3"/>
      <c r="I47" s="3"/>
      <c r="J47" s="3"/>
      <c r="K47" s="3"/>
      <c r="L47" s="3"/>
      <c r="M47" s="3"/>
      <c r="N47" s="3"/>
      <c r="O47" s="3"/>
      <c r="P47" s="3"/>
      <c r="Q47" s="3"/>
      <c r="R47" s="3"/>
      <c r="S47" s="3"/>
      <c r="T47" s="3"/>
      <c r="U47" s="3"/>
      <c r="V47" s="3"/>
      <c r="W47" s="3"/>
    </row>
  </sheetData>
  <mergeCells count="1">
    <mergeCell ref="A1:D1"/>
  </mergeCells>
  <phoneticPr fontId="3" type="noConversion"/>
  <dataValidations count="1">
    <dataValidation type="list" allowBlank="1" showInputMessage="1" showErrorMessage="1" sqref="F3" xr:uid="{00000000-0002-0000-0000-000000000000}">
      <formula1>"高级用户,一般用户"</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519169" r:id="rId4" name="CommandButton1">
          <controlPr defaultSize="0" autoLine="0" r:id="rId5">
            <anchor moveWithCells="1">
              <from>
                <xdr:col>4</xdr:col>
                <xdr:colOff>219075</xdr:colOff>
                <xdr:row>0</xdr:row>
                <xdr:rowOff>76200</xdr:rowOff>
              </from>
              <to>
                <xdr:col>5</xdr:col>
                <xdr:colOff>847725</xdr:colOff>
                <xdr:row>1</xdr:row>
                <xdr:rowOff>152400</xdr:rowOff>
              </to>
            </anchor>
          </controlPr>
        </control>
      </mc:Choice>
      <mc:Fallback>
        <control shapeId="519169"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C49"/>
  <sheetViews>
    <sheetView showGridLines="0" showRowColHeaders="0" zoomScaleNormal="100" workbookViewId="0">
      <selection sqref="A1:B1"/>
    </sheetView>
  </sheetViews>
  <sheetFormatPr defaultColWidth="9" defaultRowHeight="13.5"/>
  <cols>
    <col min="1" max="1" width="12.25" style="141" customWidth="1"/>
    <col min="2" max="2" width="13.5" style="141" customWidth="1"/>
    <col min="3" max="3" width="12.75" style="141" customWidth="1"/>
    <col min="4" max="16384" width="9" style="141"/>
  </cols>
  <sheetData>
    <row r="1" spans="1:3" ht="27">
      <c r="A1" s="174" t="s">
        <v>1294</v>
      </c>
      <c r="B1" s="174"/>
    </row>
    <row r="2" spans="1:3">
      <c r="A2" s="141" t="s">
        <v>1295</v>
      </c>
      <c r="B2" s="141" t="s">
        <v>1296</v>
      </c>
    </row>
    <row r="3" spans="1:3">
      <c r="A3" s="141" t="s">
        <v>1297</v>
      </c>
      <c r="B3" s="142">
        <v>43713</v>
      </c>
      <c r="C3" s="143">
        <v>0.58339120370370368</v>
      </c>
    </row>
    <row r="4" spans="1:3">
      <c r="A4" s="141" t="s">
        <v>1307</v>
      </c>
      <c r="B4" s="142">
        <v>43714</v>
      </c>
      <c r="C4" s="143">
        <v>0.70980324074074075</v>
      </c>
    </row>
    <row r="5" spans="1:3">
      <c r="A5" s="141" t="s">
        <v>1308</v>
      </c>
      <c r="B5" s="142">
        <v>43714</v>
      </c>
      <c r="C5" s="143">
        <v>0.71045138888888892</v>
      </c>
    </row>
    <row r="6" spans="1:3">
      <c r="A6" s="141" t="s">
        <v>186</v>
      </c>
      <c r="B6" s="142">
        <v>43715</v>
      </c>
      <c r="C6" s="143">
        <v>0.31184027777777779</v>
      </c>
    </row>
    <row r="7" spans="1:3">
      <c r="A7" s="141" t="s">
        <v>186</v>
      </c>
      <c r="B7" s="142">
        <v>43716</v>
      </c>
      <c r="C7" s="143">
        <v>0.84637731481481471</v>
      </c>
    </row>
    <row r="8" spans="1:3">
      <c r="A8" s="141" t="s">
        <v>510</v>
      </c>
      <c r="B8" s="142">
        <v>43716</v>
      </c>
      <c r="C8" s="143">
        <v>0.92339120370370376</v>
      </c>
    </row>
    <row r="9" spans="1:3">
      <c r="A9" s="141" t="s">
        <v>515</v>
      </c>
      <c r="B9" s="142">
        <v>43716</v>
      </c>
      <c r="C9" s="143">
        <v>0.92795138888888884</v>
      </c>
    </row>
    <row r="10" spans="1:3">
      <c r="A10" s="141" t="s">
        <v>186</v>
      </c>
      <c r="B10" s="142">
        <v>43717</v>
      </c>
      <c r="C10" s="143">
        <v>0.34917824074074072</v>
      </c>
    </row>
    <row r="11" spans="1:3">
      <c r="A11" s="141" t="s">
        <v>186</v>
      </c>
      <c r="B11" s="142">
        <v>43717</v>
      </c>
      <c r="C11" s="143">
        <v>0.35347222222222219</v>
      </c>
    </row>
    <row r="12" spans="1:3">
      <c r="A12" s="141" t="s">
        <v>186</v>
      </c>
      <c r="B12" s="142">
        <v>43717</v>
      </c>
      <c r="C12" s="143">
        <v>0.39701388888888883</v>
      </c>
    </row>
    <row r="13" spans="1:3">
      <c r="A13" s="141" t="s">
        <v>1307</v>
      </c>
      <c r="B13" s="142">
        <v>43717</v>
      </c>
      <c r="C13" s="143">
        <v>0.41673611111111114</v>
      </c>
    </row>
    <row r="14" spans="1:3">
      <c r="A14" s="141" t="s">
        <v>1308</v>
      </c>
      <c r="B14" s="142">
        <v>43717</v>
      </c>
      <c r="C14" s="143">
        <v>0.41763888888888889</v>
      </c>
    </row>
    <row r="15" spans="1:3">
      <c r="A15" s="141" t="s">
        <v>1307</v>
      </c>
      <c r="B15" s="142">
        <v>43717</v>
      </c>
      <c r="C15" s="143">
        <v>0.43287037037037041</v>
      </c>
    </row>
    <row r="16" spans="1:3">
      <c r="A16" s="141" t="s">
        <v>1308</v>
      </c>
      <c r="B16" s="142">
        <v>43717</v>
      </c>
      <c r="C16" s="143">
        <v>0.43357638888888889</v>
      </c>
    </row>
    <row r="17" spans="1:3">
      <c r="A17" s="141" t="s">
        <v>1307</v>
      </c>
      <c r="B17" s="142">
        <v>43717</v>
      </c>
      <c r="C17" s="143">
        <v>0.44363425925925926</v>
      </c>
    </row>
    <row r="18" spans="1:3">
      <c r="A18" s="141" t="s">
        <v>186</v>
      </c>
      <c r="B18" s="142">
        <v>43717</v>
      </c>
      <c r="C18" s="143">
        <v>0.44859953703703703</v>
      </c>
    </row>
    <row r="19" spans="1:3">
      <c r="A19" s="141" t="s">
        <v>186</v>
      </c>
      <c r="B19" s="142">
        <v>43717</v>
      </c>
      <c r="C19" s="143">
        <v>0.49655092592592592</v>
      </c>
    </row>
    <row r="20" spans="1:3">
      <c r="A20" s="141" t="s">
        <v>186</v>
      </c>
      <c r="B20" s="142">
        <v>43717</v>
      </c>
      <c r="C20" s="143">
        <v>0.6912962962962963</v>
      </c>
    </row>
    <row r="21" spans="1:3">
      <c r="A21" s="141" t="s">
        <v>186</v>
      </c>
      <c r="B21" s="142">
        <v>43717</v>
      </c>
      <c r="C21" s="143">
        <v>0.71097222222222223</v>
      </c>
    </row>
    <row r="22" spans="1:3">
      <c r="A22" s="141" t="s">
        <v>186</v>
      </c>
      <c r="B22" s="142">
        <v>43717</v>
      </c>
      <c r="C22" s="143">
        <v>0.71510416666666676</v>
      </c>
    </row>
    <row r="23" spans="1:3">
      <c r="A23" s="141" t="s">
        <v>186</v>
      </c>
      <c r="B23" s="142">
        <v>43718</v>
      </c>
      <c r="C23" s="143">
        <v>0.35930555555555554</v>
      </c>
    </row>
    <row r="24" spans="1:3">
      <c r="A24" s="141" t="s">
        <v>186</v>
      </c>
      <c r="B24" s="142">
        <v>43718</v>
      </c>
      <c r="C24" s="143">
        <v>0.37436342592592592</v>
      </c>
    </row>
    <row r="25" spans="1:3">
      <c r="A25" s="141" t="s">
        <v>186</v>
      </c>
      <c r="B25" s="142">
        <v>43718</v>
      </c>
      <c r="C25" s="143">
        <v>0.42353009259259261</v>
      </c>
    </row>
    <row r="26" spans="1:3">
      <c r="A26" s="141" t="s">
        <v>186</v>
      </c>
      <c r="B26" s="142">
        <v>43718</v>
      </c>
      <c r="C26" s="143">
        <v>0.62160879629629628</v>
      </c>
    </row>
    <row r="27" spans="1:3">
      <c r="A27" s="141" t="s">
        <v>1385</v>
      </c>
      <c r="B27" s="142">
        <v>43718</v>
      </c>
      <c r="C27" s="143">
        <v>0.62541666666666662</v>
      </c>
    </row>
    <row r="28" spans="1:3">
      <c r="A28" s="141" t="s">
        <v>1385</v>
      </c>
      <c r="B28" s="142">
        <v>43718</v>
      </c>
      <c r="C28" s="143">
        <v>0.6538194444444444</v>
      </c>
    </row>
    <row r="29" spans="1:3">
      <c r="A29" s="141" t="s">
        <v>1385</v>
      </c>
      <c r="B29" s="142">
        <v>43718</v>
      </c>
      <c r="C29" s="143">
        <v>0.67182870370370373</v>
      </c>
    </row>
    <row r="30" spans="1:3">
      <c r="A30" s="141" t="s">
        <v>1385</v>
      </c>
      <c r="B30" s="142">
        <v>43718</v>
      </c>
      <c r="C30" s="143">
        <v>0.70740740740740737</v>
      </c>
    </row>
    <row r="31" spans="1:3">
      <c r="A31" s="141" t="s">
        <v>186</v>
      </c>
      <c r="B31" s="142">
        <v>43719</v>
      </c>
      <c r="C31" s="143">
        <v>0.7230092592592593</v>
      </c>
    </row>
    <row r="32" spans="1:3">
      <c r="A32" s="141" t="s">
        <v>186</v>
      </c>
      <c r="B32" s="142">
        <v>43719</v>
      </c>
      <c r="C32" s="143">
        <v>0.72425925925925927</v>
      </c>
    </row>
    <row r="33" spans="1:3">
      <c r="A33" s="141" t="s">
        <v>186</v>
      </c>
      <c r="B33" s="142">
        <v>43719</v>
      </c>
      <c r="C33" s="143">
        <v>0.73017361111111112</v>
      </c>
    </row>
    <row r="34" spans="1:3">
      <c r="A34" s="141" t="s">
        <v>1307</v>
      </c>
      <c r="B34" s="142">
        <v>43719</v>
      </c>
      <c r="C34" s="143">
        <v>0.73070601851851846</v>
      </c>
    </row>
    <row r="35" spans="1:3">
      <c r="A35" s="141" t="s">
        <v>186</v>
      </c>
      <c r="B35" s="142">
        <v>43720</v>
      </c>
      <c r="C35" s="143">
        <v>0.35599537037037038</v>
      </c>
    </row>
    <row r="36" spans="1:3">
      <c r="A36" s="141" t="s">
        <v>186</v>
      </c>
      <c r="B36" s="142">
        <v>43720</v>
      </c>
      <c r="C36" s="143">
        <v>0.36876157407407412</v>
      </c>
    </row>
    <row r="37" spans="1:3">
      <c r="A37" s="141" t="s">
        <v>186</v>
      </c>
      <c r="B37" s="142">
        <v>43720</v>
      </c>
      <c r="C37" s="143">
        <v>0.52150462962962962</v>
      </c>
    </row>
    <row r="38" spans="1:3">
      <c r="A38" s="141" t="s">
        <v>1403</v>
      </c>
      <c r="B38" s="142">
        <v>43720</v>
      </c>
      <c r="C38" s="143">
        <v>0.68299768518518522</v>
      </c>
    </row>
    <row r="39" spans="1:3">
      <c r="A39" s="141" t="s">
        <v>1403</v>
      </c>
      <c r="B39" s="142">
        <v>43720</v>
      </c>
      <c r="C39" s="143">
        <v>0.68377314814814805</v>
      </c>
    </row>
    <row r="40" spans="1:3">
      <c r="A40" s="141" t="s">
        <v>1403</v>
      </c>
      <c r="B40" s="142">
        <v>43720</v>
      </c>
      <c r="C40" s="143">
        <v>0.68472222222222223</v>
      </c>
    </row>
    <row r="41" spans="1:3">
      <c r="A41" s="141" t="s">
        <v>1403</v>
      </c>
      <c r="B41" s="142">
        <v>43720</v>
      </c>
      <c r="C41" s="143">
        <v>0.68835648148148154</v>
      </c>
    </row>
    <row r="42" spans="1:3">
      <c r="A42" s="141" t="s">
        <v>186</v>
      </c>
      <c r="B42" s="142">
        <v>43720</v>
      </c>
      <c r="C42" s="143">
        <v>0.70896990740740751</v>
      </c>
    </row>
    <row r="43" spans="1:3">
      <c r="A43" s="141" t="s">
        <v>186</v>
      </c>
      <c r="B43" s="142">
        <v>43720</v>
      </c>
      <c r="C43" s="143">
        <v>0.70934027777777775</v>
      </c>
    </row>
    <row r="44" spans="1:3">
      <c r="A44" s="141" t="s">
        <v>186</v>
      </c>
      <c r="B44" s="142">
        <v>43720</v>
      </c>
      <c r="C44" s="143">
        <v>0.70950231481481485</v>
      </c>
    </row>
    <row r="45" spans="1:3">
      <c r="A45" s="141" t="s">
        <v>186</v>
      </c>
      <c r="B45" s="142">
        <v>43723</v>
      </c>
      <c r="C45" s="143">
        <v>0.79574074074074075</v>
      </c>
    </row>
    <row r="46" spans="1:3">
      <c r="A46" s="141" t="s">
        <v>186</v>
      </c>
      <c r="B46" s="142">
        <v>43723</v>
      </c>
      <c r="C46" s="143">
        <v>0.79981481481481476</v>
      </c>
    </row>
    <row r="47" spans="1:3">
      <c r="A47" s="141" t="s">
        <v>1307</v>
      </c>
      <c r="B47" s="142">
        <v>44817</v>
      </c>
      <c r="C47" s="143">
        <v>0.90484953703703708</v>
      </c>
    </row>
    <row r="48" spans="1:3">
      <c r="A48" s="141" t="s">
        <v>1308</v>
      </c>
      <c r="B48" s="142">
        <v>44817</v>
      </c>
      <c r="C48" s="143">
        <v>0.90925925925925932</v>
      </c>
    </row>
    <row r="49" spans="1:3">
      <c r="A49" s="141" t="s">
        <v>1308</v>
      </c>
      <c r="B49" s="142">
        <v>44817</v>
      </c>
      <c r="C49" s="143">
        <v>0.9116319444444444</v>
      </c>
    </row>
  </sheetData>
  <mergeCells count="1">
    <mergeCell ref="A1:B1"/>
  </mergeCells>
  <phoneticPr fontId="3" type="noConversion"/>
  <pageMargins left="0.7" right="0.7" top="0.75" bottom="0.75" header="0.3" footer="0.3"/>
  <drawing r:id="rId1"/>
  <legacyDrawing r:id="rId2"/>
  <controls>
    <mc:AlternateContent xmlns:mc="http://schemas.openxmlformats.org/markup-compatibility/2006">
      <mc:Choice Requires="x14">
        <control shapeId="602113" r:id="rId3" name="CommandButton1">
          <controlPr defaultSize="0" autoLine="0" r:id="rId4">
            <anchor moveWithCells="1">
              <from>
                <xdr:col>2</xdr:col>
                <xdr:colOff>504825</xdr:colOff>
                <xdr:row>0</xdr:row>
                <xdr:rowOff>76200</xdr:rowOff>
              </from>
              <to>
                <xdr:col>4</xdr:col>
                <xdr:colOff>161925</xdr:colOff>
                <xdr:row>1</xdr:row>
                <xdr:rowOff>66675</xdr:rowOff>
              </to>
            </anchor>
          </controlPr>
        </control>
      </mc:Choice>
      <mc:Fallback>
        <control shapeId="602113" r:id="rId3"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17"/>
  <sheetViews>
    <sheetView showGridLines="0" showRowColHeaders="0" zoomScaleNormal="100" workbookViewId="0"/>
  </sheetViews>
  <sheetFormatPr defaultRowHeight="13.5"/>
  <cols>
    <col min="6" max="6" width="13" customWidth="1"/>
    <col min="9" max="9" width="14" customWidth="1"/>
  </cols>
  <sheetData>
    <row r="1" spans="1:15" ht="50.1" customHeight="1">
      <c r="A1" s="97"/>
      <c r="B1" s="98" t="s">
        <v>169</v>
      </c>
      <c r="C1" s="97"/>
      <c r="D1" s="97"/>
      <c r="E1" s="97"/>
      <c r="F1" s="97"/>
      <c r="G1" s="97"/>
      <c r="H1" s="97"/>
      <c r="I1" s="97"/>
      <c r="J1" s="97"/>
      <c r="K1" s="97"/>
      <c r="L1" s="97"/>
      <c r="M1" s="97"/>
      <c r="N1" s="97"/>
      <c r="O1" s="97"/>
    </row>
    <row r="2" spans="1:15">
      <c r="A2" s="97"/>
      <c r="B2" s="97"/>
      <c r="C2" s="175" t="s">
        <v>173</v>
      </c>
      <c r="D2" s="176"/>
      <c r="E2" s="176"/>
      <c r="F2" s="176"/>
      <c r="G2" s="176"/>
      <c r="H2" s="176"/>
      <c r="I2" s="176"/>
      <c r="J2" s="176"/>
      <c r="K2" s="176"/>
      <c r="L2" s="176"/>
      <c r="M2" s="176"/>
      <c r="N2" s="176"/>
      <c r="O2" s="97"/>
    </row>
    <row r="3" spans="1:15">
      <c r="A3" s="97"/>
      <c r="B3" s="97"/>
      <c r="C3" s="176"/>
      <c r="D3" s="176"/>
      <c r="E3" s="176"/>
      <c r="F3" s="176"/>
      <c r="G3" s="176"/>
      <c r="H3" s="176"/>
      <c r="I3" s="176"/>
      <c r="J3" s="176"/>
      <c r="K3" s="176"/>
      <c r="L3" s="176"/>
      <c r="M3" s="176"/>
      <c r="N3" s="176"/>
      <c r="O3" s="97"/>
    </row>
    <row r="4" spans="1:15">
      <c r="A4" s="97"/>
      <c r="B4" s="97"/>
      <c r="C4" s="176"/>
      <c r="D4" s="176"/>
      <c r="E4" s="176"/>
      <c r="F4" s="176"/>
      <c r="G4" s="176"/>
      <c r="H4" s="176"/>
      <c r="I4" s="176"/>
      <c r="J4" s="176"/>
      <c r="K4" s="176"/>
      <c r="L4" s="176"/>
      <c r="M4" s="176"/>
      <c r="N4" s="176"/>
      <c r="O4" s="97"/>
    </row>
    <row r="5" spans="1:15">
      <c r="A5" s="97"/>
      <c r="B5" s="97"/>
      <c r="C5" s="176"/>
      <c r="D5" s="176"/>
      <c r="E5" s="176"/>
      <c r="F5" s="176"/>
      <c r="G5" s="176"/>
      <c r="H5" s="176"/>
      <c r="I5" s="176"/>
      <c r="J5" s="176"/>
      <c r="K5" s="176"/>
      <c r="L5" s="176"/>
      <c r="M5" s="176"/>
      <c r="N5" s="176"/>
      <c r="O5" s="97"/>
    </row>
    <row r="6" spans="1:15" ht="14.25" customHeight="1">
      <c r="A6" s="97"/>
      <c r="B6" s="97"/>
      <c r="C6" s="176"/>
      <c r="D6" s="176"/>
      <c r="E6" s="176"/>
      <c r="F6" s="176"/>
      <c r="G6" s="176"/>
      <c r="H6" s="176"/>
      <c r="I6" s="176"/>
      <c r="J6" s="176"/>
      <c r="K6" s="176"/>
      <c r="L6" s="176"/>
      <c r="M6" s="176"/>
      <c r="N6" s="176"/>
      <c r="O6" s="97"/>
    </row>
    <row r="7" spans="1:15" ht="14.25" customHeight="1">
      <c r="A7" s="97"/>
      <c r="B7" s="97"/>
      <c r="C7" s="176"/>
      <c r="D7" s="176"/>
      <c r="E7" s="176"/>
      <c r="F7" s="176"/>
      <c r="G7" s="176"/>
      <c r="H7" s="176"/>
      <c r="I7" s="176"/>
      <c r="J7" s="176"/>
      <c r="K7" s="176"/>
      <c r="L7" s="176"/>
      <c r="M7" s="176"/>
      <c r="N7" s="176"/>
      <c r="O7" s="97"/>
    </row>
    <row r="8" spans="1:15">
      <c r="A8" s="97"/>
      <c r="B8" s="97"/>
      <c r="C8" s="176"/>
      <c r="D8" s="176"/>
      <c r="E8" s="176"/>
      <c r="F8" s="176"/>
      <c r="G8" s="176"/>
      <c r="H8" s="176"/>
      <c r="I8" s="176"/>
      <c r="J8" s="176"/>
      <c r="K8" s="176"/>
      <c r="L8" s="176"/>
      <c r="M8" s="176"/>
      <c r="N8" s="176"/>
      <c r="O8" s="97"/>
    </row>
    <row r="9" spans="1:15">
      <c r="A9" s="97"/>
      <c r="B9" s="97"/>
      <c r="C9" s="97"/>
      <c r="D9" s="97"/>
      <c r="E9" s="97"/>
      <c r="F9" s="97"/>
      <c r="G9" s="97"/>
      <c r="H9" s="97"/>
      <c r="I9" s="97"/>
      <c r="J9" s="97"/>
      <c r="K9" s="97"/>
      <c r="L9" s="97"/>
      <c r="M9" s="97"/>
      <c r="N9" s="97"/>
      <c r="O9" s="97"/>
    </row>
    <row r="10" spans="1:15">
      <c r="A10" s="97"/>
      <c r="B10" s="179"/>
      <c r="C10" s="179"/>
      <c r="D10" s="97"/>
      <c r="E10" s="97" t="s">
        <v>75</v>
      </c>
      <c r="F10" s="176" t="s">
        <v>513</v>
      </c>
      <c r="G10" s="176"/>
      <c r="H10" s="97"/>
      <c r="I10" s="179" t="s">
        <v>514</v>
      </c>
      <c r="J10" s="179"/>
      <c r="K10" s="177">
        <f ca="1">NOW()</f>
        <v>44817.930281134257</v>
      </c>
      <c r="L10" s="178"/>
      <c r="M10" s="97"/>
      <c r="N10" s="97"/>
      <c r="O10" s="97"/>
    </row>
    <row r="11" spans="1:15">
      <c r="A11" s="97"/>
      <c r="B11" s="97"/>
      <c r="C11" s="97"/>
      <c r="D11" s="97"/>
      <c r="E11" s="97"/>
      <c r="F11" s="97"/>
      <c r="G11" s="97"/>
      <c r="H11" s="97"/>
      <c r="I11" s="97"/>
      <c r="J11" s="97"/>
      <c r="K11" s="97"/>
      <c r="L11" s="97"/>
      <c r="M11" s="97"/>
      <c r="N11" s="97"/>
      <c r="O11" s="97"/>
    </row>
    <row r="12" spans="1:15">
      <c r="A12" s="97"/>
      <c r="B12" s="97"/>
      <c r="C12" s="97"/>
      <c r="D12" s="97"/>
      <c r="E12" s="97"/>
      <c r="F12" s="97"/>
      <c r="G12" s="97"/>
      <c r="H12" s="99"/>
      <c r="I12" s="97"/>
      <c r="J12" s="97"/>
      <c r="K12" s="97"/>
      <c r="L12" s="97"/>
      <c r="M12" s="97"/>
      <c r="N12" s="97"/>
      <c r="O12" s="97"/>
    </row>
    <row r="13" spans="1:15">
      <c r="A13" s="97"/>
      <c r="B13" s="97"/>
      <c r="C13" s="97"/>
      <c r="D13" s="97"/>
      <c r="E13" s="97"/>
      <c r="F13" s="97"/>
      <c r="G13" s="97"/>
      <c r="H13" s="97"/>
      <c r="I13" s="97"/>
      <c r="J13" s="97"/>
      <c r="K13" s="97"/>
      <c r="L13" s="97"/>
      <c r="M13" s="97"/>
      <c r="N13" s="97"/>
      <c r="O13" s="97"/>
    </row>
    <row r="14" spans="1:15">
      <c r="A14" s="97"/>
      <c r="B14" s="97"/>
      <c r="C14" s="97"/>
      <c r="D14" s="97"/>
      <c r="E14" s="97"/>
      <c r="F14" s="97"/>
      <c r="G14" s="97"/>
      <c r="H14" s="97"/>
      <c r="I14" s="97"/>
      <c r="J14" s="97"/>
      <c r="K14" s="97"/>
      <c r="L14" s="97"/>
      <c r="M14" s="97"/>
      <c r="N14" s="97"/>
      <c r="O14" s="97"/>
    </row>
    <row r="15" spans="1:15">
      <c r="A15" s="97"/>
      <c r="B15" s="97"/>
      <c r="C15" s="97"/>
      <c r="D15" s="97"/>
      <c r="E15" s="97"/>
      <c r="F15" s="97"/>
      <c r="G15" s="97"/>
      <c r="H15" s="97"/>
      <c r="I15" s="97"/>
      <c r="J15" s="97"/>
      <c r="K15" s="97"/>
      <c r="L15" s="97"/>
      <c r="M15" s="97"/>
      <c r="N15" s="97"/>
      <c r="O15" s="97"/>
    </row>
    <row r="16" spans="1:15">
      <c r="A16" s="97"/>
      <c r="B16" s="97"/>
      <c r="C16" s="97"/>
      <c r="D16" s="97"/>
      <c r="E16" s="97"/>
      <c r="F16" s="97"/>
      <c r="G16" s="97"/>
      <c r="H16" s="97"/>
      <c r="I16" s="97"/>
      <c r="J16" s="97"/>
      <c r="K16" s="97"/>
      <c r="L16" s="97"/>
      <c r="M16" s="97"/>
      <c r="N16" s="97"/>
      <c r="O16" s="97"/>
    </row>
    <row r="17" spans="1:15">
      <c r="A17" s="97"/>
      <c r="B17" s="97"/>
      <c r="C17" s="97"/>
      <c r="D17" s="97"/>
      <c r="E17" s="97"/>
      <c r="F17" s="97"/>
      <c r="G17" s="97"/>
      <c r="H17" s="97"/>
      <c r="I17" s="97"/>
      <c r="J17" s="97"/>
      <c r="K17" s="97"/>
      <c r="L17" s="97"/>
      <c r="M17" s="97"/>
      <c r="N17" s="97"/>
      <c r="O17" s="97"/>
    </row>
  </sheetData>
  <sheetProtection selectLockedCells="1" selectUnlockedCells="1"/>
  <mergeCells count="5">
    <mergeCell ref="C2:N8"/>
    <mergeCell ref="K10:L10"/>
    <mergeCell ref="I10:J10"/>
    <mergeCell ref="F10:G10"/>
    <mergeCell ref="B10:C10"/>
  </mergeCells>
  <phoneticPr fontId="3" type="noConversion"/>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02793" r:id="rId4" name="CommandButton1">
          <controlPr defaultSize="0" autoLine="0" r:id="rId5">
            <anchor moveWithCells="1">
              <from>
                <xdr:col>9</xdr:col>
                <xdr:colOff>314325</xdr:colOff>
                <xdr:row>16</xdr:row>
                <xdr:rowOff>47625</xdr:rowOff>
              </from>
              <to>
                <xdr:col>11</xdr:col>
                <xdr:colOff>523875</xdr:colOff>
                <xdr:row>18</xdr:row>
                <xdr:rowOff>133350</xdr:rowOff>
              </to>
            </anchor>
          </controlPr>
        </control>
      </mc:Choice>
      <mc:Fallback>
        <control shapeId="502793" r:id="rId4" name="CommandButton1"/>
      </mc:Fallback>
    </mc:AlternateContent>
    <mc:AlternateContent xmlns:mc="http://schemas.openxmlformats.org/markup-compatibility/2006">
      <mc:Choice Requires="x14">
        <control shapeId="502792" r:id="rId6" name="CommandButton8">
          <controlPr defaultSize="0" autoLine="0" r:id="rId7">
            <anchor moveWithCells="1">
              <from>
                <xdr:col>4</xdr:col>
                <xdr:colOff>381000</xdr:colOff>
                <xdr:row>16</xdr:row>
                <xdr:rowOff>57150</xdr:rowOff>
              </from>
              <to>
                <xdr:col>6</xdr:col>
                <xdr:colOff>314325</xdr:colOff>
                <xdr:row>18</xdr:row>
                <xdr:rowOff>123825</xdr:rowOff>
              </to>
            </anchor>
          </controlPr>
        </control>
      </mc:Choice>
      <mc:Fallback>
        <control shapeId="502792" r:id="rId6" name="CommandButton8"/>
      </mc:Fallback>
    </mc:AlternateContent>
    <mc:AlternateContent xmlns:mc="http://schemas.openxmlformats.org/markup-compatibility/2006">
      <mc:Choice Requires="x14">
        <control shapeId="502791" r:id="rId8" name="CommandButton7">
          <controlPr defaultSize="0" autoLine="0" r:id="rId9">
            <anchor moveWithCells="1">
              <from>
                <xdr:col>12</xdr:col>
                <xdr:colOff>247650</xdr:colOff>
                <xdr:row>16</xdr:row>
                <xdr:rowOff>57150</xdr:rowOff>
              </from>
              <to>
                <xdr:col>14</xdr:col>
                <xdr:colOff>485775</xdr:colOff>
                <xdr:row>18</xdr:row>
                <xdr:rowOff>123825</xdr:rowOff>
              </to>
            </anchor>
          </controlPr>
        </control>
      </mc:Choice>
      <mc:Fallback>
        <control shapeId="502791" r:id="rId8" name="CommandButton7"/>
      </mc:Fallback>
    </mc:AlternateContent>
    <mc:AlternateContent xmlns:mc="http://schemas.openxmlformats.org/markup-compatibility/2006">
      <mc:Choice Requires="x14">
        <control shapeId="502790" r:id="rId10" name="CommandButton6">
          <controlPr defaultSize="0" autoLine="0" r:id="rId11">
            <anchor moveWithCells="1">
              <from>
                <xdr:col>1</xdr:col>
                <xdr:colOff>114300</xdr:colOff>
                <xdr:row>16</xdr:row>
                <xdr:rowOff>47625</xdr:rowOff>
              </from>
              <to>
                <xdr:col>3</xdr:col>
                <xdr:colOff>647700</xdr:colOff>
                <xdr:row>18</xdr:row>
                <xdr:rowOff>133350</xdr:rowOff>
              </to>
            </anchor>
          </controlPr>
        </control>
      </mc:Choice>
      <mc:Fallback>
        <control shapeId="502790" r:id="rId10" name="CommandButton6"/>
      </mc:Fallback>
    </mc:AlternateContent>
    <mc:AlternateContent xmlns:mc="http://schemas.openxmlformats.org/markup-compatibility/2006">
      <mc:Choice Requires="x14">
        <control shapeId="502794" r:id="rId12" name="CommandButton2">
          <controlPr defaultSize="0" autoLine="0" r:id="rId13">
            <anchor moveWithCells="1">
              <from>
                <xdr:col>7</xdr:col>
                <xdr:colOff>38100</xdr:colOff>
                <xdr:row>16</xdr:row>
                <xdr:rowOff>57150</xdr:rowOff>
              </from>
              <to>
                <xdr:col>8</xdr:col>
                <xdr:colOff>962025</xdr:colOff>
                <xdr:row>18</xdr:row>
                <xdr:rowOff>123825</xdr:rowOff>
              </to>
            </anchor>
          </controlPr>
        </control>
      </mc:Choice>
      <mc:Fallback>
        <control shapeId="502794" r:id="rId12"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7"/>
  <dimension ref="B1:R11"/>
  <sheetViews>
    <sheetView showGridLines="0" showRowColHeaders="0" zoomScaleNormal="100" workbookViewId="0"/>
  </sheetViews>
  <sheetFormatPr defaultRowHeight="13.5"/>
  <cols>
    <col min="9" max="9" width="11" customWidth="1"/>
    <col min="10" max="10" width="12" customWidth="1"/>
  </cols>
  <sheetData>
    <row r="1" spans="2:18" ht="50.1" customHeight="1">
      <c r="B1" s="8" t="s">
        <v>169</v>
      </c>
    </row>
    <row r="2" spans="2:18" ht="14.45" customHeight="1">
      <c r="C2" s="180" t="s">
        <v>1309</v>
      </c>
      <c r="D2" s="180"/>
      <c r="E2" s="180"/>
      <c r="F2" s="180"/>
      <c r="G2" s="180"/>
      <c r="H2" s="180"/>
      <c r="I2" s="180"/>
      <c r="J2" s="180"/>
      <c r="K2" s="180"/>
      <c r="L2" s="180"/>
      <c r="M2" s="180"/>
      <c r="N2" s="180"/>
      <c r="O2" s="180"/>
      <c r="P2" s="180"/>
      <c r="Q2" s="180"/>
      <c r="R2" s="180"/>
    </row>
    <row r="3" spans="2:18" ht="14.45" customHeight="1">
      <c r="C3" s="180"/>
      <c r="D3" s="180"/>
      <c r="E3" s="180"/>
      <c r="F3" s="180"/>
      <c r="G3" s="180"/>
      <c r="H3" s="180"/>
      <c r="I3" s="180"/>
      <c r="J3" s="180"/>
      <c r="K3" s="180"/>
      <c r="L3" s="180"/>
      <c r="M3" s="180"/>
      <c r="N3" s="180"/>
      <c r="O3" s="180"/>
      <c r="P3" s="180"/>
      <c r="Q3" s="180"/>
      <c r="R3" s="180"/>
    </row>
    <row r="4" spans="2:18" ht="14.45" customHeight="1">
      <c r="C4" s="180"/>
      <c r="D4" s="180"/>
      <c r="E4" s="180"/>
      <c r="F4" s="180"/>
      <c r="G4" s="180"/>
      <c r="H4" s="180"/>
      <c r="I4" s="180"/>
      <c r="J4" s="180"/>
      <c r="K4" s="180"/>
      <c r="L4" s="180"/>
      <c r="M4" s="180"/>
      <c r="N4" s="180"/>
      <c r="O4" s="180"/>
      <c r="P4" s="180"/>
      <c r="Q4" s="180"/>
      <c r="R4" s="180"/>
    </row>
    <row r="5" spans="2:18" ht="14.45" customHeight="1">
      <c r="C5" s="180"/>
      <c r="D5" s="180"/>
      <c r="E5" s="180"/>
      <c r="F5" s="180"/>
      <c r="G5" s="180"/>
      <c r="H5" s="180"/>
      <c r="I5" s="180"/>
      <c r="J5" s="180"/>
      <c r="K5" s="180"/>
      <c r="L5" s="180"/>
      <c r="M5" s="180"/>
      <c r="N5" s="180"/>
      <c r="O5" s="180"/>
      <c r="P5" s="180"/>
      <c r="Q5" s="180"/>
      <c r="R5" s="180"/>
    </row>
    <row r="6" spans="2:18" ht="14.45" customHeight="1">
      <c r="C6" s="180"/>
      <c r="D6" s="180"/>
      <c r="E6" s="180"/>
      <c r="F6" s="180"/>
      <c r="G6" s="180"/>
      <c r="H6" s="180"/>
      <c r="I6" s="180"/>
      <c r="J6" s="180"/>
      <c r="K6" s="180"/>
      <c r="L6" s="180"/>
      <c r="M6" s="180"/>
      <c r="N6" s="180"/>
      <c r="O6" s="180"/>
      <c r="P6" s="180"/>
      <c r="Q6" s="180"/>
      <c r="R6" s="180"/>
    </row>
    <row r="7" spans="2:18" ht="14.45" customHeight="1">
      <c r="C7" s="180"/>
      <c r="D7" s="180"/>
      <c r="E7" s="180"/>
      <c r="F7" s="180"/>
      <c r="G7" s="180"/>
      <c r="H7" s="180"/>
      <c r="I7" s="180"/>
      <c r="J7" s="180"/>
      <c r="K7" s="180"/>
      <c r="L7" s="180"/>
      <c r="M7" s="180"/>
      <c r="N7" s="180"/>
      <c r="O7" s="180"/>
      <c r="P7" s="180"/>
      <c r="Q7" s="180"/>
      <c r="R7" s="180"/>
    </row>
    <row r="8" spans="2:18" ht="14.45" customHeight="1">
      <c r="C8" s="180"/>
      <c r="D8" s="180"/>
      <c r="E8" s="180"/>
      <c r="F8" s="180"/>
      <c r="G8" s="180"/>
      <c r="H8" s="180"/>
      <c r="I8" s="180"/>
      <c r="J8" s="180"/>
      <c r="K8" s="180"/>
      <c r="L8" s="180"/>
      <c r="M8" s="180"/>
      <c r="N8" s="180"/>
      <c r="O8" s="180"/>
      <c r="P8" s="180"/>
      <c r="Q8" s="180"/>
      <c r="R8" s="180"/>
    </row>
    <row r="9" spans="2:18">
      <c r="D9" s="181" t="s">
        <v>76</v>
      </c>
      <c r="E9" s="181"/>
      <c r="F9" s="182">
        <v>138926809</v>
      </c>
      <c r="G9" s="182"/>
      <c r="I9" t="s">
        <v>75</v>
      </c>
      <c r="J9" s="183" t="s">
        <v>513</v>
      </c>
      <c r="K9" s="183"/>
      <c r="M9" s="181" t="s">
        <v>514</v>
      </c>
      <c r="N9" s="181"/>
      <c r="O9" s="184">
        <f ca="1">NOW()</f>
        <v>44817.930281134257</v>
      </c>
      <c r="P9" s="182"/>
    </row>
    <row r="11" spans="2:18">
      <c r="J11" s="4" t="s">
        <v>73</v>
      </c>
    </row>
  </sheetData>
  <sheetProtection selectLockedCells="1" selectUnlockedCells="1"/>
  <mergeCells count="6">
    <mergeCell ref="C2:R8"/>
    <mergeCell ref="D9:E9"/>
    <mergeCell ref="F9:G9"/>
    <mergeCell ref="J9:K9"/>
    <mergeCell ref="M9:N9"/>
    <mergeCell ref="O9:P9"/>
  </mergeCells>
  <phoneticPr fontId="3" type="noConversion"/>
  <pageMargins left="0.7" right="0.7" top="0.75" bottom="0.75" header="0.3" footer="0.3"/>
  <drawing r:id="rId1"/>
  <legacyDrawing r:id="rId2"/>
  <controls>
    <mc:AlternateContent xmlns:mc="http://schemas.openxmlformats.org/markup-compatibility/2006">
      <mc:Choice Requires="x14">
        <control shapeId="536585" r:id="rId3" name="CommandButton1">
          <controlPr defaultSize="0" autoLine="0" r:id="rId4">
            <anchor moveWithCells="1">
              <from>
                <xdr:col>6</xdr:col>
                <xdr:colOff>485775</xdr:colOff>
                <xdr:row>14</xdr:row>
                <xdr:rowOff>142875</xdr:rowOff>
              </from>
              <to>
                <xdr:col>9</xdr:col>
                <xdr:colOff>190500</xdr:colOff>
                <xdr:row>17</xdr:row>
                <xdr:rowOff>38100</xdr:rowOff>
              </to>
            </anchor>
          </controlPr>
        </control>
      </mc:Choice>
      <mc:Fallback>
        <control shapeId="536585" r:id="rId3" name="CommandButton1"/>
      </mc:Fallback>
    </mc:AlternateContent>
    <mc:AlternateContent xmlns:mc="http://schemas.openxmlformats.org/markup-compatibility/2006">
      <mc:Choice Requires="x14">
        <control shapeId="536584" r:id="rId5" name="CommandButton8">
          <controlPr defaultSize="0" autoLine="0" r:id="rId6">
            <anchor moveWithCells="1">
              <from>
                <xdr:col>2</xdr:col>
                <xdr:colOff>381000</xdr:colOff>
                <xdr:row>14</xdr:row>
                <xdr:rowOff>142875</xdr:rowOff>
              </from>
              <to>
                <xdr:col>5</xdr:col>
                <xdr:colOff>238125</xdr:colOff>
                <xdr:row>17</xdr:row>
                <xdr:rowOff>38100</xdr:rowOff>
              </to>
            </anchor>
          </controlPr>
        </control>
      </mc:Choice>
      <mc:Fallback>
        <control shapeId="536584" r:id="rId5" name="CommandButton8"/>
      </mc:Fallback>
    </mc:AlternateContent>
    <mc:AlternateContent xmlns:mc="http://schemas.openxmlformats.org/markup-compatibility/2006">
      <mc:Choice Requires="x14">
        <control shapeId="536583" r:id="rId7" name="CommandButton7">
          <controlPr defaultSize="0" autoLine="0" r:id="rId8">
            <anchor moveWithCells="1">
              <from>
                <xdr:col>14</xdr:col>
                <xdr:colOff>19050</xdr:colOff>
                <xdr:row>14</xdr:row>
                <xdr:rowOff>142875</xdr:rowOff>
              </from>
              <to>
                <xdr:col>16</xdr:col>
                <xdr:colOff>257175</xdr:colOff>
                <xdr:row>17</xdr:row>
                <xdr:rowOff>38100</xdr:rowOff>
              </to>
            </anchor>
          </controlPr>
        </control>
      </mc:Choice>
      <mc:Fallback>
        <control shapeId="536583" r:id="rId7" name="CommandButton7"/>
      </mc:Fallback>
    </mc:AlternateContent>
    <mc:AlternateContent xmlns:mc="http://schemas.openxmlformats.org/markup-compatibility/2006">
      <mc:Choice Requires="x14">
        <control shapeId="536582" r:id="rId9" name="CommandButton6">
          <controlPr defaultSize="0" autoLine="0" r:id="rId10">
            <anchor moveWithCells="1">
              <from>
                <xdr:col>12</xdr:col>
                <xdr:colOff>333375</xdr:colOff>
                <xdr:row>20</xdr:row>
                <xdr:rowOff>85725</xdr:rowOff>
              </from>
              <to>
                <xdr:col>14</xdr:col>
                <xdr:colOff>552450</xdr:colOff>
                <xdr:row>22</xdr:row>
                <xdr:rowOff>152400</xdr:rowOff>
              </to>
            </anchor>
          </controlPr>
        </control>
      </mc:Choice>
      <mc:Fallback>
        <control shapeId="536582" r:id="rId9" name="CommandButton6"/>
      </mc:Fallback>
    </mc:AlternateContent>
    <mc:AlternateContent xmlns:mc="http://schemas.openxmlformats.org/markup-compatibility/2006">
      <mc:Choice Requires="x14">
        <control shapeId="536586" r:id="rId11" name="CommandButton4">
          <controlPr defaultSize="0" autoLine="0" r:id="rId12">
            <anchor moveWithCells="1">
              <from>
                <xdr:col>4</xdr:col>
                <xdr:colOff>352425</xdr:colOff>
                <xdr:row>20</xdr:row>
                <xdr:rowOff>85725</xdr:rowOff>
              </from>
              <to>
                <xdr:col>6</xdr:col>
                <xdr:colOff>371475</xdr:colOff>
                <xdr:row>22</xdr:row>
                <xdr:rowOff>152400</xdr:rowOff>
              </to>
            </anchor>
          </controlPr>
        </control>
      </mc:Choice>
      <mc:Fallback>
        <control shapeId="536586" r:id="rId11" name="CommandButton4"/>
      </mc:Fallback>
    </mc:AlternateContent>
    <mc:AlternateContent xmlns:mc="http://schemas.openxmlformats.org/markup-compatibility/2006">
      <mc:Choice Requires="x14">
        <control shapeId="536587" r:id="rId13" name="CommandButton2">
          <controlPr defaultSize="0" autoLine="0" r:id="rId14">
            <anchor moveWithCells="1">
              <from>
                <xdr:col>7</xdr:col>
                <xdr:colOff>209550</xdr:colOff>
                <xdr:row>20</xdr:row>
                <xdr:rowOff>85725</xdr:rowOff>
              </from>
              <to>
                <xdr:col>9</xdr:col>
                <xdr:colOff>123825</xdr:colOff>
                <xdr:row>22</xdr:row>
                <xdr:rowOff>152400</xdr:rowOff>
              </to>
            </anchor>
          </controlPr>
        </control>
      </mc:Choice>
      <mc:Fallback>
        <control shapeId="536587" r:id="rId13" name="CommandButton2"/>
      </mc:Fallback>
    </mc:AlternateContent>
    <mc:AlternateContent xmlns:mc="http://schemas.openxmlformats.org/markup-compatibility/2006">
      <mc:Choice Requires="x14">
        <control shapeId="536588" r:id="rId15" name="CommandButton3">
          <controlPr defaultSize="0" autoLine="0" r:id="rId16">
            <anchor moveWithCells="1">
              <from>
                <xdr:col>9</xdr:col>
                <xdr:colOff>647700</xdr:colOff>
                <xdr:row>20</xdr:row>
                <xdr:rowOff>85725</xdr:rowOff>
              </from>
              <to>
                <xdr:col>11</xdr:col>
                <xdr:colOff>495300</xdr:colOff>
                <xdr:row>22</xdr:row>
                <xdr:rowOff>152400</xdr:rowOff>
              </to>
            </anchor>
          </controlPr>
        </control>
      </mc:Choice>
      <mc:Fallback>
        <control shapeId="536588" r:id="rId15" name="CommandButton3"/>
      </mc:Fallback>
    </mc:AlternateContent>
    <mc:AlternateContent xmlns:mc="http://schemas.openxmlformats.org/markup-compatibility/2006">
      <mc:Choice Requires="x14">
        <control shapeId="536589" r:id="rId17" name="CommandButton5">
          <controlPr defaultSize="0" autoLine="0" r:id="rId18">
            <anchor moveWithCells="1">
              <from>
                <xdr:col>1</xdr:col>
                <xdr:colOff>447675</xdr:colOff>
                <xdr:row>20</xdr:row>
                <xdr:rowOff>85725</xdr:rowOff>
              </from>
              <to>
                <xdr:col>3</xdr:col>
                <xdr:colOff>514350</xdr:colOff>
                <xdr:row>22</xdr:row>
                <xdr:rowOff>152400</xdr:rowOff>
              </to>
            </anchor>
          </controlPr>
        </control>
      </mc:Choice>
      <mc:Fallback>
        <control shapeId="536589" r:id="rId17" name="CommandButton5"/>
      </mc:Fallback>
    </mc:AlternateContent>
    <mc:AlternateContent xmlns:mc="http://schemas.openxmlformats.org/markup-compatibility/2006">
      <mc:Choice Requires="x14">
        <control shapeId="536590" r:id="rId19" name="CommandButton9">
          <controlPr defaultSize="0" autoLine="0" r:id="rId20">
            <anchor moveWithCells="1">
              <from>
                <xdr:col>15</xdr:col>
                <xdr:colOff>390525</xdr:colOff>
                <xdr:row>20</xdr:row>
                <xdr:rowOff>85725</xdr:rowOff>
              </from>
              <to>
                <xdr:col>17</xdr:col>
                <xdr:colOff>409575</xdr:colOff>
                <xdr:row>22</xdr:row>
                <xdr:rowOff>152400</xdr:rowOff>
              </to>
            </anchor>
          </controlPr>
        </control>
      </mc:Choice>
      <mc:Fallback>
        <control shapeId="536590" r:id="rId19" name="CommandButton9"/>
      </mc:Fallback>
    </mc:AlternateContent>
    <mc:AlternateContent xmlns:mc="http://schemas.openxmlformats.org/markup-compatibility/2006">
      <mc:Choice Requires="x14">
        <control shapeId="536591" r:id="rId21" name="CommandButton10">
          <controlPr defaultSize="0" autoLine="0" r:id="rId22">
            <anchor moveWithCells="1">
              <from>
                <xdr:col>10</xdr:col>
                <xdr:colOff>219075</xdr:colOff>
                <xdr:row>14</xdr:row>
                <xdr:rowOff>142875</xdr:rowOff>
              </from>
              <to>
                <xdr:col>12</xdr:col>
                <xdr:colOff>457200</xdr:colOff>
                <xdr:row>17</xdr:row>
                <xdr:rowOff>38100</xdr:rowOff>
              </to>
            </anchor>
          </controlPr>
        </control>
      </mc:Choice>
      <mc:Fallback>
        <control shapeId="536591" r:id="rId21" name="CommandButton10"/>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8"/>
  <dimension ref="B1:P11"/>
  <sheetViews>
    <sheetView showGridLines="0" showRowColHeaders="0" zoomScaleNormal="100" workbookViewId="0">
      <selection activeCell="P17" sqref="P17"/>
    </sheetView>
  </sheetViews>
  <sheetFormatPr defaultRowHeight="13.5"/>
  <cols>
    <col min="9" max="9" width="12.5" customWidth="1"/>
    <col min="11" max="11" width="12.625" customWidth="1"/>
  </cols>
  <sheetData>
    <row r="1" spans="2:16" ht="50.1" customHeight="1">
      <c r="B1" s="8" t="s">
        <v>169</v>
      </c>
    </row>
    <row r="2" spans="2:16" ht="15" customHeight="1">
      <c r="C2" s="180" t="s">
        <v>1309</v>
      </c>
      <c r="D2" s="180"/>
      <c r="E2" s="180"/>
      <c r="F2" s="180"/>
      <c r="G2" s="180"/>
      <c r="H2" s="180"/>
      <c r="I2" s="180"/>
      <c r="J2" s="180"/>
      <c r="K2" s="180"/>
      <c r="L2" s="180"/>
      <c r="M2" s="180"/>
      <c r="N2" s="180"/>
      <c r="O2" s="180"/>
      <c r="P2" s="180"/>
    </row>
    <row r="3" spans="2:16" ht="15" customHeight="1">
      <c r="C3" s="180"/>
      <c r="D3" s="180"/>
      <c r="E3" s="180"/>
      <c r="F3" s="180"/>
      <c r="G3" s="180"/>
      <c r="H3" s="180"/>
      <c r="I3" s="180"/>
      <c r="J3" s="180"/>
      <c r="K3" s="180"/>
      <c r="L3" s="180"/>
      <c r="M3" s="180"/>
      <c r="N3" s="180"/>
      <c r="O3" s="180"/>
      <c r="P3" s="180"/>
    </row>
    <row r="4" spans="2:16" ht="15" customHeight="1">
      <c r="C4" s="180"/>
      <c r="D4" s="180"/>
      <c r="E4" s="180"/>
      <c r="F4" s="180"/>
      <c r="G4" s="180"/>
      <c r="H4" s="180"/>
      <c r="I4" s="180"/>
      <c r="J4" s="180"/>
      <c r="K4" s="180"/>
      <c r="L4" s="180"/>
      <c r="M4" s="180"/>
      <c r="N4" s="180"/>
      <c r="O4" s="180"/>
      <c r="P4" s="180"/>
    </row>
    <row r="5" spans="2:16" ht="15" customHeight="1">
      <c r="C5" s="180"/>
      <c r="D5" s="180"/>
      <c r="E5" s="180"/>
      <c r="F5" s="180"/>
      <c r="G5" s="180"/>
      <c r="H5" s="180"/>
      <c r="I5" s="180"/>
      <c r="J5" s="180"/>
      <c r="K5" s="180"/>
      <c r="L5" s="180"/>
      <c r="M5" s="180"/>
      <c r="N5" s="180"/>
      <c r="O5" s="180"/>
      <c r="P5" s="180"/>
    </row>
    <row r="6" spans="2:16" ht="15" customHeight="1">
      <c r="C6" s="180"/>
      <c r="D6" s="180"/>
      <c r="E6" s="180"/>
      <c r="F6" s="180"/>
      <c r="G6" s="180"/>
      <c r="H6" s="180"/>
      <c r="I6" s="180"/>
      <c r="J6" s="180"/>
      <c r="K6" s="180"/>
      <c r="L6" s="180"/>
      <c r="M6" s="180"/>
      <c r="N6" s="180"/>
      <c r="O6" s="180"/>
      <c r="P6" s="180"/>
    </row>
    <row r="7" spans="2:16" ht="15" customHeight="1">
      <c r="C7" s="180"/>
      <c r="D7" s="180"/>
      <c r="E7" s="180"/>
      <c r="F7" s="180"/>
      <c r="G7" s="180"/>
      <c r="H7" s="180"/>
      <c r="I7" s="180"/>
      <c r="J7" s="180"/>
      <c r="K7" s="180"/>
      <c r="L7" s="180"/>
      <c r="M7" s="180"/>
      <c r="N7" s="180"/>
      <c r="O7" s="180"/>
      <c r="P7" s="180"/>
    </row>
    <row r="8" spans="2:16" ht="15" customHeight="1">
      <c r="C8" s="180"/>
      <c r="D8" s="180"/>
      <c r="E8" s="180"/>
      <c r="F8" s="180"/>
      <c r="G8" s="180"/>
      <c r="H8" s="180"/>
      <c r="I8" s="180"/>
      <c r="J8" s="180"/>
      <c r="K8" s="180"/>
      <c r="L8" s="180"/>
      <c r="M8" s="180"/>
      <c r="N8" s="180"/>
      <c r="O8" s="180"/>
      <c r="P8" s="180"/>
    </row>
    <row r="9" spans="2:16" ht="15" customHeight="1">
      <c r="D9" s="181" t="s">
        <v>76</v>
      </c>
      <c r="E9" s="181"/>
      <c r="F9" s="182">
        <v>138926809</v>
      </c>
      <c r="G9" s="182"/>
      <c r="I9" s="31" t="s">
        <v>75</v>
      </c>
      <c r="J9" s="183" t="s">
        <v>513</v>
      </c>
      <c r="K9" s="183"/>
      <c r="M9" s="181" t="s">
        <v>514</v>
      </c>
      <c r="N9" s="181"/>
      <c r="O9" s="184">
        <f ca="1">NOW()</f>
        <v>44817.930281134257</v>
      </c>
      <c r="P9" s="182"/>
    </row>
    <row r="10" spans="2:16" ht="15" customHeight="1"/>
    <row r="11" spans="2:16" ht="15" customHeight="1">
      <c r="J11" s="4" t="s">
        <v>73</v>
      </c>
    </row>
  </sheetData>
  <sheetProtection selectLockedCells="1"/>
  <mergeCells count="6">
    <mergeCell ref="C2:P8"/>
    <mergeCell ref="D9:E9"/>
    <mergeCell ref="F9:G9"/>
    <mergeCell ref="J9:K9"/>
    <mergeCell ref="M9:N9"/>
    <mergeCell ref="O9:P9"/>
  </mergeCells>
  <phoneticPr fontId="3" type="noConversion"/>
  <pageMargins left="0.7" right="0.7" top="0.75" bottom="0.75" header="0.3" footer="0.3"/>
  <drawing r:id="rId1"/>
  <legacyDrawing r:id="rId2"/>
  <controls>
    <mc:AlternateContent xmlns:mc="http://schemas.openxmlformats.org/markup-compatibility/2006">
      <mc:Choice Requires="x14">
        <control shapeId="537608" r:id="rId3" name="CommandButton7">
          <controlPr defaultSize="0" autoLine="0" r:id="rId4">
            <anchor moveWithCells="1">
              <from>
                <xdr:col>4</xdr:col>
                <xdr:colOff>419100</xdr:colOff>
                <xdr:row>15</xdr:row>
                <xdr:rowOff>9525</xdr:rowOff>
              </from>
              <to>
                <xdr:col>7</xdr:col>
                <xdr:colOff>333375</xdr:colOff>
                <xdr:row>17</xdr:row>
                <xdr:rowOff>76200</xdr:rowOff>
              </to>
            </anchor>
          </controlPr>
        </control>
      </mc:Choice>
      <mc:Fallback>
        <control shapeId="537608" r:id="rId3" name="CommandButton7"/>
      </mc:Fallback>
    </mc:AlternateContent>
    <mc:AlternateContent xmlns:mc="http://schemas.openxmlformats.org/markup-compatibility/2006">
      <mc:Choice Requires="x14">
        <control shapeId="537607" r:id="rId5" name="CommandButton6">
          <controlPr defaultSize="0" autoLine="0" r:id="rId6">
            <anchor moveWithCells="1">
              <from>
                <xdr:col>12</xdr:col>
                <xdr:colOff>38100</xdr:colOff>
                <xdr:row>15</xdr:row>
                <xdr:rowOff>9525</xdr:rowOff>
              </from>
              <to>
                <xdr:col>14</xdr:col>
                <xdr:colOff>276225</xdr:colOff>
                <xdr:row>17</xdr:row>
                <xdr:rowOff>76200</xdr:rowOff>
              </to>
            </anchor>
          </controlPr>
        </control>
      </mc:Choice>
      <mc:Fallback>
        <control shapeId="537607" r:id="rId5" name="CommandButton6"/>
      </mc:Fallback>
    </mc:AlternateContent>
    <mc:AlternateContent xmlns:mc="http://schemas.openxmlformats.org/markup-compatibility/2006">
      <mc:Choice Requires="x14">
        <control shapeId="537609" r:id="rId7" name="CommandButton1">
          <controlPr defaultSize="0" autoLine="0" r:id="rId8">
            <anchor moveWithCells="1">
              <from>
                <xdr:col>6</xdr:col>
                <xdr:colOff>571500</xdr:colOff>
                <xdr:row>20</xdr:row>
                <xdr:rowOff>28575</xdr:rowOff>
              </from>
              <to>
                <xdr:col>8</xdr:col>
                <xdr:colOff>590550</xdr:colOff>
                <xdr:row>22</xdr:row>
                <xdr:rowOff>95250</xdr:rowOff>
              </to>
            </anchor>
          </controlPr>
        </control>
      </mc:Choice>
      <mc:Fallback>
        <control shapeId="537609" r:id="rId7" name="CommandButton1"/>
      </mc:Fallback>
    </mc:AlternateContent>
    <mc:AlternateContent xmlns:mc="http://schemas.openxmlformats.org/markup-compatibility/2006">
      <mc:Choice Requires="x14">
        <control shapeId="537610" r:id="rId9" name="CommandButton2">
          <controlPr defaultSize="0" autoLine="0" r:id="rId10">
            <anchor moveWithCells="1">
              <from>
                <xdr:col>10</xdr:col>
                <xdr:colOff>0</xdr:colOff>
                <xdr:row>20</xdr:row>
                <xdr:rowOff>28575</xdr:rowOff>
              </from>
              <to>
                <xdr:col>11</xdr:col>
                <xdr:colOff>476250</xdr:colOff>
                <xdr:row>22</xdr:row>
                <xdr:rowOff>95250</xdr:rowOff>
              </to>
            </anchor>
          </controlPr>
        </control>
      </mc:Choice>
      <mc:Fallback>
        <control shapeId="537610" r:id="rId9" name="CommandButton2"/>
      </mc:Fallback>
    </mc:AlternateContent>
    <mc:AlternateContent xmlns:mc="http://schemas.openxmlformats.org/markup-compatibility/2006">
      <mc:Choice Requires="x14">
        <control shapeId="537611" r:id="rId11" name="CommandButton3">
          <controlPr defaultSize="0" autoLine="0" r:id="rId12">
            <anchor moveWithCells="1">
              <from>
                <xdr:col>13</xdr:col>
                <xdr:colOff>161925</xdr:colOff>
                <xdr:row>20</xdr:row>
                <xdr:rowOff>28575</xdr:rowOff>
              </from>
              <to>
                <xdr:col>15</xdr:col>
                <xdr:colOff>238125</xdr:colOff>
                <xdr:row>22</xdr:row>
                <xdr:rowOff>95250</xdr:rowOff>
              </to>
            </anchor>
          </controlPr>
        </control>
      </mc:Choice>
      <mc:Fallback>
        <control shapeId="537611" r:id="rId11" name="CommandButton3"/>
      </mc:Fallback>
    </mc:AlternateContent>
    <mc:AlternateContent xmlns:mc="http://schemas.openxmlformats.org/markup-compatibility/2006">
      <mc:Choice Requires="x14">
        <control shapeId="537612" r:id="rId13" name="CommandButton4">
          <controlPr defaultSize="0" autoLine="0" r:id="rId14">
            <anchor moveWithCells="1">
              <from>
                <xdr:col>3</xdr:col>
                <xdr:colOff>180975</xdr:colOff>
                <xdr:row>20</xdr:row>
                <xdr:rowOff>28575</xdr:rowOff>
              </from>
              <to>
                <xdr:col>5</xdr:col>
                <xdr:colOff>200025</xdr:colOff>
                <xdr:row>22</xdr:row>
                <xdr:rowOff>95250</xdr:rowOff>
              </to>
            </anchor>
          </controlPr>
        </control>
      </mc:Choice>
      <mc:Fallback>
        <control shapeId="537612" r:id="rId13" name="CommandButton4"/>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dimension ref="A1:D16"/>
  <sheetViews>
    <sheetView showGridLines="0" showRowColHeaders="0" zoomScaleNormal="100" workbookViewId="0"/>
  </sheetViews>
  <sheetFormatPr defaultRowHeight="13.5"/>
  <cols>
    <col min="1" max="1" width="22.875" style="7" customWidth="1"/>
    <col min="4" max="4" width="11.875" customWidth="1"/>
  </cols>
  <sheetData>
    <row r="1" spans="1:4" ht="50.1" customHeight="1">
      <c r="A1" s="100" t="s">
        <v>495</v>
      </c>
      <c r="C1" s="186" t="s">
        <v>80</v>
      </c>
      <c r="D1" s="186"/>
    </row>
    <row r="2" spans="1:4" ht="15" customHeight="1">
      <c r="A2" s="187" t="s">
        <v>80</v>
      </c>
    </row>
    <row r="3" spans="1:4" ht="15" customHeight="1">
      <c r="A3" s="188"/>
    </row>
    <row r="4" spans="1:4" ht="20.100000000000001" customHeight="1">
      <c r="A4" s="101" t="s">
        <v>89</v>
      </c>
    </row>
    <row r="5" spans="1:4" ht="20.100000000000001" customHeight="1">
      <c r="A5" s="102" t="s">
        <v>88</v>
      </c>
    </row>
    <row r="6" spans="1:4" ht="20.100000000000001" customHeight="1">
      <c r="A6" s="102" t="s">
        <v>85</v>
      </c>
    </row>
    <row r="7" spans="1:4" ht="20.100000000000001" customHeight="1">
      <c r="A7" s="101" t="s">
        <v>507</v>
      </c>
    </row>
    <row r="8" spans="1:4" ht="20.100000000000001" customHeight="1">
      <c r="A8" s="101" t="s">
        <v>508</v>
      </c>
    </row>
    <row r="9" spans="1:4" ht="15" customHeight="1"/>
    <row r="10" spans="1:4" ht="15" customHeight="1"/>
    <row r="11" spans="1:4" ht="15" customHeight="1"/>
    <row r="12" spans="1:4" ht="15" customHeight="1"/>
    <row r="13" spans="1:4" ht="15" customHeight="1"/>
    <row r="14" spans="1:4" ht="15" customHeight="1"/>
    <row r="15" spans="1:4">
      <c r="A15" s="185"/>
    </row>
    <row r="16" spans="1:4">
      <c r="A16" s="185"/>
    </row>
  </sheetData>
  <sheetProtection selectLockedCells="1"/>
  <mergeCells count="3">
    <mergeCell ref="A15:A16"/>
    <mergeCell ref="C1:D1"/>
    <mergeCell ref="A2:A3"/>
  </mergeCells>
  <phoneticPr fontId="3" type="noConversion"/>
  <hyperlinks>
    <hyperlink ref="A5" location="查询员工信息!A1" tooltip="查询员工信息" display="查询员工信息" xr:uid="{00000000-0004-0000-0500-000000000000}"/>
    <hyperlink ref="A6" location="添加员工管理!A1" tooltip="添加员工信息" display="添加员工信息" xr:uid="{00000000-0004-0000-0500-000001000000}"/>
    <hyperlink ref="A4" location="公司结构!A1" tooltip="公司结构" display="公司结构" xr:uid="{00000000-0004-0000-0500-000002000000}"/>
    <hyperlink ref="A1" location="管理员界面!R1C1" tooltip="控制面板首页" display="物流管理系统" xr:uid="{00000000-0004-0000-0500-000003000000}"/>
    <hyperlink ref="A7" location="驾驶员调整!A1" tooltip="驾驶员调整" display="驾驶员调整" xr:uid="{00000000-0004-0000-0500-000004000000}"/>
    <hyperlink ref="A8" location="驾驶员安排!A1" tooltip="员工安排" display="员工安排" xr:uid="{00000000-0004-0000-0500-000005000000}"/>
  </hyperlinks>
  <pageMargins left="0.7" right="0.7" top="0.75" bottom="0.75" header="0.3" footer="0.3"/>
  <drawing r:id="rId1"/>
  <legacyDrawing r:id="rId2"/>
  <controls>
    <mc:AlternateContent xmlns:mc="http://schemas.openxmlformats.org/markup-compatibility/2006">
      <mc:Choice Requires="x14">
        <control shapeId="606210" r:id="rId3" name="CommandButton1">
          <controlPr defaultSize="0" autoLine="0" r:id="rId4">
            <anchor moveWithCells="1">
              <from>
                <xdr:col>0</xdr:col>
                <xdr:colOff>95250</xdr:colOff>
                <xdr:row>0</xdr:row>
                <xdr:rowOff>104775</xdr:rowOff>
              </from>
              <to>
                <xdr:col>0</xdr:col>
                <xdr:colOff>1647825</xdr:colOff>
                <xdr:row>0</xdr:row>
                <xdr:rowOff>561975</xdr:rowOff>
              </to>
            </anchor>
          </controlPr>
        </control>
      </mc:Choice>
      <mc:Fallback>
        <control shapeId="606210" r:id="rId3"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dimension ref="A1:C15"/>
  <sheetViews>
    <sheetView showGridLines="0" showRowColHeaders="0" workbookViewId="0">
      <selection activeCell="A4" sqref="A4"/>
    </sheetView>
  </sheetViews>
  <sheetFormatPr defaultRowHeight="13.5"/>
  <cols>
    <col min="1" max="1" width="22.875" style="7" customWidth="1"/>
  </cols>
  <sheetData>
    <row r="1" spans="1:3" ht="50.1" customHeight="1">
      <c r="A1" s="100" t="s">
        <v>495</v>
      </c>
      <c r="C1" s="8" t="s">
        <v>79</v>
      </c>
    </row>
    <row r="2" spans="1:3" ht="15" customHeight="1">
      <c r="A2" s="189" t="s">
        <v>497</v>
      </c>
    </row>
    <row r="3" spans="1:3" ht="15" customHeight="1">
      <c r="A3" s="190"/>
    </row>
    <row r="4" spans="1:3" ht="20.100000000000001" customHeight="1">
      <c r="A4" s="102" t="s">
        <v>500</v>
      </c>
    </row>
    <row r="5" spans="1:3" ht="20.100000000000001" customHeight="1">
      <c r="A5" s="102" t="s">
        <v>501</v>
      </c>
    </row>
    <row r="6" spans="1:3" ht="20.100000000000001" customHeight="1">
      <c r="A6" s="189" t="s">
        <v>78</v>
      </c>
    </row>
    <row r="7" spans="1:3" ht="20.100000000000001" customHeight="1">
      <c r="A7" s="190"/>
    </row>
    <row r="8" spans="1:3" ht="15" customHeight="1">
      <c r="A8" s="189" t="s">
        <v>498</v>
      </c>
    </row>
    <row r="9" spans="1:3" ht="15" customHeight="1">
      <c r="A9" s="190"/>
    </row>
    <row r="10" spans="1:3" ht="15" customHeight="1">
      <c r="A10" s="109"/>
    </row>
    <row r="11" spans="1:3" ht="15" customHeight="1"/>
    <row r="12" spans="1:3" ht="15" customHeight="1"/>
    <row r="13" spans="1:3" ht="15" customHeight="1"/>
    <row r="14" spans="1:3" ht="13.5" customHeight="1">
      <c r="A14" s="185"/>
    </row>
    <row r="15" spans="1:3" ht="13.5" customHeight="1">
      <c r="A15" s="185"/>
    </row>
  </sheetData>
  <sheetProtection selectLockedCells="1"/>
  <mergeCells count="4">
    <mergeCell ref="A14:A15"/>
    <mergeCell ref="A2:A3"/>
    <mergeCell ref="A6:A7"/>
    <mergeCell ref="A8:A9"/>
  </mergeCells>
  <phoneticPr fontId="3" type="noConversion"/>
  <hyperlinks>
    <hyperlink ref="A2:A3" location="普通用户界面!A1" tooltip="返回控制面板主页" display="车辆管理" xr:uid="{00000000-0004-0000-0600-000000000000}"/>
    <hyperlink ref="A6:A7" location="路线管理!A1" tooltip="路线管理" display="路线管理" xr:uid="{00000000-0004-0000-0600-000001000000}"/>
    <hyperlink ref="A8:A9" location="运单管理!A1" tooltip="运单管理" display="运单管理" xr:uid="{00000000-0004-0000-0600-000002000000}"/>
    <hyperlink ref="A4" location="查询车辆信息!A1" tooltip="查询车辆信息" display="查询车辆信息" xr:uid="{00000000-0004-0000-0600-000003000000}"/>
    <hyperlink ref="A5" location="添加车辆信息!A1" tooltip="添加车辆信息" display="添加车辆信息" xr:uid="{00000000-0004-0000-0600-000004000000}"/>
    <hyperlink ref="A1" location="普通用户界面!A1" tooltip="控制面板首页" display="物流管理系统" xr:uid="{00000000-0004-0000-0600-000005000000}"/>
  </hyperlinks>
  <pageMargins left="0.7" right="0.7" top="0.75" bottom="0.75" header="0.3" footer="0.3"/>
  <drawing r:id="rId1"/>
  <legacyDrawing r:id="rId2"/>
  <controls>
    <mc:AlternateContent xmlns:mc="http://schemas.openxmlformats.org/markup-compatibility/2006">
      <mc:Choice Requires="x14">
        <control shapeId="607233" r:id="rId3" name="CommandButton1">
          <controlPr defaultSize="0" autoLine="0" r:id="rId4">
            <anchor moveWithCells="1">
              <from>
                <xdr:col>0</xdr:col>
                <xdr:colOff>95250</xdr:colOff>
                <xdr:row>0</xdr:row>
                <xdr:rowOff>114300</xdr:rowOff>
              </from>
              <to>
                <xdr:col>0</xdr:col>
                <xdr:colOff>1609725</xdr:colOff>
                <xdr:row>0</xdr:row>
                <xdr:rowOff>561975</xdr:rowOff>
              </to>
            </anchor>
          </controlPr>
        </control>
      </mc:Choice>
      <mc:Fallback>
        <control shapeId="607233" r:id="rId3"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dimension ref="A1:C13"/>
  <sheetViews>
    <sheetView showGridLines="0" showRowColHeaders="0" zoomScaleNormal="100" workbookViewId="0">
      <selection activeCell="A2" sqref="A2:A3"/>
    </sheetView>
  </sheetViews>
  <sheetFormatPr defaultRowHeight="13.5"/>
  <cols>
    <col min="1" max="1" width="22.875" style="7" customWidth="1"/>
  </cols>
  <sheetData>
    <row r="1" spans="1:3" ht="50.1" customHeight="1">
      <c r="A1" s="100" t="s">
        <v>495</v>
      </c>
      <c r="C1" s="8" t="s">
        <v>78</v>
      </c>
    </row>
    <row r="2" spans="1:3" ht="15" customHeight="1">
      <c r="A2" s="189" t="s">
        <v>497</v>
      </c>
    </row>
    <row r="3" spans="1:3" ht="15" customHeight="1">
      <c r="A3" s="190"/>
    </row>
    <row r="4" spans="1:3" ht="15" customHeight="1">
      <c r="A4" s="189" t="s">
        <v>512</v>
      </c>
    </row>
    <row r="5" spans="1:3" ht="15" customHeight="1">
      <c r="A5" s="190"/>
    </row>
    <row r="6" spans="1:3" ht="20.100000000000001" customHeight="1">
      <c r="A6" s="102" t="s">
        <v>502</v>
      </c>
    </row>
    <row r="7" spans="1:3" ht="20.100000000000001" customHeight="1">
      <c r="A7" s="102" t="s">
        <v>503</v>
      </c>
    </row>
    <row r="8" spans="1:3" ht="20.100000000000001" customHeight="1">
      <c r="A8" s="189" t="s">
        <v>498</v>
      </c>
    </row>
    <row r="9" spans="1:3" ht="20.100000000000001" customHeight="1">
      <c r="A9" s="190"/>
    </row>
    <row r="10" spans="1:3" ht="15" customHeight="1"/>
    <row r="11" spans="1:3" ht="15" customHeight="1"/>
    <row r="12" spans="1:3" ht="15" customHeight="1"/>
    <row r="13" spans="1:3" ht="15" customHeight="1"/>
  </sheetData>
  <sheetProtection selectLockedCells="1"/>
  <mergeCells count="3">
    <mergeCell ref="A2:A3"/>
    <mergeCell ref="A4:A5"/>
    <mergeCell ref="A8:A9"/>
  </mergeCells>
  <phoneticPr fontId="3" type="noConversion"/>
  <hyperlinks>
    <hyperlink ref="A7" location="添加运输路线!A1" tooltip="添加运输路线" display="添加运输路线" xr:uid="{00000000-0004-0000-0700-000000000000}"/>
    <hyperlink ref="A6" location="查询路线信息!A1" tooltip="查询路线信息" display="查询路线信息" xr:uid="{00000000-0004-0000-0700-000001000000}"/>
    <hyperlink ref="A2:A3" location="车辆管理!A1" tooltip="车辆管理" display="车辆管理" xr:uid="{00000000-0004-0000-0700-000002000000}"/>
    <hyperlink ref="A4:A5" location="普通用户界面!A1" tooltip="返回控制面板主页" display="路线管理" xr:uid="{00000000-0004-0000-0700-000003000000}"/>
    <hyperlink ref="A8:A9" location="运单管理!A1" tooltip="运单管理" display="运单管理" xr:uid="{00000000-0004-0000-0700-000004000000}"/>
    <hyperlink ref="A1" location="普通用户界面!A1" tooltip="控制面板首页" display="物流管理系统" xr:uid="{00000000-0004-0000-0700-000005000000}"/>
  </hyperlinks>
  <pageMargins left="0.7" right="0.7" top="0.75" bottom="0.75" header="0.3" footer="0.3"/>
  <drawing r:id="rId1"/>
  <legacyDrawing r:id="rId2"/>
  <controls>
    <mc:AlternateContent xmlns:mc="http://schemas.openxmlformats.org/markup-compatibility/2006">
      <mc:Choice Requires="x14">
        <control shapeId="608257" r:id="rId3" name="CommandButton1">
          <controlPr defaultSize="0" autoLine="0" r:id="rId4">
            <anchor moveWithCells="1">
              <from>
                <xdr:col>0</xdr:col>
                <xdr:colOff>95250</xdr:colOff>
                <xdr:row>0</xdr:row>
                <xdr:rowOff>114300</xdr:rowOff>
              </from>
              <to>
                <xdr:col>0</xdr:col>
                <xdr:colOff>1609725</xdr:colOff>
                <xdr:row>0</xdr:row>
                <xdr:rowOff>561975</xdr:rowOff>
              </to>
            </anchor>
          </controlPr>
        </control>
      </mc:Choice>
      <mc:Fallback>
        <control shapeId="608257"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dimension ref="A1:C17"/>
  <sheetViews>
    <sheetView showGridLines="0" showRowColHeaders="0" zoomScaleNormal="100" workbookViewId="0">
      <selection activeCell="A9" sqref="A9"/>
    </sheetView>
  </sheetViews>
  <sheetFormatPr defaultRowHeight="13.5"/>
  <cols>
    <col min="1" max="1" width="22.875" style="7" customWidth="1"/>
  </cols>
  <sheetData>
    <row r="1" spans="1:3" ht="50.1" customHeight="1">
      <c r="A1" s="100" t="s">
        <v>495</v>
      </c>
      <c r="C1" s="8" t="s">
        <v>77</v>
      </c>
    </row>
    <row r="2" spans="1:3" ht="15" customHeight="1">
      <c r="A2" s="189" t="s">
        <v>497</v>
      </c>
    </row>
    <row r="3" spans="1:3" ht="15" customHeight="1">
      <c r="A3" s="190"/>
    </row>
    <row r="4" spans="1:3" ht="15" customHeight="1">
      <c r="A4" s="189" t="s">
        <v>78</v>
      </c>
    </row>
    <row r="5" spans="1:3" ht="15" customHeight="1">
      <c r="A5" s="190"/>
    </row>
    <row r="6" spans="1:3" ht="15" customHeight="1">
      <c r="A6" s="189" t="s">
        <v>511</v>
      </c>
    </row>
    <row r="7" spans="1:3" ht="15" customHeight="1">
      <c r="A7" s="190"/>
    </row>
    <row r="8" spans="1:3" ht="20.100000000000001" customHeight="1">
      <c r="A8" s="102" t="s">
        <v>504</v>
      </c>
    </row>
    <row r="9" spans="1:3" ht="20.100000000000001" customHeight="1">
      <c r="A9" s="102" t="s">
        <v>505</v>
      </c>
    </row>
    <row r="10" spans="1:3" ht="20.100000000000001" customHeight="1">
      <c r="A10" s="102" t="s">
        <v>506</v>
      </c>
    </row>
    <row r="11" spans="1:3" ht="20.100000000000001" customHeight="1">
      <c r="A11" s="130" t="s">
        <v>1238</v>
      </c>
    </row>
    <row r="12" spans="1:3" ht="20.100000000000001" customHeight="1">
      <c r="A12" s="109"/>
    </row>
    <row r="13" spans="1:3" ht="20.100000000000001" customHeight="1"/>
    <row r="14" spans="1:3" ht="15" customHeight="1"/>
    <row r="15" spans="1:3" ht="15" customHeight="1"/>
    <row r="16" spans="1:3" ht="13.5" customHeight="1"/>
    <row r="17" ht="13.5" customHeight="1"/>
  </sheetData>
  <sheetProtection selectLockedCells="1"/>
  <mergeCells count="3">
    <mergeCell ref="A2:A3"/>
    <mergeCell ref="A4:A5"/>
    <mergeCell ref="A6:A7"/>
  </mergeCells>
  <phoneticPr fontId="3" type="noConversion"/>
  <hyperlinks>
    <hyperlink ref="A9" location="添加运单!A1" tooltip="添加运单" display="添加运单" xr:uid="{00000000-0004-0000-0800-000000000000}"/>
    <hyperlink ref="A10" location="运单实时状态!A1" tooltip="运单状态更新" display="运单状态更新" xr:uid="{00000000-0004-0000-0800-000001000000}"/>
    <hyperlink ref="A8" location="查询运单!A1" tooltip="查询运单" display="查询运单" xr:uid="{00000000-0004-0000-0800-000002000000}"/>
    <hyperlink ref="A2:A3" location="车辆管理!A1" tooltip="车辆管理" display="车辆管理" xr:uid="{00000000-0004-0000-0800-000003000000}"/>
    <hyperlink ref="A4:A5" location="路线管理!A1" tooltip="路线管理" display="路线管理" xr:uid="{00000000-0004-0000-0800-000004000000}"/>
    <hyperlink ref="A6:A7" location="普通用户界面!A1" tooltip="返回控制面板主页" display="运单管理" xr:uid="{00000000-0004-0000-0800-000005000000}"/>
    <hyperlink ref="A1" location="普通用户界面!A1" tooltip="控制面板首页" display="物流管理系统" xr:uid="{00000000-0004-0000-0800-000006000000}"/>
    <hyperlink ref="A11" location="运输费用报销!A1" tooltip="运输费用报销" display="运输费用报销" xr:uid="{00000000-0004-0000-0800-000007000000}"/>
  </hyperlinks>
  <pageMargins left="0.7" right="0.7" top="0.75" bottom="0.75" header="0.3" footer="0.3"/>
  <drawing r:id="rId1"/>
  <legacyDrawing r:id="rId2"/>
  <controls>
    <mc:AlternateContent xmlns:mc="http://schemas.openxmlformats.org/markup-compatibility/2006">
      <mc:Choice Requires="x14">
        <control shapeId="609281" r:id="rId3" name="CommandButton1">
          <controlPr defaultSize="0" autoLine="0" r:id="rId4">
            <anchor moveWithCells="1">
              <from>
                <xdr:col>0</xdr:col>
                <xdr:colOff>95250</xdr:colOff>
                <xdr:row>0</xdr:row>
                <xdr:rowOff>114300</xdr:rowOff>
              </from>
              <to>
                <xdr:col>0</xdr:col>
                <xdr:colOff>1609725</xdr:colOff>
                <xdr:row>0</xdr:row>
                <xdr:rowOff>561975</xdr:rowOff>
              </to>
            </anchor>
          </controlPr>
        </control>
      </mc:Choice>
      <mc:Fallback>
        <control shapeId="609281" r:id="rId3" name="CommandButton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dimension ref="A1:Q200"/>
  <sheetViews>
    <sheetView showGridLines="0" showRowColHeaders="0" workbookViewId="0">
      <selection activeCell="A5" sqref="A5"/>
    </sheetView>
  </sheetViews>
  <sheetFormatPr defaultRowHeight="13.5"/>
  <cols>
    <col min="1" max="1" width="22.875" style="7" customWidth="1"/>
    <col min="3" max="3" width="6" style="39" customWidth="1"/>
    <col min="4" max="4" width="13.125" style="39" customWidth="1"/>
    <col min="5" max="10" width="9" style="39"/>
    <col min="11" max="11" width="6.125" style="39" customWidth="1"/>
    <col min="12" max="12" width="13.125" style="39" customWidth="1"/>
    <col min="13" max="17" width="9" style="39"/>
  </cols>
  <sheetData>
    <row r="1" spans="1:17" ht="50.1" customHeight="1">
      <c r="A1" s="154" t="s">
        <v>495</v>
      </c>
      <c r="C1" s="207" t="s">
        <v>80</v>
      </c>
      <c r="D1" s="207"/>
      <c r="F1" s="62">
        <v>0</v>
      </c>
      <c r="L1" s="62">
        <v>0</v>
      </c>
    </row>
    <row r="2" spans="1:17" ht="15" customHeight="1">
      <c r="A2" s="196" t="s">
        <v>496</v>
      </c>
      <c r="C2" s="208" t="s">
        <v>1235</v>
      </c>
      <c r="D2" s="208"/>
      <c r="E2" s="208"/>
      <c r="F2" s="208"/>
      <c r="G2" s="208"/>
      <c r="H2" s="208"/>
      <c r="I2" s="208"/>
      <c r="K2" s="208" t="s">
        <v>90</v>
      </c>
      <c r="L2" s="208"/>
      <c r="M2" s="208"/>
      <c r="N2" s="208"/>
      <c r="O2" s="208"/>
      <c r="P2" s="208"/>
      <c r="Q2" s="208"/>
    </row>
    <row r="3" spans="1:17" ht="15" customHeight="1">
      <c r="A3" s="197"/>
      <c r="C3" s="208"/>
      <c r="D3" s="208"/>
      <c r="E3" s="208"/>
      <c r="F3" s="208"/>
      <c r="G3" s="208"/>
      <c r="H3" s="208"/>
      <c r="I3" s="208"/>
      <c r="K3" s="208"/>
      <c r="L3" s="208"/>
      <c r="M3" s="208"/>
      <c r="N3" s="208"/>
      <c r="O3" s="208"/>
      <c r="P3" s="208"/>
      <c r="Q3" s="208"/>
    </row>
    <row r="4" spans="1:17" ht="20.100000000000001" customHeight="1">
      <c r="A4" s="84" t="s">
        <v>89</v>
      </c>
      <c r="D4" s="62"/>
      <c r="F4" s="62">
        <v>0</v>
      </c>
      <c r="L4" s="62">
        <v>0</v>
      </c>
    </row>
    <row r="5" spans="1:17" ht="20.100000000000001" customHeight="1">
      <c r="A5" s="9" t="s">
        <v>88</v>
      </c>
      <c r="C5" s="193" t="s">
        <v>87</v>
      </c>
      <c r="D5" s="194"/>
      <c r="E5" s="194"/>
      <c r="F5" s="194"/>
      <c r="G5" s="194"/>
      <c r="H5" s="194"/>
      <c r="I5" s="194"/>
      <c r="K5" s="193" t="s">
        <v>86</v>
      </c>
      <c r="L5" s="194"/>
      <c r="M5" s="194"/>
      <c r="N5" s="194"/>
      <c r="O5" s="194"/>
      <c r="P5" s="194"/>
      <c r="Q5" s="194"/>
    </row>
    <row r="6" spans="1:17" ht="20.100000000000001" customHeight="1">
      <c r="A6" s="90" t="s">
        <v>85</v>
      </c>
      <c r="C6" s="63" t="s">
        <v>83</v>
      </c>
      <c r="D6" s="63" t="s">
        <v>82</v>
      </c>
      <c r="E6" s="195" t="s">
        <v>84</v>
      </c>
      <c r="F6" s="195"/>
      <c r="G6" s="195"/>
      <c r="H6" s="195" t="s">
        <v>171</v>
      </c>
      <c r="I6" s="195"/>
      <c r="K6" s="63" t="s">
        <v>83</v>
      </c>
      <c r="L6" s="63" t="s">
        <v>82</v>
      </c>
      <c r="M6" s="195" t="s">
        <v>81</v>
      </c>
      <c r="N6" s="195"/>
      <c r="O6" s="195"/>
      <c r="P6" s="195" t="s">
        <v>172</v>
      </c>
      <c r="Q6" s="195"/>
    </row>
    <row r="7" spans="1:17" ht="20.100000000000001" customHeight="1">
      <c r="A7" s="133" t="s">
        <v>507</v>
      </c>
      <c r="C7" s="191">
        <v>1</v>
      </c>
      <c r="D7" s="191" t="s">
        <v>184</v>
      </c>
      <c r="E7" s="198" t="s">
        <v>640</v>
      </c>
      <c r="F7" s="202"/>
      <c r="G7" s="199"/>
      <c r="H7" s="198" t="s">
        <v>1293</v>
      </c>
      <c r="I7" s="199"/>
      <c r="K7" s="191">
        <v>1</v>
      </c>
      <c r="L7" s="191" t="s">
        <v>189</v>
      </c>
      <c r="M7" s="198" t="s">
        <v>190</v>
      </c>
      <c r="N7" s="202"/>
      <c r="O7" s="199"/>
      <c r="P7" s="198" t="s">
        <v>666</v>
      </c>
      <c r="Q7" s="199"/>
    </row>
    <row r="8" spans="1:17" ht="20.100000000000001" customHeight="1">
      <c r="A8" s="134" t="s">
        <v>508</v>
      </c>
      <c r="C8" s="192"/>
      <c r="D8" s="192"/>
      <c r="E8" s="200"/>
      <c r="F8" s="203"/>
      <c r="G8" s="201"/>
      <c r="H8" s="200"/>
      <c r="I8" s="201"/>
      <c r="K8" s="192"/>
      <c r="L8" s="192"/>
      <c r="M8" s="200"/>
      <c r="N8" s="203"/>
      <c r="O8" s="201"/>
      <c r="P8" s="200"/>
      <c r="Q8" s="201"/>
    </row>
    <row r="9" spans="1:17" ht="15" customHeight="1">
      <c r="C9" s="198" t="s">
        <v>1236</v>
      </c>
      <c r="D9" s="202"/>
      <c r="E9" s="202"/>
      <c r="F9" s="202"/>
      <c r="G9" s="202"/>
      <c r="H9" s="202"/>
      <c r="I9" s="199"/>
      <c r="K9" s="191">
        <v>2</v>
      </c>
      <c r="L9" s="191" t="s">
        <v>1287</v>
      </c>
      <c r="M9" s="198" t="s">
        <v>1288</v>
      </c>
      <c r="N9" s="202"/>
      <c r="O9" s="199"/>
      <c r="P9" s="198" t="s">
        <v>186</v>
      </c>
      <c r="Q9" s="199"/>
    </row>
    <row r="10" spans="1:17" ht="15" customHeight="1">
      <c r="C10" s="200"/>
      <c r="D10" s="203"/>
      <c r="E10" s="203"/>
      <c r="F10" s="203"/>
      <c r="G10" s="203"/>
      <c r="H10" s="203"/>
      <c r="I10" s="201"/>
      <c r="K10" s="192"/>
      <c r="L10" s="192"/>
      <c r="M10" s="200"/>
      <c r="N10" s="203"/>
      <c r="O10" s="201"/>
      <c r="P10" s="200"/>
      <c r="Q10" s="201"/>
    </row>
    <row r="11" spans="1:17" ht="15" customHeight="1">
      <c r="C11" s="198" t="s">
        <v>1237</v>
      </c>
      <c r="D11" s="202"/>
      <c r="E11" s="202"/>
      <c r="F11" s="202"/>
      <c r="G11" s="202"/>
      <c r="H11" s="202"/>
      <c r="I11" s="199"/>
      <c r="K11" s="191">
        <v>3</v>
      </c>
      <c r="L11" s="191" t="s">
        <v>1289</v>
      </c>
      <c r="M11" s="198" t="s">
        <v>1290</v>
      </c>
      <c r="N11" s="202"/>
      <c r="O11" s="199"/>
      <c r="P11" s="198" t="s">
        <v>510</v>
      </c>
      <c r="Q11" s="199"/>
    </row>
    <row r="12" spans="1:17" ht="15" customHeight="1">
      <c r="C12" s="204"/>
      <c r="D12" s="205"/>
      <c r="E12" s="205"/>
      <c r="F12" s="205"/>
      <c r="G12" s="205"/>
      <c r="H12" s="205"/>
      <c r="I12" s="206"/>
      <c r="K12" s="192"/>
      <c r="L12" s="192"/>
      <c r="M12" s="200"/>
      <c r="N12" s="203"/>
      <c r="O12" s="201"/>
      <c r="P12" s="200"/>
      <c r="Q12" s="201"/>
    </row>
    <row r="13" spans="1:17" ht="15" customHeight="1">
      <c r="C13" s="204"/>
      <c r="D13" s="205"/>
      <c r="E13" s="205"/>
      <c r="F13" s="205"/>
      <c r="G13" s="205"/>
      <c r="H13" s="205"/>
      <c r="I13" s="206"/>
      <c r="K13" s="191">
        <v>4</v>
      </c>
      <c r="L13" s="191" t="s">
        <v>1291</v>
      </c>
      <c r="M13" s="198" t="s">
        <v>1292</v>
      </c>
      <c r="N13" s="202"/>
      <c r="O13" s="199"/>
      <c r="P13" s="198" t="s">
        <v>494</v>
      </c>
      <c r="Q13" s="199"/>
    </row>
    <row r="14" spans="1:17" ht="15" customHeight="1">
      <c r="C14" s="204"/>
      <c r="D14" s="205"/>
      <c r="E14" s="205"/>
      <c r="F14" s="205"/>
      <c r="G14" s="205"/>
      <c r="H14" s="205"/>
      <c r="I14" s="206"/>
      <c r="K14" s="192"/>
      <c r="L14" s="192"/>
      <c r="M14" s="200"/>
      <c r="N14" s="203"/>
      <c r="O14" s="201"/>
      <c r="P14" s="200"/>
      <c r="Q14" s="201"/>
    </row>
    <row r="15" spans="1:17">
      <c r="A15" s="185"/>
      <c r="C15" s="204"/>
      <c r="D15" s="205"/>
      <c r="E15" s="205"/>
      <c r="F15" s="205"/>
      <c r="G15" s="205"/>
      <c r="H15" s="205"/>
      <c r="I15" s="206"/>
      <c r="K15" s="191">
        <v>5</v>
      </c>
      <c r="L15" s="191">
        <v>12</v>
      </c>
      <c r="M15" s="198">
        <v>1</v>
      </c>
      <c r="N15" s="202"/>
      <c r="O15" s="199"/>
      <c r="P15" s="198">
        <v>1</v>
      </c>
      <c r="Q15" s="199"/>
    </row>
    <row r="16" spans="1:17">
      <c r="A16" s="185"/>
      <c r="C16" s="204"/>
      <c r="D16" s="205"/>
      <c r="E16" s="205"/>
      <c r="F16" s="205"/>
      <c r="G16" s="205"/>
      <c r="H16" s="205"/>
      <c r="I16" s="206"/>
      <c r="K16" s="192"/>
      <c r="L16" s="192"/>
      <c r="M16" s="200"/>
      <c r="N16" s="203"/>
      <c r="O16" s="201"/>
      <c r="P16" s="200"/>
      <c r="Q16" s="201"/>
    </row>
    <row r="17" spans="3:17">
      <c r="C17" s="204"/>
      <c r="D17" s="205"/>
      <c r="E17" s="205"/>
      <c r="F17" s="205"/>
      <c r="G17" s="205"/>
      <c r="H17" s="205"/>
      <c r="I17" s="206"/>
      <c r="K17" s="191"/>
      <c r="L17" s="191"/>
      <c r="M17" s="198"/>
      <c r="N17" s="202"/>
      <c r="O17" s="199"/>
      <c r="P17" s="198"/>
      <c r="Q17" s="199"/>
    </row>
    <row r="18" spans="3:17">
      <c r="C18" s="204"/>
      <c r="D18" s="205"/>
      <c r="E18" s="205"/>
      <c r="F18" s="205"/>
      <c r="G18" s="205"/>
      <c r="H18" s="205"/>
      <c r="I18" s="206"/>
      <c r="K18" s="192"/>
      <c r="L18" s="192"/>
      <c r="M18" s="200"/>
      <c r="N18" s="203"/>
      <c r="O18" s="201"/>
      <c r="P18" s="200"/>
      <c r="Q18" s="201"/>
    </row>
    <row r="19" spans="3:17">
      <c r="C19" s="204"/>
      <c r="D19" s="205"/>
      <c r="E19" s="205"/>
      <c r="F19" s="205"/>
      <c r="G19" s="205"/>
      <c r="H19" s="205"/>
      <c r="I19" s="206"/>
      <c r="K19" s="191"/>
      <c r="L19" s="191"/>
      <c r="M19" s="198"/>
      <c r="N19" s="202"/>
      <c r="O19" s="199"/>
      <c r="P19" s="198"/>
      <c r="Q19" s="199"/>
    </row>
    <row r="20" spans="3:17">
      <c r="C20" s="204"/>
      <c r="D20" s="205"/>
      <c r="E20" s="205"/>
      <c r="F20" s="205"/>
      <c r="G20" s="205"/>
      <c r="H20" s="205"/>
      <c r="I20" s="206"/>
      <c r="K20" s="192"/>
      <c r="L20" s="192"/>
      <c r="M20" s="200"/>
      <c r="N20" s="203"/>
      <c r="O20" s="201"/>
      <c r="P20" s="200"/>
      <c r="Q20" s="201"/>
    </row>
    <row r="21" spans="3:17">
      <c r="C21" s="202"/>
      <c r="D21" s="202"/>
      <c r="E21" s="202"/>
      <c r="F21" s="202"/>
      <c r="G21" s="202"/>
      <c r="H21" s="202"/>
      <c r="I21" s="202"/>
      <c r="K21" s="191"/>
      <c r="L21" s="191"/>
      <c r="M21" s="198"/>
      <c r="N21" s="202"/>
      <c r="O21" s="199"/>
      <c r="P21" s="198"/>
      <c r="Q21" s="199"/>
    </row>
    <row r="22" spans="3:17">
      <c r="C22" s="205"/>
      <c r="D22" s="205"/>
      <c r="E22" s="205"/>
      <c r="F22" s="205"/>
      <c r="G22" s="205"/>
      <c r="H22" s="205"/>
      <c r="I22" s="205"/>
      <c r="K22" s="192"/>
      <c r="L22" s="192"/>
      <c r="M22" s="200"/>
      <c r="N22" s="203"/>
      <c r="O22" s="201"/>
      <c r="P22" s="200"/>
      <c r="Q22" s="201"/>
    </row>
    <row r="23" spans="3:17">
      <c r="C23" s="205"/>
      <c r="D23" s="205"/>
      <c r="E23" s="205"/>
      <c r="F23" s="205"/>
      <c r="G23" s="205"/>
      <c r="H23" s="205"/>
      <c r="I23" s="205"/>
      <c r="K23" s="191"/>
      <c r="L23" s="191"/>
      <c r="M23" s="198"/>
      <c r="N23" s="202"/>
      <c r="O23" s="199"/>
      <c r="P23" s="198"/>
      <c r="Q23" s="199"/>
    </row>
    <row r="24" spans="3:17">
      <c r="C24" s="205"/>
      <c r="D24" s="205"/>
      <c r="E24" s="205"/>
      <c r="F24" s="205"/>
      <c r="G24" s="205"/>
      <c r="H24" s="205"/>
      <c r="I24" s="205"/>
      <c r="K24" s="192"/>
      <c r="L24" s="192"/>
      <c r="M24" s="200"/>
      <c r="N24" s="203"/>
      <c r="O24" s="201"/>
      <c r="P24" s="200"/>
      <c r="Q24" s="201"/>
    </row>
    <row r="25" spans="3:17">
      <c r="C25" s="205"/>
      <c r="D25" s="205"/>
      <c r="E25" s="205"/>
      <c r="F25" s="205"/>
      <c r="G25" s="205"/>
      <c r="H25" s="205"/>
      <c r="I25" s="205"/>
      <c r="K25" s="191"/>
      <c r="L25" s="191"/>
      <c r="M25" s="198"/>
      <c r="N25" s="202"/>
      <c r="O25" s="199"/>
      <c r="P25" s="198"/>
      <c r="Q25" s="199"/>
    </row>
    <row r="26" spans="3:17">
      <c r="C26" s="205"/>
      <c r="D26" s="205"/>
      <c r="E26" s="205"/>
      <c r="F26" s="205"/>
      <c r="G26" s="205"/>
      <c r="H26" s="205"/>
      <c r="I26" s="205"/>
      <c r="K26" s="192"/>
      <c r="L26" s="192"/>
      <c r="M26" s="200"/>
      <c r="N26" s="203"/>
      <c r="O26" s="201"/>
      <c r="P26" s="200"/>
      <c r="Q26" s="201"/>
    </row>
    <row r="27" spans="3:17">
      <c r="C27" s="205"/>
      <c r="D27" s="205"/>
      <c r="E27" s="205"/>
      <c r="F27" s="205"/>
      <c r="G27" s="205"/>
      <c r="H27" s="205"/>
      <c r="I27" s="205"/>
      <c r="K27" s="191"/>
      <c r="L27" s="191"/>
      <c r="M27" s="198"/>
      <c r="N27" s="202"/>
      <c r="O27" s="199"/>
      <c r="P27" s="198"/>
      <c r="Q27" s="199"/>
    </row>
    <row r="28" spans="3:17">
      <c r="C28" s="205"/>
      <c r="D28" s="205"/>
      <c r="E28" s="205"/>
      <c r="F28" s="205"/>
      <c r="G28" s="205"/>
      <c r="H28" s="205"/>
      <c r="I28" s="205"/>
      <c r="K28" s="192"/>
      <c r="L28" s="192"/>
      <c r="M28" s="200"/>
      <c r="N28" s="203"/>
      <c r="O28" s="201"/>
      <c r="P28" s="200"/>
      <c r="Q28" s="201"/>
    </row>
    <row r="29" spans="3:17">
      <c r="C29" s="205"/>
      <c r="D29" s="205"/>
      <c r="E29" s="205"/>
      <c r="F29" s="205"/>
      <c r="G29" s="205"/>
      <c r="H29" s="205"/>
      <c r="I29" s="205"/>
      <c r="K29" s="191"/>
      <c r="L29" s="191"/>
      <c r="M29" s="198"/>
      <c r="N29" s="202"/>
      <c r="O29" s="199"/>
      <c r="P29" s="198"/>
      <c r="Q29" s="199"/>
    </row>
    <row r="30" spans="3:17">
      <c r="C30" s="205"/>
      <c r="D30" s="205"/>
      <c r="E30" s="205"/>
      <c r="F30" s="205"/>
      <c r="G30" s="205"/>
      <c r="H30" s="205"/>
      <c r="I30" s="205"/>
      <c r="K30" s="192"/>
      <c r="L30" s="192"/>
      <c r="M30" s="200"/>
      <c r="N30" s="203"/>
      <c r="O30" s="201"/>
      <c r="P30" s="200"/>
      <c r="Q30" s="201"/>
    </row>
    <row r="31" spans="3:17">
      <c r="C31" s="205"/>
      <c r="D31" s="205"/>
      <c r="E31" s="205"/>
      <c r="F31" s="205"/>
      <c r="G31" s="205"/>
      <c r="H31" s="205"/>
      <c r="I31" s="205"/>
      <c r="K31" s="191"/>
      <c r="L31" s="191"/>
      <c r="M31" s="198"/>
      <c r="N31" s="202"/>
      <c r="O31" s="199"/>
      <c r="P31" s="198"/>
      <c r="Q31" s="199"/>
    </row>
    <row r="32" spans="3:17">
      <c r="C32" s="205"/>
      <c r="D32" s="205"/>
      <c r="E32" s="205"/>
      <c r="F32" s="205"/>
      <c r="G32" s="205"/>
      <c r="H32" s="205"/>
      <c r="I32" s="205"/>
      <c r="K32" s="192"/>
      <c r="L32" s="192"/>
      <c r="M32" s="200"/>
      <c r="N32" s="203"/>
      <c r="O32" s="201"/>
      <c r="P32" s="200"/>
      <c r="Q32" s="201"/>
    </row>
    <row r="33" spans="3:17">
      <c r="C33" s="205"/>
      <c r="D33" s="205"/>
      <c r="E33" s="205"/>
      <c r="F33" s="205"/>
      <c r="G33" s="205"/>
      <c r="H33" s="205"/>
      <c r="I33" s="205"/>
      <c r="K33" s="191"/>
      <c r="L33" s="191"/>
      <c r="M33" s="198"/>
      <c r="N33" s="202"/>
      <c r="O33" s="199"/>
      <c r="P33" s="198"/>
      <c r="Q33" s="199"/>
    </row>
    <row r="34" spans="3:17">
      <c r="C34" s="205"/>
      <c r="D34" s="205"/>
      <c r="E34" s="205"/>
      <c r="F34" s="205"/>
      <c r="G34" s="205"/>
      <c r="H34" s="205"/>
      <c r="I34" s="205"/>
      <c r="K34" s="192"/>
      <c r="L34" s="192"/>
      <c r="M34" s="200"/>
      <c r="N34" s="203"/>
      <c r="O34" s="201"/>
      <c r="P34" s="200"/>
      <c r="Q34" s="201"/>
    </row>
    <row r="35" spans="3:17">
      <c r="C35" s="205"/>
      <c r="D35" s="205"/>
      <c r="E35" s="205"/>
      <c r="F35" s="205"/>
      <c r="G35" s="205"/>
      <c r="H35" s="205"/>
      <c r="I35" s="205"/>
      <c r="K35" s="191"/>
      <c r="L35" s="191"/>
      <c r="M35" s="198"/>
      <c r="N35" s="202"/>
      <c r="O35" s="199"/>
      <c r="P35" s="198"/>
      <c r="Q35" s="199"/>
    </row>
    <row r="36" spans="3:17">
      <c r="C36" s="205"/>
      <c r="D36" s="205"/>
      <c r="E36" s="205"/>
      <c r="F36" s="205"/>
      <c r="G36" s="205"/>
      <c r="H36" s="205"/>
      <c r="I36" s="205"/>
      <c r="K36" s="192"/>
      <c r="L36" s="192"/>
      <c r="M36" s="200"/>
      <c r="N36" s="203"/>
      <c r="O36" s="201"/>
      <c r="P36" s="200"/>
      <c r="Q36" s="201"/>
    </row>
    <row r="37" spans="3:17">
      <c r="C37" s="205"/>
      <c r="D37" s="205"/>
      <c r="E37" s="205"/>
      <c r="F37" s="205"/>
      <c r="G37" s="205"/>
      <c r="H37" s="205"/>
      <c r="I37" s="205"/>
      <c r="K37" s="191"/>
      <c r="L37" s="191"/>
      <c r="M37" s="198"/>
      <c r="N37" s="202"/>
      <c r="O37" s="199"/>
      <c r="P37" s="198"/>
      <c r="Q37" s="199"/>
    </row>
    <row r="38" spans="3:17">
      <c r="C38" s="205"/>
      <c r="D38" s="205"/>
      <c r="E38" s="205"/>
      <c r="F38" s="205"/>
      <c r="G38" s="205"/>
      <c r="H38" s="205"/>
      <c r="I38" s="205"/>
      <c r="K38" s="192"/>
      <c r="L38" s="192"/>
      <c r="M38" s="200"/>
      <c r="N38" s="203"/>
      <c r="O38" s="201"/>
      <c r="P38" s="200"/>
      <c r="Q38" s="201"/>
    </row>
    <row r="39" spans="3:17">
      <c r="C39" s="205"/>
      <c r="D39" s="205"/>
      <c r="E39" s="205"/>
      <c r="F39" s="205"/>
      <c r="G39" s="205"/>
      <c r="H39" s="205"/>
      <c r="I39" s="205"/>
      <c r="K39" s="191"/>
      <c r="L39" s="191"/>
      <c r="M39" s="198"/>
      <c r="N39" s="202"/>
      <c r="O39" s="199"/>
      <c r="P39" s="198"/>
      <c r="Q39" s="199"/>
    </row>
    <row r="40" spans="3:17">
      <c r="C40" s="205"/>
      <c r="D40" s="205"/>
      <c r="E40" s="205"/>
      <c r="F40" s="205"/>
      <c r="G40" s="205"/>
      <c r="H40" s="205"/>
      <c r="I40" s="205"/>
      <c r="K40" s="192"/>
      <c r="L40" s="192"/>
      <c r="M40" s="200"/>
      <c r="N40" s="203"/>
      <c r="O40" s="201"/>
      <c r="P40" s="200"/>
      <c r="Q40" s="201"/>
    </row>
    <row r="41" spans="3:17">
      <c r="C41" s="205"/>
      <c r="D41" s="205"/>
      <c r="E41" s="205"/>
      <c r="F41" s="205"/>
      <c r="G41" s="205"/>
      <c r="H41" s="205"/>
      <c r="I41" s="205"/>
      <c r="K41" s="191"/>
      <c r="L41" s="191"/>
      <c r="M41" s="198"/>
      <c r="N41" s="202"/>
      <c r="O41" s="199"/>
      <c r="P41" s="198"/>
      <c r="Q41" s="199"/>
    </row>
    <row r="42" spans="3:17">
      <c r="C42" s="205"/>
      <c r="D42" s="205"/>
      <c r="E42" s="205"/>
      <c r="F42" s="205"/>
      <c r="G42" s="205"/>
      <c r="H42" s="205"/>
      <c r="I42" s="205"/>
      <c r="K42" s="192"/>
      <c r="L42" s="192"/>
      <c r="M42" s="200"/>
      <c r="N42" s="203"/>
      <c r="O42" s="201"/>
      <c r="P42" s="200"/>
      <c r="Q42" s="201"/>
    </row>
    <row r="43" spans="3:17">
      <c r="C43" s="205"/>
      <c r="D43" s="205"/>
      <c r="E43" s="205"/>
      <c r="F43" s="205"/>
      <c r="G43" s="205"/>
      <c r="H43" s="205"/>
      <c r="I43" s="205"/>
      <c r="K43" s="191"/>
      <c r="L43" s="191"/>
      <c r="M43" s="198"/>
      <c r="N43" s="202"/>
      <c r="O43" s="199"/>
      <c r="P43" s="198"/>
      <c r="Q43" s="199"/>
    </row>
    <row r="44" spans="3:17">
      <c r="C44" s="205"/>
      <c r="D44" s="205"/>
      <c r="E44" s="205"/>
      <c r="F44" s="205"/>
      <c r="G44" s="205"/>
      <c r="H44" s="205"/>
      <c r="I44" s="205"/>
      <c r="K44" s="192"/>
      <c r="L44" s="192"/>
      <c r="M44" s="200"/>
      <c r="N44" s="203"/>
      <c r="O44" s="201"/>
      <c r="P44" s="200"/>
      <c r="Q44" s="201"/>
    </row>
    <row r="45" spans="3:17">
      <c r="C45" s="205"/>
      <c r="D45" s="205"/>
      <c r="E45" s="205"/>
      <c r="F45" s="205"/>
      <c r="G45" s="205"/>
      <c r="H45" s="205"/>
      <c r="I45" s="205"/>
      <c r="K45" s="191"/>
      <c r="L45" s="191"/>
      <c r="M45" s="198"/>
      <c r="N45" s="202"/>
      <c r="O45" s="199"/>
      <c r="P45" s="198"/>
      <c r="Q45" s="199"/>
    </row>
    <row r="46" spans="3:17">
      <c r="C46" s="205"/>
      <c r="D46" s="205"/>
      <c r="E46" s="205"/>
      <c r="F46" s="205"/>
      <c r="G46" s="205"/>
      <c r="H46" s="205"/>
      <c r="I46" s="205"/>
      <c r="K46" s="192"/>
      <c r="L46" s="192"/>
      <c r="M46" s="200"/>
      <c r="N46" s="203"/>
      <c r="O46" s="201"/>
      <c r="P46" s="200"/>
      <c r="Q46" s="201"/>
    </row>
    <row r="47" spans="3:17">
      <c r="C47" s="205"/>
      <c r="D47" s="205"/>
      <c r="E47" s="205"/>
      <c r="F47" s="205"/>
      <c r="G47" s="205"/>
      <c r="H47" s="205"/>
      <c r="I47" s="205"/>
      <c r="K47" s="191"/>
      <c r="L47" s="191"/>
      <c r="M47" s="198"/>
      <c r="N47" s="202"/>
      <c r="O47" s="199"/>
      <c r="P47" s="198"/>
      <c r="Q47" s="199"/>
    </row>
    <row r="48" spans="3:17">
      <c r="C48" s="205"/>
      <c r="D48" s="205"/>
      <c r="E48" s="205"/>
      <c r="F48" s="205"/>
      <c r="G48" s="205"/>
      <c r="H48" s="205"/>
      <c r="I48" s="205"/>
      <c r="K48" s="192"/>
      <c r="L48" s="192"/>
      <c r="M48" s="200"/>
      <c r="N48" s="203"/>
      <c r="O48" s="201"/>
      <c r="P48" s="200"/>
      <c r="Q48" s="201"/>
    </row>
    <row r="49" spans="3:17">
      <c r="C49" s="205"/>
      <c r="D49" s="205"/>
      <c r="E49" s="205"/>
      <c r="F49" s="205"/>
      <c r="G49" s="205"/>
      <c r="H49" s="205"/>
      <c r="I49" s="205"/>
      <c r="K49" s="191"/>
      <c r="L49" s="191"/>
      <c r="M49" s="198"/>
      <c r="N49" s="202"/>
      <c r="O49" s="199"/>
      <c r="P49" s="198"/>
      <c r="Q49" s="199"/>
    </row>
    <row r="50" spans="3:17">
      <c r="C50" s="205"/>
      <c r="D50" s="205"/>
      <c r="E50" s="205"/>
      <c r="F50" s="205"/>
      <c r="G50" s="205"/>
      <c r="H50" s="205"/>
      <c r="I50" s="205"/>
      <c r="K50" s="192"/>
      <c r="L50" s="192"/>
      <c r="M50" s="200"/>
      <c r="N50" s="203"/>
      <c r="O50" s="201"/>
      <c r="P50" s="200"/>
      <c r="Q50" s="201"/>
    </row>
    <row r="51" spans="3:17">
      <c r="C51" s="205"/>
      <c r="D51" s="205"/>
      <c r="E51" s="205"/>
      <c r="F51" s="205"/>
      <c r="G51" s="205"/>
      <c r="H51" s="205"/>
      <c r="I51" s="205"/>
      <c r="K51" s="191"/>
      <c r="L51" s="191"/>
      <c r="M51" s="198"/>
      <c r="N51" s="202"/>
      <c r="O51" s="199"/>
      <c r="P51" s="198"/>
      <c r="Q51" s="199"/>
    </row>
    <row r="52" spans="3:17">
      <c r="C52" s="205"/>
      <c r="D52" s="205"/>
      <c r="E52" s="205"/>
      <c r="F52" s="205"/>
      <c r="G52" s="205"/>
      <c r="H52" s="205"/>
      <c r="I52" s="205"/>
      <c r="K52" s="192"/>
      <c r="L52" s="192"/>
      <c r="M52" s="200"/>
      <c r="N52" s="203"/>
      <c r="O52" s="201"/>
      <c r="P52" s="200"/>
      <c r="Q52" s="201"/>
    </row>
    <row r="53" spans="3:17">
      <c r="C53" s="205"/>
      <c r="D53" s="205"/>
      <c r="E53" s="205"/>
      <c r="F53" s="205"/>
      <c r="G53" s="205"/>
      <c r="H53" s="205"/>
      <c r="I53" s="205"/>
      <c r="K53" s="191"/>
      <c r="L53" s="191"/>
      <c r="M53" s="198"/>
      <c r="N53" s="202"/>
      <c r="O53" s="199"/>
      <c r="P53" s="198"/>
      <c r="Q53" s="199"/>
    </row>
    <row r="54" spans="3:17">
      <c r="C54" s="205"/>
      <c r="D54" s="205"/>
      <c r="E54" s="205"/>
      <c r="F54" s="205"/>
      <c r="G54" s="205"/>
      <c r="H54" s="205"/>
      <c r="I54" s="205"/>
      <c r="K54" s="192"/>
      <c r="L54" s="192"/>
      <c r="M54" s="200"/>
      <c r="N54" s="203"/>
      <c r="O54" s="201"/>
      <c r="P54" s="200"/>
      <c r="Q54" s="201"/>
    </row>
    <row r="55" spans="3:17">
      <c r="C55" s="205"/>
      <c r="D55" s="205"/>
      <c r="E55" s="205"/>
      <c r="F55" s="205"/>
      <c r="G55" s="205"/>
      <c r="H55" s="205"/>
      <c r="I55" s="205"/>
      <c r="K55" s="191"/>
      <c r="L55" s="191"/>
      <c r="M55" s="198"/>
      <c r="N55" s="202"/>
      <c r="O55" s="199"/>
      <c r="P55" s="198"/>
      <c r="Q55" s="199"/>
    </row>
    <row r="56" spans="3:17">
      <c r="C56" s="205"/>
      <c r="D56" s="205"/>
      <c r="E56" s="205"/>
      <c r="F56" s="205"/>
      <c r="G56" s="205"/>
      <c r="H56" s="205"/>
      <c r="I56" s="205"/>
      <c r="K56" s="192"/>
      <c r="L56" s="192"/>
      <c r="M56" s="200"/>
      <c r="N56" s="203"/>
      <c r="O56" s="201"/>
      <c r="P56" s="200"/>
      <c r="Q56" s="201"/>
    </row>
    <row r="57" spans="3:17">
      <c r="C57" s="205"/>
      <c r="D57" s="205"/>
      <c r="E57" s="205"/>
      <c r="F57" s="205"/>
      <c r="G57" s="205"/>
      <c r="H57" s="205"/>
      <c r="I57" s="205"/>
      <c r="K57" s="191"/>
      <c r="L57" s="191"/>
      <c r="M57" s="198"/>
      <c r="N57" s="202"/>
      <c r="O57" s="199"/>
      <c r="P57" s="198"/>
      <c r="Q57" s="199"/>
    </row>
    <row r="58" spans="3:17">
      <c r="C58" s="205"/>
      <c r="D58" s="205"/>
      <c r="E58" s="205"/>
      <c r="F58" s="205"/>
      <c r="G58" s="205"/>
      <c r="H58" s="205"/>
      <c r="I58" s="205"/>
      <c r="K58" s="192"/>
      <c r="L58" s="192"/>
      <c r="M58" s="200"/>
      <c r="N58" s="203"/>
      <c r="O58" s="201"/>
      <c r="P58" s="200"/>
      <c r="Q58" s="201"/>
    </row>
    <row r="59" spans="3:17">
      <c r="C59" s="205"/>
      <c r="D59" s="205"/>
      <c r="E59" s="205"/>
      <c r="F59" s="205"/>
      <c r="G59" s="205"/>
      <c r="H59" s="205"/>
      <c r="I59" s="205"/>
      <c r="K59" s="191"/>
      <c r="L59" s="191"/>
      <c r="M59" s="198"/>
      <c r="N59" s="202"/>
      <c r="O59" s="199"/>
      <c r="P59" s="198"/>
      <c r="Q59" s="199"/>
    </row>
    <row r="60" spans="3:17">
      <c r="C60" s="205"/>
      <c r="D60" s="205"/>
      <c r="E60" s="205"/>
      <c r="F60" s="205"/>
      <c r="G60" s="205"/>
      <c r="H60" s="205"/>
      <c r="I60" s="205"/>
      <c r="K60" s="192"/>
      <c r="L60" s="192"/>
      <c r="M60" s="200"/>
      <c r="N60" s="203"/>
      <c r="O60" s="201"/>
      <c r="P60" s="200"/>
      <c r="Q60" s="201"/>
    </row>
    <row r="61" spans="3:17">
      <c r="C61" s="205"/>
      <c r="D61" s="205"/>
      <c r="E61" s="205"/>
      <c r="F61" s="205"/>
      <c r="G61" s="205"/>
      <c r="H61" s="205"/>
      <c r="I61" s="205"/>
      <c r="K61" s="191"/>
      <c r="L61" s="191"/>
      <c r="M61" s="198"/>
      <c r="N61" s="202"/>
      <c r="O61" s="199"/>
      <c r="P61" s="198"/>
      <c r="Q61" s="199"/>
    </row>
    <row r="62" spans="3:17">
      <c r="C62" s="205"/>
      <c r="D62" s="205"/>
      <c r="E62" s="205"/>
      <c r="F62" s="205"/>
      <c r="G62" s="205"/>
      <c r="H62" s="205"/>
      <c r="I62" s="205"/>
      <c r="K62" s="192"/>
      <c r="L62" s="192"/>
      <c r="M62" s="200"/>
      <c r="N62" s="203"/>
      <c r="O62" s="201"/>
      <c r="P62" s="200"/>
      <c r="Q62" s="201"/>
    </row>
    <row r="63" spans="3:17">
      <c r="C63" s="205"/>
      <c r="D63" s="205"/>
      <c r="E63" s="205"/>
      <c r="F63" s="205"/>
      <c r="G63" s="205"/>
      <c r="H63" s="205"/>
      <c r="I63" s="205"/>
      <c r="K63" s="191"/>
      <c r="L63" s="191"/>
      <c r="M63" s="198"/>
      <c r="N63" s="202"/>
      <c r="O63" s="199"/>
      <c r="P63" s="198"/>
      <c r="Q63" s="199"/>
    </row>
    <row r="64" spans="3:17">
      <c r="C64" s="205"/>
      <c r="D64" s="205"/>
      <c r="E64" s="205"/>
      <c r="F64" s="205"/>
      <c r="G64" s="205"/>
      <c r="H64" s="205"/>
      <c r="I64" s="205"/>
      <c r="K64" s="192"/>
      <c r="L64" s="192"/>
      <c r="M64" s="200"/>
      <c r="N64" s="203"/>
      <c r="O64" s="201"/>
      <c r="P64" s="200"/>
      <c r="Q64" s="201"/>
    </row>
    <row r="65" spans="3:17">
      <c r="C65" s="205"/>
      <c r="D65" s="205"/>
      <c r="E65" s="205"/>
      <c r="F65" s="205"/>
      <c r="G65" s="205"/>
      <c r="H65" s="205"/>
      <c r="I65" s="205"/>
      <c r="K65" s="191"/>
      <c r="L65" s="191"/>
      <c r="M65" s="198"/>
      <c r="N65" s="202"/>
      <c r="O65" s="199"/>
      <c r="P65" s="198"/>
      <c r="Q65" s="199"/>
    </row>
    <row r="66" spans="3:17">
      <c r="C66" s="205"/>
      <c r="D66" s="205"/>
      <c r="E66" s="205"/>
      <c r="F66" s="205"/>
      <c r="G66" s="205"/>
      <c r="H66" s="205"/>
      <c r="I66" s="205"/>
      <c r="K66" s="192"/>
      <c r="L66" s="192"/>
      <c r="M66" s="200"/>
      <c r="N66" s="203"/>
      <c r="O66" s="201"/>
      <c r="P66" s="200"/>
      <c r="Q66" s="201"/>
    </row>
    <row r="67" spans="3:17">
      <c r="C67" s="205"/>
      <c r="D67" s="205"/>
      <c r="E67" s="205"/>
      <c r="F67" s="205"/>
      <c r="G67" s="205"/>
      <c r="H67" s="205"/>
      <c r="I67" s="205"/>
      <c r="K67" s="191"/>
      <c r="L67" s="191"/>
      <c r="M67" s="198"/>
      <c r="N67" s="202"/>
      <c r="O67" s="199"/>
      <c r="P67" s="198"/>
      <c r="Q67" s="199"/>
    </row>
    <row r="68" spans="3:17">
      <c r="C68" s="205"/>
      <c r="D68" s="205"/>
      <c r="E68" s="205"/>
      <c r="F68" s="205"/>
      <c r="G68" s="205"/>
      <c r="H68" s="205"/>
      <c r="I68" s="205"/>
      <c r="K68" s="192"/>
      <c r="L68" s="192"/>
      <c r="M68" s="200"/>
      <c r="N68" s="203"/>
      <c r="O68" s="201"/>
      <c r="P68" s="200"/>
      <c r="Q68" s="201"/>
    </row>
    <row r="69" spans="3:17">
      <c r="C69" s="205"/>
      <c r="D69" s="205"/>
      <c r="E69" s="205"/>
      <c r="F69" s="205"/>
      <c r="G69" s="205"/>
      <c r="H69" s="205"/>
      <c r="I69" s="205"/>
      <c r="K69" s="191"/>
      <c r="L69" s="191"/>
      <c r="M69" s="198"/>
      <c r="N69" s="202"/>
      <c r="O69" s="199"/>
      <c r="P69" s="198"/>
      <c r="Q69" s="199"/>
    </row>
    <row r="70" spans="3:17">
      <c r="C70" s="205"/>
      <c r="D70" s="205"/>
      <c r="E70" s="205"/>
      <c r="F70" s="205"/>
      <c r="G70" s="205"/>
      <c r="H70" s="205"/>
      <c r="I70" s="205"/>
      <c r="K70" s="192"/>
      <c r="L70" s="192"/>
      <c r="M70" s="200"/>
      <c r="N70" s="203"/>
      <c r="O70" s="201"/>
      <c r="P70" s="200"/>
      <c r="Q70" s="201"/>
    </row>
    <row r="71" spans="3:17">
      <c r="C71" s="205"/>
      <c r="D71" s="205"/>
      <c r="E71" s="205"/>
      <c r="F71" s="205"/>
      <c r="G71" s="205"/>
      <c r="H71" s="205"/>
      <c r="I71" s="205"/>
      <c r="K71" s="191"/>
      <c r="L71" s="191"/>
      <c r="M71" s="198"/>
      <c r="N71" s="202"/>
      <c r="O71" s="199"/>
      <c r="P71" s="198"/>
      <c r="Q71" s="199"/>
    </row>
    <row r="72" spans="3:17">
      <c r="C72" s="205"/>
      <c r="D72" s="205"/>
      <c r="E72" s="205"/>
      <c r="F72" s="205"/>
      <c r="G72" s="205"/>
      <c r="H72" s="205"/>
      <c r="I72" s="205"/>
      <c r="K72" s="192"/>
      <c r="L72" s="192"/>
      <c r="M72" s="200"/>
      <c r="N72" s="203"/>
      <c r="O72" s="201"/>
      <c r="P72" s="200"/>
      <c r="Q72" s="201"/>
    </row>
    <row r="73" spans="3:17">
      <c r="C73" s="205"/>
      <c r="D73" s="205"/>
      <c r="E73" s="205"/>
      <c r="F73" s="205"/>
      <c r="G73" s="205"/>
      <c r="H73" s="205"/>
      <c r="I73" s="205"/>
      <c r="K73" s="191"/>
      <c r="L73" s="191"/>
      <c r="M73" s="198"/>
      <c r="N73" s="202"/>
      <c r="O73" s="199"/>
      <c r="P73" s="198"/>
      <c r="Q73" s="199"/>
    </row>
    <row r="74" spans="3:17">
      <c r="C74" s="205"/>
      <c r="D74" s="205"/>
      <c r="E74" s="205"/>
      <c r="F74" s="205"/>
      <c r="G74" s="205"/>
      <c r="H74" s="205"/>
      <c r="I74" s="205"/>
      <c r="K74" s="192"/>
      <c r="L74" s="192"/>
      <c r="M74" s="200"/>
      <c r="N74" s="203"/>
      <c r="O74" s="201"/>
      <c r="P74" s="200"/>
      <c r="Q74" s="201"/>
    </row>
    <row r="75" spans="3:17">
      <c r="C75" s="205"/>
      <c r="D75" s="205"/>
      <c r="E75" s="205"/>
      <c r="F75" s="205"/>
      <c r="G75" s="205"/>
      <c r="H75" s="205"/>
      <c r="I75" s="205"/>
      <c r="K75" s="191"/>
      <c r="L75" s="191"/>
      <c r="M75" s="198"/>
      <c r="N75" s="202"/>
      <c r="O75" s="199"/>
      <c r="P75" s="198"/>
      <c r="Q75" s="199"/>
    </row>
    <row r="76" spans="3:17">
      <c r="C76" s="205"/>
      <c r="D76" s="205"/>
      <c r="E76" s="205"/>
      <c r="F76" s="205"/>
      <c r="G76" s="205"/>
      <c r="H76" s="205"/>
      <c r="I76" s="205"/>
      <c r="K76" s="192"/>
      <c r="L76" s="192"/>
      <c r="M76" s="200"/>
      <c r="N76" s="203"/>
      <c r="O76" s="201"/>
      <c r="P76" s="200"/>
      <c r="Q76" s="201"/>
    </row>
    <row r="77" spans="3:17">
      <c r="C77" s="205"/>
      <c r="D77" s="205"/>
      <c r="E77" s="205"/>
      <c r="F77" s="205"/>
      <c r="G77" s="205"/>
      <c r="H77" s="205"/>
      <c r="I77" s="205"/>
      <c r="K77" s="191"/>
      <c r="L77" s="191"/>
      <c r="M77" s="198"/>
      <c r="N77" s="202"/>
      <c r="O77" s="199"/>
      <c r="P77" s="198"/>
      <c r="Q77" s="199"/>
    </row>
    <row r="78" spans="3:17">
      <c r="C78" s="205"/>
      <c r="D78" s="205"/>
      <c r="E78" s="205"/>
      <c r="F78" s="205"/>
      <c r="G78" s="205"/>
      <c r="H78" s="205"/>
      <c r="I78" s="205"/>
      <c r="K78" s="192"/>
      <c r="L78" s="192"/>
      <c r="M78" s="200"/>
      <c r="N78" s="203"/>
      <c r="O78" s="201"/>
      <c r="P78" s="200"/>
      <c r="Q78" s="201"/>
    </row>
    <row r="79" spans="3:17">
      <c r="C79" s="205"/>
      <c r="D79" s="205"/>
      <c r="E79" s="205"/>
      <c r="F79" s="205"/>
      <c r="G79" s="205"/>
      <c r="H79" s="205"/>
      <c r="I79" s="205"/>
      <c r="K79" s="191"/>
      <c r="L79" s="191"/>
      <c r="M79" s="198"/>
      <c r="N79" s="202"/>
      <c r="O79" s="199"/>
      <c r="P79" s="198"/>
      <c r="Q79" s="199"/>
    </row>
    <row r="80" spans="3:17">
      <c r="C80" s="205"/>
      <c r="D80" s="205"/>
      <c r="E80" s="205"/>
      <c r="F80" s="205"/>
      <c r="G80" s="205"/>
      <c r="H80" s="205"/>
      <c r="I80" s="205"/>
      <c r="K80" s="192"/>
      <c r="L80" s="192"/>
      <c r="M80" s="200"/>
      <c r="N80" s="203"/>
      <c r="O80" s="201"/>
      <c r="P80" s="200"/>
      <c r="Q80" s="201"/>
    </row>
    <row r="81" spans="3:17">
      <c r="C81" s="205"/>
      <c r="D81" s="205"/>
      <c r="E81" s="205"/>
      <c r="F81" s="205"/>
      <c r="G81" s="205"/>
      <c r="H81" s="205"/>
      <c r="I81" s="205"/>
      <c r="K81" s="191"/>
      <c r="L81" s="191"/>
      <c r="M81" s="198"/>
      <c r="N81" s="202"/>
      <c r="O81" s="199"/>
      <c r="P81" s="198"/>
      <c r="Q81" s="199"/>
    </row>
    <row r="82" spans="3:17">
      <c r="C82" s="205"/>
      <c r="D82" s="205"/>
      <c r="E82" s="205"/>
      <c r="F82" s="205"/>
      <c r="G82" s="205"/>
      <c r="H82" s="205"/>
      <c r="I82" s="205"/>
      <c r="K82" s="192"/>
      <c r="L82" s="192"/>
      <c r="M82" s="200"/>
      <c r="N82" s="203"/>
      <c r="O82" s="201"/>
      <c r="P82" s="200"/>
      <c r="Q82" s="201"/>
    </row>
    <row r="83" spans="3:17">
      <c r="C83" s="205"/>
      <c r="D83" s="205"/>
      <c r="E83" s="205"/>
      <c r="F83" s="205"/>
      <c r="G83" s="205"/>
      <c r="H83" s="205"/>
      <c r="I83" s="205"/>
      <c r="K83" s="191"/>
      <c r="L83" s="191"/>
      <c r="M83" s="198"/>
      <c r="N83" s="202"/>
      <c r="O83" s="199"/>
      <c r="P83" s="198"/>
      <c r="Q83" s="199"/>
    </row>
    <row r="84" spans="3:17">
      <c r="C84" s="205"/>
      <c r="D84" s="205"/>
      <c r="E84" s="205"/>
      <c r="F84" s="205"/>
      <c r="G84" s="205"/>
      <c r="H84" s="205"/>
      <c r="I84" s="205"/>
      <c r="K84" s="192"/>
      <c r="L84" s="192"/>
      <c r="M84" s="200"/>
      <c r="N84" s="203"/>
      <c r="O84" s="201"/>
      <c r="P84" s="200"/>
      <c r="Q84" s="201"/>
    </row>
    <row r="85" spans="3:17">
      <c r="C85" s="205"/>
      <c r="D85" s="205"/>
      <c r="E85" s="205"/>
      <c r="F85" s="205"/>
      <c r="G85" s="205"/>
      <c r="H85" s="205"/>
      <c r="I85" s="205"/>
      <c r="K85" s="191"/>
      <c r="L85" s="191"/>
      <c r="M85" s="198"/>
      <c r="N85" s="202"/>
      <c r="O85" s="199"/>
      <c r="P85" s="198"/>
      <c r="Q85" s="199"/>
    </row>
    <row r="86" spans="3:17">
      <c r="C86" s="205"/>
      <c r="D86" s="205"/>
      <c r="E86" s="205"/>
      <c r="F86" s="205"/>
      <c r="G86" s="205"/>
      <c r="H86" s="205"/>
      <c r="I86" s="205"/>
      <c r="K86" s="192"/>
      <c r="L86" s="192"/>
      <c r="M86" s="200"/>
      <c r="N86" s="203"/>
      <c r="O86" s="201"/>
      <c r="P86" s="200"/>
      <c r="Q86" s="201"/>
    </row>
    <row r="87" spans="3:17">
      <c r="C87" s="205"/>
      <c r="D87" s="205"/>
      <c r="E87" s="205"/>
      <c r="F87" s="205"/>
      <c r="G87" s="205"/>
      <c r="H87" s="205"/>
      <c r="I87" s="205"/>
      <c r="K87" s="191"/>
      <c r="L87" s="191"/>
      <c r="M87" s="198"/>
      <c r="N87" s="202"/>
      <c r="O87" s="199"/>
      <c r="P87" s="198"/>
      <c r="Q87" s="199"/>
    </row>
    <row r="88" spans="3:17">
      <c r="C88" s="205"/>
      <c r="D88" s="205"/>
      <c r="E88" s="205"/>
      <c r="F88" s="205"/>
      <c r="G88" s="205"/>
      <c r="H88" s="205"/>
      <c r="I88" s="205"/>
      <c r="K88" s="192"/>
      <c r="L88" s="192"/>
      <c r="M88" s="200"/>
      <c r="N88" s="203"/>
      <c r="O88" s="201"/>
      <c r="P88" s="200"/>
      <c r="Q88" s="201"/>
    </row>
    <row r="89" spans="3:17">
      <c r="C89" s="205"/>
      <c r="D89" s="205"/>
      <c r="E89" s="205"/>
      <c r="F89" s="205"/>
      <c r="G89" s="205"/>
      <c r="H89" s="205"/>
      <c r="I89" s="205"/>
      <c r="K89" s="191"/>
      <c r="L89" s="191"/>
      <c r="M89" s="198"/>
      <c r="N89" s="202"/>
      <c r="O89" s="199"/>
      <c r="P89" s="198"/>
      <c r="Q89" s="199"/>
    </row>
    <row r="90" spans="3:17">
      <c r="C90" s="205"/>
      <c r="D90" s="205"/>
      <c r="E90" s="205"/>
      <c r="F90" s="205"/>
      <c r="G90" s="205"/>
      <c r="H90" s="205"/>
      <c r="I90" s="205"/>
      <c r="K90" s="192"/>
      <c r="L90" s="192"/>
      <c r="M90" s="200"/>
      <c r="N90" s="203"/>
      <c r="O90" s="201"/>
      <c r="P90" s="200"/>
      <c r="Q90" s="201"/>
    </row>
    <row r="91" spans="3:17">
      <c r="C91" s="205"/>
      <c r="D91" s="205"/>
      <c r="E91" s="205"/>
      <c r="F91" s="205"/>
      <c r="G91" s="205"/>
      <c r="H91" s="205"/>
      <c r="I91" s="205"/>
      <c r="K91" s="191"/>
      <c r="L91" s="191"/>
      <c r="M91" s="198"/>
      <c r="N91" s="202"/>
      <c r="O91" s="199"/>
      <c r="P91" s="198"/>
      <c r="Q91" s="199"/>
    </row>
    <row r="92" spans="3:17">
      <c r="C92" s="205"/>
      <c r="D92" s="205"/>
      <c r="E92" s="205"/>
      <c r="F92" s="205"/>
      <c r="G92" s="205"/>
      <c r="H92" s="205"/>
      <c r="I92" s="205"/>
      <c r="K92" s="192"/>
      <c r="L92" s="192"/>
      <c r="M92" s="200"/>
      <c r="N92" s="203"/>
      <c r="O92" s="201"/>
      <c r="P92" s="200"/>
      <c r="Q92" s="201"/>
    </row>
    <row r="93" spans="3:17">
      <c r="C93" s="205"/>
      <c r="D93" s="205"/>
      <c r="E93" s="205"/>
      <c r="F93" s="205"/>
      <c r="G93" s="205"/>
      <c r="H93" s="205"/>
      <c r="I93" s="205"/>
      <c r="K93" s="191"/>
      <c r="L93" s="191"/>
      <c r="M93" s="198"/>
      <c r="N93" s="202"/>
      <c r="O93" s="199"/>
      <c r="P93" s="198"/>
      <c r="Q93" s="199"/>
    </row>
    <row r="94" spans="3:17">
      <c r="C94" s="205"/>
      <c r="D94" s="205"/>
      <c r="E94" s="205"/>
      <c r="F94" s="205"/>
      <c r="G94" s="205"/>
      <c r="H94" s="205"/>
      <c r="I94" s="205"/>
      <c r="K94" s="192"/>
      <c r="L94" s="192"/>
      <c r="M94" s="200"/>
      <c r="N94" s="203"/>
      <c r="O94" s="201"/>
      <c r="P94" s="200"/>
      <c r="Q94" s="201"/>
    </row>
    <row r="95" spans="3:17">
      <c r="C95" s="205"/>
      <c r="D95" s="205"/>
      <c r="E95" s="205"/>
      <c r="F95" s="205"/>
      <c r="G95" s="205"/>
      <c r="H95" s="205"/>
      <c r="I95" s="205"/>
      <c r="K95" s="191"/>
      <c r="L95" s="191"/>
      <c r="M95" s="198"/>
      <c r="N95" s="202"/>
      <c r="O95" s="199"/>
      <c r="P95" s="198"/>
      <c r="Q95" s="199"/>
    </row>
    <row r="96" spans="3:17">
      <c r="C96" s="205"/>
      <c r="D96" s="205"/>
      <c r="E96" s="205"/>
      <c r="F96" s="205"/>
      <c r="G96" s="205"/>
      <c r="H96" s="205"/>
      <c r="I96" s="205"/>
      <c r="K96" s="192"/>
      <c r="L96" s="192"/>
      <c r="M96" s="200"/>
      <c r="N96" s="203"/>
      <c r="O96" s="201"/>
      <c r="P96" s="200"/>
      <c r="Q96" s="201"/>
    </row>
    <row r="97" spans="3:17">
      <c r="C97" s="205"/>
      <c r="D97" s="205"/>
      <c r="E97" s="205"/>
      <c r="F97" s="205"/>
      <c r="G97" s="205"/>
      <c r="H97" s="205"/>
      <c r="I97" s="205"/>
      <c r="K97" s="191"/>
      <c r="L97" s="191"/>
      <c r="M97" s="198"/>
      <c r="N97" s="202"/>
      <c r="O97" s="199"/>
      <c r="P97" s="198"/>
      <c r="Q97" s="199"/>
    </row>
    <row r="98" spans="3:17">
      <c r="C98" s="205"/>
      <c r="D98" s="205"/>
      <c r="E98" s="205"/>
      <c r="F98" s="205"/>
      <c r="G98" s="205"/>
      <c r="H98" s="205"/>
      <c r="I98" s="205"/>
      <c r="K98" s="192"/>
      <c r="L98" s="192"/>
      <c r="M98" s="200"/>
      <c r="N98" s="203"/>
      <c r="O98" s="201"/>
      <c r="P98" s="200"/>
      <c r="Q98" s="201"/>
    </row>
    <row r="99" spans="3:17">
      <c r="C99" s="205"/>
      <c r="D99" s="205"/>
      <c r="E99" s="205"/>
      <c r="F99" s="205"/>
      <c r="G99" s="205"/>
      <c r="H99" s="205"/>
      <c r="I99" s="205"/>
      <c r="K99" s="191"/>
      <c r="L99" s="191"/>
      <c r="M99" s="198"/>
      <c r="N99" s="202"/>
      <c r="O99" s="199"/>
      <c r="P99" s="198"/>
      <c r="Q99" s="199"/>
    </row>
    <row r="100" spans="3:17">
      <c r="C100" s="205"/>
      <c r="D100" s="205"/>
      <c r="E100" s="205"/>
      <c r="F100" s="205"/>
      <c r="G100" s="205"/>
      <c r="H100" s="205"/>
      <c r="I100" s="205"/>
      <c r="K100" s="192"/>
      <c r="L100" s="192"/>
      <c r="M100" s="200"/>
      <c r="N100" s="203"/>
      <c r="O100" s="201"/>
      <c r="P100" s="200"/>
      <c r="Q100" s="201"/>
    </row>
    <row r="101" spans="3:17">
      <c r="C101" s="205"/>
      <c r="D101" s="205"/>
      <c r="E101" s="205"/>
      <c r="F101" s="205"/>
      <c r="G101" s="205"/>
      <c r="H101" s="205"/>
      <c r="I101" s="205"/>
      <c r="K101" s="191"/>
      <c r="L101" s="191"/>
      <c r="M101" s="198"/>
      <c r="N101" s="202"/>
      <c r="O101" s="199"/>
      <c r="P101" s="198"/>
      <c r="Q101" s="199"/>
    </row>
    <row r="102" spans="3:17">
      <c r="C102" s="205"/>
      <c r="D102" s="205"/>
      <c r="E102" s="205"/>
      <c r="F102" s="205"/>
      <c r="G102" s="205"/>
      <c r="H102" s="205"/>
      <c r="I102" s="205"/>
      <c r="K102" s="192"/>
      <c r="L102" s="192"/>
      <c r="M102" s="200"/>
      <c r="N102" s="203"/>
      <c r="O102" s="201"/>
      <c r="P102" s="200"/>
      <c r="Q102" s="201"/>
    </row>
    <row r="103" spans="3:17">
      <c r="C103" s="205"/>
      <c r="D103" s="205"/>
      <c r="E103" s="205"/>
      <c r="F103" s="205"/>
      <c r="G103" s="205"/>
      <c r="H103" s="205"/>
      <c r="I103" s="205"/>
      <c r="K103" s="191"/>
      <c r="L103" s="191"/>
      <c r="M103" s="198"/>
      <c r="N103" s="202"/>
      <c r="O103" s="199"/>
      <c r="P103" s="198"/>
      <c r="Q103" s="199"/>
    </row>
    <row r="104" spans="3:17">
      <c r="C104" s="205"/>
      <c r="D104" s="205"/>
      <c r="E104" s="205"/>
      <c r="F104" s="205"/>
      <c r="G104" s="205"/>
      <c r="H104" s="205"/>
      <c r="I104" s="205"/>
      <c r="K104" s="192"/>
      <c r="L104" s="192"/>
      <c r="M104" s="200"/>
      <c r="N104" s="203"/>
      <c r="O104" s="201"/>
      <c r="P104" s="200"/>
      <c r="Q104" s="201"/>
    </row>
    <row r="105" spans="3:17">
      <c r="C105" s="205"/>
      <c r="D105" s="205"/>
      <c r="E105" s="205"/>
      <c r="F105" s="205"/>
      <c r="G105" s="205"/>
      <c r="H105" s="205"/>
      <c r="I105" s="205"/>
      <c r="K105" s="191"/>
      <c r="L105" s="191"/>
      <c r="M105" s="198"/>
      <c r="N105" s="202"/>
      <c r="O105" s="199"/>
      <c r="P105" s="198"/>
      <c r="Q105" s="199"/>
    </row>
    <row r="106" spans="3:17">
      <c r="C106" s="205"/>
      <c r="D106" s="205"/>
      <c r="E106" s="205"/>
      <c r="F106" s="205"/>
      <c r="G106" s="205"/>
      <c r="H106" s="205"/>
      <c r="I106" s="205"/>
      <c r="K106" s="192"/>
      <c r="L106" s="192"/>
      <c r="M106" s="200"/>
      <c r="N106" s="203"/>
      <c r="O106" s="201"/>
      <c r="P106" s="200"/>
      <c r="Q106" s="201"/>
    </row>
    <row r="107" spans="3:17">
      <c r="C107" s="205"/>
      <c r="D107" s="205"/>
      <c r="E107" s="205"/>
      <c r="F107" s="205"/>
      <c r="G107" s="205"/>
      <c r="H107" s="205"/>
      <c r="I107" s="205"/>
      <c r="K107" s="191"/>
      <c r="L107" s="191"/>
      <c r="M107" s="198"/>
      <c r="N107" s="202"/>
      <c r="O107" s="199"/>
      <c r="P107" s="198"/>
      <c r="Q107" s="199"/>
    </row>
    <row r="108" spans="3:17">
      <c r="C108" s="205"/>
      <c r="D108" s="205"/>
      <c r="E108" s="205"/>
      <c r="F108" s="205"/>
      <c r="G108" s="205"/>
      <c r="H108" s="205"/>
      <c r="I108" s="205"/>
      <c r="K108" s="192"/>
      <c r="L108" s="192"/>
      <c r="M108" s="200"/>
      <c r="N108" s="203"/>
      <c r="O108" s="201"/>
      <c r="P108" s="200"/>
      <c r="Q108" s="201"/>
    </row>
    <row r="109" spans="3:17">
      <c r="C109" s="205"/>
      <c r="D109" s="205"/>
      <c r="E109" s="205"/>
      <c r="F109" s="205"/>
      <c r="G109" s="205"/>
      <c r="H109" s="205"/>
      <c r="I109" s="205"/>
      <c r="K109" s="191"/>
      <c r="L109" s="191"/>
      <c r="M109" s="198"/>
      <c r="N109" s="202"/>
      <c r="O109" s="199"/>
      <c r="P109" s="198"/>
      <c r="Q109" s="199"/>
    </row>
    <row r="110" spans="3:17">
      <c r="C110" s="205"/>
      <c r="D110" s="205"/>
      <c r="E110" s="205"/>
      <c r="F110" s="205"/>
      <c r="G110" s="205"/>
      <c r="H110" s="205"/>
      <c r="I110" s="205"/>
      <c r="K110" s="192"/>
      <c r="L110" s="192"/>
      <c r="M110" s="200"/>
      <c r="N110" s="203"/>
      <c r="O110" s="201"/>
      <c r="P110" s="200"/>
      <c r="Q110" s="201"/>
    </row>
    <row r="111" spans="3:17">
      <c r="C111" s="205"/>
      <c r="D111" s="205"/>
      <c r="E111" s="205"/>
      <c r="F111" s="205"/>
      <c r="G111" s="205"/>
      <c r="H111" s="205"/>
      <c r="I111" s="205"/>
      <c r="K111" s="191"/>
      <c r="L111" s="191"/>
      <c r="M111" s="198"/>
      <c r="N111" s="202"/>
      <c r="O111" s="199"/>
      <c r="P111" s="198"/>
      <c r="Q111" s="199"/>
    </row>
    <row r="112" spans="3:17">
      <c r="C112" s="205"/>
      <c r="D112" s="205"/>
      <c r="E112" s="205"/>
      <c r="F112" s="205"/>
      <c r="G112" s="205"/>
      <c r="H112" s="205"/>
      <c r="I112" s="205"/>
      <c r="K112" s="192"/>
      <c r="L112" s="192"/>
      <c r="M112" s="200"/>
      <c r="N112" s="203"/>
      <c r="O112" s="201"/>
      <c r="P112" s="200"/>
      <c r="Q112" s="201"/>
    </row>
    <row r="113" spans="3:17">
      <c r="C113" s="205"/>
      <c r="D113" s="205"/>
      <c r="E113" s="205"/>
      <c r="F113" s="205"/>
      <c r="G113" s="205"/>
      <c r="H113" s="205"/>
      <c r="I113" s="205"/>
      <c r="K113" s="191"/>
      <c r="L113" s="191"/>
      <c r="M113" s="198"/>
      <c r="N113" s="202"/>
      <c r="O113" s="199"/>
      <c r="P113" s="198"/>
      <c r="Q113" s="199"/>
    </row>
    <row r="114" spans="3:17">
      <c r="C114" s="205"/>
      <c r="D114" s="205"/>
      <c r="E114" s="205"/>
      <c r="F114" s="205"/>
      <c r="G114" s="205"/>
      <c r="H114" s="205"/>
      <c r="I114" s="205"/>
      <c r="K114" s="192"/>
      <c r="L114" s="192"/>
      <c r="M114" s="200"/>
      <c r="N114" s="203"/>
      <c r="O114" s="201"/>
      <c r="P114" s="200"/>
      <c r="Q114" s="201"/>
    </row>
    <row r="115" spans="3:17">
      <c r="C115" s="205"/>
      <c r="D115" s="205"/>
      <c r="E115" s="205"/>
      <c r="F115" s="205"/>
      <c r="G115" s="205"/>
      <c r="H115" s="205"/>
      <c r="I115" s="205"/>
      <c r="K115" s="191"/>
      <c r="L115" s="191"/>
      <c r="M115" s="198"/>
      <c r="N115" s="202"/>
      <c r="O115" s="199"/>
      <c r="P115" s="198"/>
      <c r="Q115" s="199"/>
    </row>
    <row r="116" spans="3:17">
      <c r="C116" s="205"/>
      <c r="D116" s="205"/>
      <c r="E116" s="205"/>
      <c r="F116" s="205"/>
      <c r="G116" s="205"/>
      <c r="H116" s="205"/>
      <c r="I116" s="205"/>
      <c r="K116" s="192"/>
      <c r="L116" s="192"/>
      <c r="M116" s="200"/>
      <c r="N116" s="203"/>
      <c r="O116" s="201"/>
      <c r="P116" s="200"/>
      <c r="Q116" s="201"/>
    </row>
    <row r="117" spans="3:17">
      <c r="C117" s="205"/>
      <c r="D117" s="205"/>
      <c r="E117" s="205"/>
      <c r="F117" s="205"/>
      <c r="G117" s="205"/>
      <c r="H117" s="205"/>
      <c r="I117" s="205"/>
      <c r="K117" s="191"/>
      <c r="L117" s="191"/>
      <c r="M117" s="198"/>
      <c r="N117" s="202"/>
      <c r="O117" s="199"/>
      <c r="P117" s="198"/>
      <c r="Q117" s="199"/>
    </row>
    <row r="118" spans="3:17">
      <c r="C118" s="205"/>
      <c r="D118" s="205"/>
      <c r="E118" s="205"/>
      <c r="F118" s="205"/>
      <c r="G118" s="205"/>
      <c r="H118" s="205"/>
      <c r="I118" s="205"/>
      <c r="K118" s="192"/>
      <c r="L118" s="192"/>
      <c r="M118" s="200"/>
      <c r="N118" s="203"/>
      <c r="O118" s="201"/>
      <c r="P118" s="200"/>
      <c r="Q118" s="201"/>
    </row>
    <row r="119" spans="3:17">
      <c r="C119" s="205"/>
      <c r="D119" s="205"/>
      <c r="E119" s="205"/>
      <c r="F119" s="205"/>
      <c r="G119" s="205"/>
      <c r="H119" s="205"/>
      <c r="I119" s="205"/>
      <c r="K119" s="191"/>
      <c r="L119" s="191"/>
      <c r="M119" s="198"/>
      <c r="N119" s="202"/>
      <c r="O119" s="199"/>
      <c r="P119" s="198"/>
      <c r="Q119" s="199"/>
    </row>
    <row r="120" spans="3:17">
      <c r="C120" s="205"/>
      <c r="D120" s="205"/>
      <c r="E120" s="205"/>
      <c r="F120" s="205"/>
      <c r="G120" s="205"/>
      <c r="H120" s="205"/>
      <c r="I120" s="205"/>
      <c r="K120" s="192"/>
      <c r="L120" s="192"/>
      <c r="M120" s="200"/>
      <c r="N120" s="203"/>
      <c r="O120" s="201"/>
      <c r="P120" s="200"/>
      <c r="Q120" s="201"/>
    </row>
    <row r="121" spans="3:17">
      <c r="C121" s="205"/>
      <c r="D121" s="205"/>
      <c r="E121" s="205"/>
      <c r="F121" s="205"/>
      <c r="G121" s="205"/>
      <c r="H121" s="205"/>
      <c r="I121" s="205"/>
      <c r="K121" s="191"/>
      <c r="L121" s="191"/>
      <c r="M121" s="198"/>
      <c r="N121" s="202"/>
      <c r="O121" s="199"/>
      <c r="P121" s="198"/>
      <c r="Q121" s="199"/>
    </row>
    <row r="122" spans="3:17">
      <c r="C122" s="205"/>
      <c r="D122" s="205"/>
      <c r="E122" s="205"/>
      <c r="F122" s="205"/>
      <c r="G122" s="205"/>
      <c r="H122" s="205"/>
      <c r="I122" s="205"/>
      <c r="K122" s="192"/>
      <c r="L122" s="192"/>
      <c r="M122" s="200"/>
      <c r="N122" s="203"/>
      <c r="O122" s="201"/>
      <c r="P122" s="200"/>
      <c r="Q122" s="201"/>
    </row>
    <row r="123" spans="3:17">
      <c r="C123" s="205"/>
      <c r="D123" s="205"/>
      <c r="E123" s="205"/>
      <c r="F123" s="205"/>
      <c r="G123" s="205"/>
      <c r="H123" s="205"/>
      <c r="I123" s="205"/>
      <c r="K123" s="191"/>
      <c r="L123" s="191"/>
      <c r="M123" s="198"/>
      <c r="N123" s="202"/>
      <c r="O123" s="199"/>
      <c r="P123" s="198"/>
      <c r="Q123" s="199"/>
    </row>
    <row r="124" spans="3:17">
      <c r="C124" s="205"/>
      <c r="D124" s="205"/>
      <c r="E124" s="205"/>
      <c r="F124" s="205"/>
      <c r="G124" s="205"/>
      <c r="H124" s="205"/>
      <c r="I124" s="205"/>
      <c r="K124" s="192"/>
      <c r="L124" s="192"/>
      <c r="M124" s="200"/>
      <c r="N124" s="203"/>
      <c r="O124" s="201"/>
      <c r="P124" s="200"/>
      <c r="Q124" s="201"/>
    </row>
    <row r="125" spans="3:17">
      <c r="C125" s="205"/>
      <c r="D125" s="205"/>
      <c r="E125" s="205"/>
      <c r="F125" s="205"/>
      <c r="G125" s="205"/>
      <c r="H125" s="205"/>
      <c r="I125" s="205"/>
      <c r="K125" s="191"/>
      <c r="L125" s="191"/>
      <c r="M125" s="198"/>
      <c r="N125" s="202"/>
      <c r="O125" s="199"/>
      <c r="P125" s="198"/>
      <c r="Q125" s="199"/>
    </row>
    <row r="126" spans="3:17">
      <c r="C126" s="205"/>
      <c r="D126" s="205"/>
      <c r="E126" s="205"/>
      <c r="F126" s="205"/>
      <c r="G126" s="205"/>
      <c r="H126" s="205"/>
      <c r="I126" s="205"/>
      <c r="K126" s="192"/>
      <c r="L126" s="192"/>
      <c r="M126" s="200"/>
      <c r="N126" s="203"/>
      <c r="O126" s="201"/>
      <c r="P126" s="200"/>
      <c r="Q126" s="201"/>
    </row>
    <row r="127" spans="3:17">
      <c r="C127" s="205"/>
      <c r="D127" s="205"/>
      <c r="E127" s="205"/>
      <c r="F127" s="205"/>
      <c r="G127" s="205"/>
      <c r="H127" s="205"/>
      <c r="I127" s="205"/>
      <c r="K127" s="191"/>
      <c r="L127" s="191"/>
      <c r="M127" s="198"/>
      <c r="N127" s="202"/>
      <c r="O127" s="199"/>
      <c r="P127" s="198"/>
      <c r="Q127" s="199"/>
    </row>
    <row r="128" spans="3:17">
      <c r="C128" s="205"/>
      <c r="D128" s="205"/>
      <c r="E128" s="205"/>
      <c r="F128" s="205"/>
      <c r="G128" s="205"/>
      <c r="H128" s="205"/>
      <c r="I128" s="205"/>
      <c r="K128" s="192"/>
      <c r="L128" s="192"/>
      <c r="M128" s="200"/>
      <c r="N128" s="203"/>
      <c r="O128" s="201"/>
      <c r="P128" s="200"/>
      <c r="Q128" s="201"/>
    </row>
    <row r="129" spans="3:17">
      <c r="C129" s="205"/>
      <c r="D129" s="205"/>
      <c r="E129" s="205"/>
      <c r="F129" s="205"/>
      <c r="G129" s="205"/>
      <c r="H129" s="205"/>
      <c r="I129" s="205"/>
      <c r="K129" s="191"/>
      <c r="L129" s="191"/>
      <c r="M129" s="198"/>
      <c r="N129" s="202"/>
      <c r="O129" s="199"/>
      <c r="P129" s="198"/>
      <c r="Q129" s="199"/>
    </row>
    <row r="130" spans="3:17">
      <c r="C130" s="205"/>
      <c r="D130" s="205"/>
      <c r="E130" s="205"/>
      <c r="F130" s="205"/>
      <c r="G130" s="205"/>
      <c r="H130" s="205"/>
      <c r="I130" s="205"/>
      <c r="K130" s="192"/>
      <c r="L130" s="192"/>
      <c r="M130" s="200"/>
      <c r="N130" s="203"/>
      <c r="O130" s="201"/>
      <c r="P130" s="200"/>
      <c r="Q130" s="201"/>
    </row>
    <row r="131" spans="3:17">
      <c r="C131" s="205"/>
      <c r="D131" s="205"/>
      <c r="E131" s="205"/>
      <c r="F131" s="205"/>
      <c r="G131" s="205"/>
      <c r="H131" s="205"/>
      <c r="I131" s="205"/>
      <c r="K131" s="191"/>
      <c r="L131" s="191"/>
      <c r="M131" s="198"/>
      <c r="N131" s="202"/>
      <c r="O131" s="199"/>
      <c r="P131" s="198"/>
      <c r="Q131" s="199"/>
    </row>
    <row r="132" spans="3:17">
      <c r="C132" s="205"/>
      <c r="D132" s="205"/>
      <c r="E132" s="205"/>
      <c r="F132" s="205"/>
      <c r="G132" s="205"/>
      <c r="H132" s="205"/>
      <c r="I132" s="205"/>
      <c r="K132" s="192"/>
      <c r="L132" s="192"/>
      <c r="M132" s="200"/>
      <c r="N132" s="203"/>
      <c r="O132" s="201"/>
      <c r="P132" s="200"/>
      <c r="Q132" s="201"/>
    </row>
    <row r="133" spans="3:17">
      <c r="C133" s="205"/>
      <c r="D133" s="205"/>
      <c r="E133" s="205"/>
      <c r="F133" s="205"/>
      <c r="G133" s="205"/>
      <c r="H133" s="205"/>
      <c r="I133" s="205"/>
      <c r="K133" s="191"/>
      <c r="L133" s="191"/>
      <c r="M133" s="198"/>
      <c r="N133" s="202"/>
      <c r="O133" s="199"/>
      <c r="P133" s="198"/>
      <c r="Q133" s="199"/>
    </row>
    <row r="134" spans="3:17">
      <c r="C134" s="205"/>
      <c r="D134" s="205"/>
      <c r="E134" s="205"/>
      <c r="F134" s="205"/>
      <c r="G134" s="205"/>
      <c r="H134" s="205"/>
      <c r="I134" s="205"/>
      <c r="K134" s="192"/>
      <c r="L134" s="192"/>
      <c r="M134" s="200"/>
      <c r="N134" s="203"/>
      <c r="O134" s="201"/>
      <c r="P134" s="200"/>
      <c r="Q134" s="201"/>
    </row>
    <row r="135" spans="3:17">
      <c r="C135" s="205"/>
      <c r="D135" s="205"/>
      <c r="E135" s="205"/>
      <c r="F135" s="205"/>
      <c r="G135" s="205"/>
      <c r="H135" s="205"/>
      <c r="I135" s="205"/>
      <c r="K135" s="191"/>
      <c r="L135" s="191"/>
      <c r="M135" s="198"/>
      <c r="N135" s="202"/>
      <c r="O135" s="199"/>
      <c r="P135" s="198"/>
      <c r="Q135" s="199"/>
    </row>
    <row r="136" spans="3:17">
      <c r="C136" s="205"/>
      <c r="D136" s="205"/>
      <c r="E136" s="205"/>
      <c r="F136" s="205"/>
      <c r="G136" s="205"/>
      <c r="H136" s="205"/>
      <c r="I136" s="205"/>
      <c r="K136" s="192"/>
      <c r="L136" s="192"/>
      <c r="M136" s="200"/>
      <c r="N136" s="203"/>
      <c r="O136" s="201"/>
      <c r="P136" s="200"/>
      <c r="Q136" s="201"/>
    </row>
    <row r="137" spans="3:17">
      <c r="C137" s="205"/>
      <c r="D137" s="205"/>
      <c r="E137" s="205"/>
      <c r="F137" s="205"/>
      <c r="G137" s="205"/>
      <c r="H137" s="205"/>
      <c r="I137" s="205"/>
      <c r="K137" s="191"/>
      <c r="L137" s="191"/>
      <c r="M137" s="198"/>
      <c r="N137" s="202"/>
      <c r="O137" s="199"/>
      <c r="P137" s="198"/>
      <c r="Q137" s="199"/>
    </row>
    <row r="138" spans="3:17">
      <c r="C138" s="205"/>
      <c r="D138" s="205"/>
      <c r="E138" s="205"/>
      <c r="F138" s="205"/>
      <c r="G138" s="205"/>
      <c r="H138" s="205"/>
      <c r="I138" s="205"/>
      <c r="K138" s="192"/>
      <c r="L138" s="192"/>
      <c r="M138" s="200"/>
      <c r="N138" s="203"/>
      <c r="O138" s="201"/>
      <c r="P138" s="200"/>
      <c r="Q138" s="201"/>
    </row>
    <row r="139" spans="3:17">
      <c r="C139" s="205"/>
      <c r="D139" s="205"/>
      <c r="E139" s="205"/>
      <c r="F139" s="205"/>
      <c r="G139" s="205"/>
      <c r="H139" s="205"/>
      <c r="I139" s="205"/>
      <c r="K139" s="191"/>
      <c r="L139" s="191"/>
      <c r="M139" s="198"/>
      <c r="N139" s="202"/>
      <c r="O139" s="199"/>
      <c r="P139" s="198"/>
      <c r="Q139" s="199"/>
    </row>
    <row r="140" spans="3:17">
      <c r="C140" s="205"/>
      <c r="D140" s="205"/>
      <c r="E140" s="205"/>
      <c r="F140" s="205"/>
      <c r="G140" s="205"/>
      <c r="H140" s="205"/>
      <c r="I140" s="205"/>
      <c r="K140" s="192"/>
      <c r="L140" s="192"/>
      <c r="M140" s="200"/>
      <c r="N140" s="203"/>
      <c r="O140" s="201"/>
      <c r="P140" s="200"/>
      <c r="Q140" s="201"/>
    </row>
    <row r="141" spans="3:17">
      <c r="C141" s="205"/>
      <c r="D141" s="205"/>
      <c r="E141" s="205"/>
      <c r="F141" s="205"/>
      <c r="G141" s="205"/>
      <c r="H141" s="205"/>
      <c r="I141" s="205"/>
      <c r="K141" s="191"/>
      <c r="L141" s="191"/>
      <c r="M141" s="198"/>
      <c r="N141" s="202"/>
      <c r="O141" s="199"/>
      <c r="P141" s="198"/>
      <c r="Q141" s="199"/>
    </row>
    <row r="142" spans="3:17">
      <c r="C142" s="205"/>
      <c r="D142" s="205"/>
      <c r="E142" s="205"/>
      <c r="F142" s="205"/>
      <c r="G142" s="205"/>
      <c r="H142" s="205"/>
      <c r="I142" s="205"/>
      <c r="K142" s="192"/>
      <c r="L142" s="192"/>
      <c r="M142" s="200"/>
      <c r="N142" s="203"/>
      <c r="O142" s="201"/>
      <c r="P142" s="200"/>
      <c r="Q142" s="201"/>
    </row>
    <row r="143" spans="3:17">
      <c r="C143" s="205"/>
      <c r="D143" s="205"/>
      <c r="E143" s="205"/>
      <c r="F143" s="205"/>
      <c r="G143" s="205"/>
      <c r="H143" s="205"/>
      <c r="I143" s="205"/>
      <c r="K143" s="191"/>
      <c r="L143" s="191"/>
      <c r="M143" s="198"/>
      <c r="N143" s="202"/>
      <c r="O143" s="199"/>
      <c r="P143" s="198"/>
      <c r="Q143" s="199"/>
    </row>
    <row r="144" spans="3:17">
      <c r="C144" s="205"/>
      <c r="D144" s="205"/>
      <c r="E144" s="205"/>
      <c r="F144" s="205"/>
      <c r="G144" s="205"/>
      <c r="H144" s="205"/>
      <c r="I144" s="205"/>
      <c r="K144" s="192"/>
      <c r="L144" s="192"/>
      <c r="M144" s="200"/>
      <c r="N144" s="203"/>
      <c r="O144" s="201"/>
      <c r="P144" s="200"/>
      <c r="Q144" s="201"/>
    </row>
    <row r="145" spans="3:17">
      <c r="C145" s="205"/>
      <c r="D145" s="205"/>
      <c r="E145" s="205"/>
      <c r="F145" s="205"/>
      <c r="G145" s="205"/>
      <c r="H145" s="205"/>
      <c r="I145" s="205"/>
      <c r="K145" s="191"/>
      <c r="L145" s="191"/>
      <c r="M145" s="198"/>
      <c r="N145" s="202"/>
      <c r="O145" s="199"/>
      <c r="P145" s="198"/>
      <c r="Q145" s="199"/>
    </row>
    <row r="146" spans="3:17">
      <c r="C146" s="205"/>
      <c r="D146" s="205"/>
      <c r="E146" s="205"/>
      <c r="F146" s="205"/>
      <c r="G146" s="205"/>
      <c r="H146" s="205"/>
      <c r="I146" s="205"/>
      <c r="K146" s="192"/>
      <c r="L146" s="192"/>
      <c r="M146" s="200"/>
      <c r="N146" s="203"/>
      <c r="O146" s="201"/>
      <c r="P146" s="200"/>
      <c r="Q146" s="201"/>
    </row>
    <row r="147" spans="3:17">
      <c r="C147" s="205"/>
      <c r="D147" s="205"/>
      <c r="E147" s="205"/>
      <c r="F147" s="205"/>
      <c r="G147" s="205"/>
      <c r="H147" s="205"/>
      <c r="I147" s="205"/>
      <c r="K147" s="191"/>
      <c r="L147" s="191"/>
      <c r="M147" s="198"/>
      <c r="N147" s="202"/>
      <c r="O147" s="199"/>
      <c r="P147" s="198"/>
      <c r="Q147" s="199"/>
    </row>
    <row r="148" spans="3:17">
      <c r="C148" s="205"/>
      <c r="D148" s="205"/>
      <c r="E148" s="205"/>
      <c r="F148" s="205"/>
      <c r="G148" s="205"/>
      <c r="H148" s="205"/>
      <c r="I148" s="205"/>
      <c r="K148" s="192"/>
      <c r="L148" s="192"/>
      <c r="M148" s="200"/>
      <c r="N148" s="203"/>
      <c r="O148" s="201"/>
      <c r="P148" s="200"/>
      <c r="Q148" s="201"/>
    </row>
    <row r="149" spans="3:17">
      <c r="C149" s="205"/>
      <c r="D149" s="205"/>
      <c r="E149" s="205"/>
      <c r="F149" s="205"/>
      <c r="G149" s="205"/>
      <c r="H149" s="205"/>
      <c r="I149" s="205"/>
      <c r="K149" s="191"/>
      <c r="L149" s="191"/>
      <c r="M149" s="198"/>
      <c r="N149" s="202"/>
      <c r="O149" s="199"/>
      <c r="P149" s="198"/>
      <c r="Q149" s="199"/>
    </row>
    <row r="150" spans="3:17">
      <c r="C150" s="205"/>
      <c r="D150" s="205"/>
      <c r="E150" s="205"/>
      <c r="F150" s="205"/>
      <c r="G150" s="205"/>
      <c r="H150" s="205"/>
      <c r="I150" s="205"/>
      <c r="K150" s="192"/>
      <c r="L150" s="192"/>
      <c r="M150" s="200"/>
      <c r="N150" s="203"/>
      <c r="O150" s="201"/>
      <c r="P150" s="200"/>
      <c r="Q150" s="201"/>
    </row>
    <row r="151" spans="3:17">
      <c r="C151" s="205"/>
      <c r="D151" s="205"/>
      <c r="E151" s="205"/>
      <c r="F151" s="205"/>
      <c r="G151" s="205"/>
      <c r="H151" s="205"/>
      <c r="I151" s="205"/>
      <c r="K151" s="191"/>
      <c r="L151" s="191"/>
      <c r="M151" s="198"/>
      <c r="N151" s="202"/>
      <c r="O151" s="199"/>
      <c r="P151" s="198"/>
      <c r="Q151" s="199"/>
    </row>
    <row r="152" spans="3:17">
      <c r="C152" s="205"/>
      <c r="D152" s="205"/>
      <c r="E152" s="205"/>
      <c r="F152" s="205"/>
      <c r="G152" s="205"/>
      <c r="H152" s="205"/>
      <c r="I152" s="205"/>
      <c r="K152" s="192"/>
      <c r="L152" s="192"/>
      <c r="M152" s="200"/>
      <c r="N152" s="203"/>
      <c r="O152" s="201"/>
      <c r="P152" s="200"/>
      <c r="Q152" s="201"/>
    </row>
    <row r="153" spans="3:17">
      <c r="C153" s="205"/>
      <c r="D153" s="205"/>
      <c r="E153" s="205"/>
      <c r="F153" s="205"/>
      <c r="G153" s="205"/>
      <c r="H153" s="205"/>
      <c r="I153" s="205"/>
      <c r="K153" s="191"/>
      <c r="L153" s="191"/>
      <c r="M153" s="198"/>
      <c r="N153" s="202"/>
      <c r="O153" s="199"/>
      <c r="P153" s="198"/>
      <c r="Q153" s="199"/>
    </row>
    <row r="154" spans="3:17">
      <c r="C154" s="205"/>
      <c r="D154" s="205"/>
      <c r="E154" s="205"/>
      <c r="F154" s="205"/>
      <c r="G154" s="205"/>
      <c r="H154" s="205"/>
      <c r="I154" s="205"/>
      <c r="K154" s="192"/>
      <c r="L154" s="192"/>
      <c r="M154" s="200"/>
      <c r="N154" s="203"/>
      <c r="O154" s="201"/>
      <c r="P154" s="200"/>
      <c r="Q154" s="201"/>
    </row>
    <row r="155" spans="3:17">
      <c r="C155" s="205"/>
      <c r="D155" s="205"/>
      <c r="E155" s="205"/>
      <c r="F155" s="205"/>
      <c r="G155" s="205"/>
      <c r="H155" s="205"/>
      <c r="I155" s="205"/>
      <c r="K155" s="191"/>
      <c r="L155" s="191"/>
      <c r="M155" s="198"/>
      <c r="N155" s="202"/>
      <c r="O155" s="199"/>
      <c r="P155" s="198"/>
      <c r="Q155" s="199"/>
    </row>
    <row r="156" spans="3:17">
      <c r="C156" s="205"/>
      <c r="D156" s="205"/>
      <c r="E156" s="205"/>
      <c r="F156" s="205"/>
      <c r="G156" s="205"/>
      <c r="H156" s="205"/>
      <c r="I156" s="205"/>
      <c r="K156" s="192"/>
      <c r="L156" s="192"/>
      <c r="M156" s="200"/>
      <c r="N156" s="203"/>
      <c r="O156" s="201"/>
      <c r="P156" s="200"/>
      <c r="Q156" s="201"/>
    </row>
    <row r="157" spans="3:17">
      <c r="C157" s="205"/>
      <c r="D157" s="205"/>
      <c r="E157" s="205"/>
      <c r="F157" s="205"/>
      <c r="G157" s="205"/>
      <c r="H157" s="205"/>
      <c r="I157" s="205"/>
      <c r="K157" s="191"/>
      <c r="L157" s="191"/>
      <c r="M157" s="198"/>
      <c r="N157" s="202"/>
      <c r="O157" s="199"/>
      <c r="P157" s="198"/>
      <c r="Q157" s="199"/>
    </row>
    <row r="158" spans="3:17">
      <c r="C158" s="205"/>
      <c r="D158" s="205"/>
      <c r="E158" s="205"/>
      <c r="F158" s="205"/>
      <c r="G158" s="205"/>
      <c r="H158" s="205"/>
      <c r="I158" s="205"/>
      <c r="K158" s="192"/>
      <c r="L158" s="192"/>
      <c r="M158" s="200"/>
      <c r="N158" s="203"/>
      <c r="O158" s="201"/>
      <c r="P158" s="200"/>
      <c r="Q158" s="201"/>
    </row>
    <row r="159" spans="3:17">
      <c r="C159" s="205"/>
      <c r="D159" s="205"/>
      <c r="E159" s="205"/>
      <c r="F159" s="205"/>
      <c r="G159" s="205"/>
      <c r="H159" s="205"/>
      <c r="I159" s="205"/>
      <c r="K159" s="191"/>
      <c r="L159" s="191"/>
      <c r="M159" s="198"/>
      <c r="N159" s="202"/>
      <c r="O159" s="199"/>
      <c r="P159" s="198"/>
      <c r="Q159" s="199"/>
    </row>
    <row r="160" spans="3:17">
      <c r="C160" s="205"/>
      <c r="D160" s="205"/>
      <c r="E160" s="205"/>
      <c r="F160" s="205"/>
      <c r="G160" s="205"/>
      <c r="H160" s="205"/>
      <c r="I160" s="205"/>
      <c r="K160" s="192"/>
      <c r="L160" s="192"/>
      <c r="M160" s="200"/>
      <c r="N160" s="203"/>
      <c r="O160" s="201"/>
      <c r="P160" s="200"/>
      <c r="Q160" s="201"/>
    </row>
    <row r="161" spans="3:17">
      <c r="C161" s="205"/>
      <c r="D161" s="205"/>
      <c r="E161" s="205"/>
      <c r="F161" s="205"/>
      <c r="G161" s="205"/>
      <c r="H161" s="205"/>
      <c r="I161" s="205"/>
      <c r="K161" s="191"/>
      <c r="L161" s="191"/>
      <c r="M161" s="198"/>
      <c r="N161" s="202"/>
      <c r="O161" s="199"/>
      <c r="P161" s="198"/>
      <c r="Q161" s="199"/>
    </row>
    <row r="162" spans="3:17">
      <c r="C162" s="205"/>
      <c r="D162" s="205"/>
      <c r="E162" s="205"/>
      <c r="F162" s="205"/>
      <c r="G162" s="205"/>
      <c r="H162" s="205"/>
      <c r="I162" s="205"/>
      <c r="K162" s="192"/>
      <c r="L162" s="192"/>
      <c r="M162" s="200"/>
      <c r="N162" s="203"/>
      <c r="O162" s="201"/>
      <c r="P162" s="200"/>
      <c r="Q162" s="201"/>
    </row>
    <row r="163" spans="3:17">
      <c r="C163" s="205"/>
      <c r="D163" s="205"/>
      <c r="E163" s="205"/>
      <c r="F163" s="205"/>
      <c r="G163" s="205"/>
      <c r="H163" s="205"/>
      <c r="I163" s="205"/>
      <c r="K163" s="191"/>
      <c r="L163" s="191"/>
      <c r="M163" s="198"/>
      <c r="N163" s="202"/>
      <c r="O163" s="199"/>
      <c r="P163" s="198"/>
      <c r="Q163" s="199"/>
    </row>
    <row r="164" spans="3:17">
      <c r="C164" s="205"/>
      <c r="D164" s="205"/>
      <c r="E164" s="205"/>
      <c r="F164" s="205"/>
      <c r="G164" s="205"/>
      <c r="H164" s="205"/>
      <c r="I164" s="205"/>
      <c r="K164" s="192"/>
      <c r="L164" s="192"/>
      <c r="M164" s="200"/>
      <c r="N164" s="203"/>
      <c r="O164" s="201"/>
      <c r="P164" s="200"/>
      <c r="Q164" s="201"/>
    </row>
    <row r="165" spans="3:17">
      <c r="C165" s="205"/>
      <c r="D165" s="205"/>
      <c r="E165" s="205"/>
      <c r="F165" s="205"/>
      <c r="G165" s="205"/>
      <c r="H165" s="205"/>
      <c r="I165" s="205"/>
      <c r="K165" s="191"/>
      <c r="L165" s="191"/>
      <c r="M165" s="198"/>
      <c r="N165" s="202"/>
      <c r="O165" s="199"/>
      <c r="P165" s="198"/>
      <c r="Q165" s="199"/>
    </row>
    <row r="166" spans="3:17">
      <c r="C166" s="205"/>
      <c r="D166" s="205"/>
      <c r="E166" s="205"/>
      <c r="F166" s="205"/>
      <c r="G166" s="205"/>
      <c r="H166" s="205"/>
      <c r="I166" s="205"/>
      <c r="K166" s="192"/>
      <c r="L166" s="192"/>
      <c r="M166" s="200"/>
      <c r="N166" s="203"/>
      <c r="O166" s="201"/>
      <c r="P166" s="200"/>
      <c r="Q166" s="201"/>
    </row>
    <row r="167" spans="3:17">
      <c r="C167" s="205"/>
      <c r="D167" s="205"/>
      <c r="E167" s="205"/>
      <c r="F167" s="205"/>
      <c r="G167" s="205"/>
      <c r="H167" s="205"/>
      <c r="I167" s="205"/>
      <c r="K167" s="191"/>
      <c r="L167" s="191"/>
      <c r="M167" s="198"/>
      <c r="N167" s="202"/>
      <c r="O167" s="199"/>
      <c r="P167" s="198"/>
      <c r="Q167" s="199"/>
    </row>
    <row r="168" spans="3:17">
      <c r="C168" s="205"/>
      <c r="D168" s="205"/>
      <c r="E168" s="205"/>
      <c r="F168" s="205"/>
      <c r="G168" s="205"/>
      <c r="H168" s="205"/>
      <c r="I168" s="205"/>
      <c r="K168" s="192"/>
      <c r="L168" s="192"/>
      <c r="M168" s="200"/>
      <c r="N168" s="203"/>
      <c r="O168" s="201"/>
      <c r="P168" s="200"/>
      <c r="Q168" s="201"/>
    </row>
    <row r="169" spans="3:17">
      <c r="C169" s="205"/>
      <c r="D169" s="205"/>
      <c r="E169" s="205"/>
      <c r="F169" s="205"/>
      <c r="G169" s="205"/>
      <c r="H169" s="205"/>
      <c r="I169" s="205"/>
      <c r="K169" s="191"/>
      <c r="L169" s="191"/>
      <c r="M169" s="198"/>
      <c r="N169" s="202"/>
      <c r="O169" s="199"/>
      <c r="P169" s="198"/>
      <c r="Q169" s="199"/>
    </row>
    <row r="170" spans="3:17">
      <c r="C170" s="205"/>
      <c r="D170" s="205"/>
      <c r="E170" s="205"/>
      <c r="F170" s="205"/>
      <c r="G170" s="205"/>
      <c r="H170" s="205"/>
      <c r="I170" s="205"/>
      <c r="K170" s="192"/>
      <c r="L170" s="192"/>
      <c r="M170" s="200"/>
      <c r="N170" s="203"/>
      <c r="O170" s="201"/>
      <c r="P170" s="200"/>
      <c r="Q170" s="201"/>
    </row>
    <row r="171" spans="3:17">
      <c r="C171" s="205"/>
      <c r="D171" s="205"/>
      <c r="E171" s="205"/>
      <c r="F171" s="205"/>
      <c r="G171" s="205"/>
      <c r="H171" s="205"/>
      <c r="I171" s="205"/>
      <c r="K171" s="191"/>
      <c r="L171" s="191"/>
      <c r="M171" s="198"/>
      <c r="N171" s="202"/>
      <c r="O171" s="199"/>
      <c r="P171" s="198"/>
      <c r="Q171" s="199"/>
    </row>
    <row r="172" spans="3:17">
      <c r="C172" s="205"/>
      <c r="D172" s="205"/>
      <c r="E172" s="205"/>
      <c r="F172" s="205"/>
      <c r="G172" s="205"/>
      <c r="H172" s="205"/>
      <c r="I172" s="205"/>
      <c r="K172" s="192"/>
      <c r="L172" s="192"/>
      <c r="M172" s="200"/>
      <c r="N172" s="203"/>
      <c r="O172" s="201"/>
      <c r="P172" s="200"/>
      <c r="Q172" s="201"/>
    </row>
    <row r="173" spans="3:17">
      <c r="C173" s="205"/>
      <c r="D173" s="205"/>
      <c r="E173" s="205"/>
      <c r="F173" s="205"/>
      <c r="G173" s="205"/>
      <c r="H173" s="205"/>
      <c r="I173" s="205"/>
      <c r="K173" s="191"/>
      <c r="L173" s="191"/>
      <c r="M173" s="198"/>
      <c r="N173" s="202"/>
      <c r="O173" s="199"/>
      <c r="P173" s="198"/>
      <c r="Q173" s="199"/>
    </row>
    <row r="174" spans="3:17">
      <c r="C174" s="205"/>
      <c r="D174" s="205"/>
      <c r="E174" s="205"/>
      <c r="F174" s="205"/>
      <c r="G174" s="205"/>
      <c r="H174" s="205"/>
      <c r="I174" s="205"/>
      <c r="K174" s="192"/>
      <c r="L174" s="192"/>
      <c r="M174" s="200"/>
      <c r="N174" s="203"/>
      <c r="O174" s="201"/>
      <c r="P174" s="200"/>
      <c r="Q174" s="201"/>
    </row>
    <row r="175" spans="3:17">
      <c r="C175" s="205"/>
      <c r="D175" s="205"/>
      <c r="E175" s="205"/>
      <c r="F175" s="205"/>
      <c r="G175" s="205"/>
      <c r="H175" s="205"/>
      <c r="I175" s="205"/>
      <c r="K175" s="191"/>
      <c r="L175" s="191"/>
      <c r="M175" s="198"/>
      <c r="N175" s="202"/>
      <c r="O175" s="199"/>
      <c r="P175" s="198"/>
      <c r="Q175" s="199"/>
    </row>
    <row r="176" spans="3:17">
      <c r="C176" s="205"/>
      <c r="D176" s="205"/>
      <c r="E176" s="205"/>
      <c r="F176" s="205"/>
      <c r="G176" s="205"/>
      <c r="H176" s="205"/>
      <c r="I176" s="205"/>
      <c r="K176" s="192"/>
      <c r="L176" s="192"/>
      <c r="M176" s="200"/>
      <c r="N176" s="203"/>
      <c r="O176" s="201"/>
      <c r="P176" s="200"/>
      <c r="Q176" s="201"/>
    </row>
    <row r="177" spans="3:17">
      <c r="C177" s="205"/>
      <c r="D177" s="205"/>
      <c r="E177" s="205"/>
      <c r="F177" s="205"/>
      <c r="G177" s="205"/>
      <c r="H177" s="205"/>
      <c r="I177" s="205"/>
      <c r="K177" s="191"/>
      <c r="L177" s="191"/>
      <c r="M177" s="198"/>
      <c r="N177" s="202"/>
      <c r="O177" s="199"/>
      <c r="P177" s="198"/>
      <c r="Q177" s="199"/>
    </row>
    <row r="178" spans="3:17">
      <c r="C178" s="205"/>
      <c r="D178" s="205"/>
      <c r="E178" s="205"/>
      <c r="F178" s="205"/>
      <c r="G178" s="205"/>
      <c r="H178" s="205"/>
      <c r="I178" s="205"/>
      <c r="K178" s="192"/>
      <c r="L178" s="192"/>
      <c r="M178" s="200"/>
      <c r="N178" s="203"/>
      <c r="O178" s="201"/>
      <c r="P178" s="200"/>
      <c r="Q178" s="201"/>
    </row>
    <row r="179" spans="3:17">
      <c r="C179" s="205"/>
      <c r="D179" s="205"/>
      <c r="E179" s="205"/>
      <c r="F179" s="205"/>
      <c r="G179" s="205"/>
      <c r="H179" s="205"/>
      <c r="I179" s="205"/>
      <c r="K179" s="191"/>
      <c r="L179" s="191"/>
      <c r="M179" s="198"/>
      <c r="N179" s="202"/>
      <c r="O179" s="199"/>
      <c r="P179" s="198"/>
      <c r="Q179" s="199"/>
    </row>
    <row r="180" spans="3:17">
      <c r="C180" s="205"/>
      <c r="D180" s="205"/>
      <c r="E180" s="205"/>
      <c r="F180" s="205"/>
      <c r="G180" s="205"/>
      <c r="H180" s="205"/>
      <c r="I180" s="205"/>
      <c r="K180" s="192"/>
      <c r="L180" s="192"/>
      <c r="M180" s="200"/>
      <c r="N180" s="203"/>
      <c r="O180" s="201"/>
      <c r="P180" s="200"/>
      <c r="Q180" s="201"/>
    </row>
    <row r="181" spans="3:17">
      <c r="C181" s="205"/>
      <c r="D181" s="205"/>
      <c r="E181" s="205"/>
      <c r="F181" s="205"/>
      <c r="G181" s="205"/>
      <c r="H181" s="205"/>
      <c r="I181" s="205"/>
      <c r="K181" s="191"/>
      <c r="L181" s="191"/>
      <c r="M181" s="198"/>
      <c r="N181" s="202"/>
      <c r="O181" s="199"/>
      <c r="P181" s="198"/>
      <c r="Q181" s="199"/>
    </row>
    <row r="182" spans="3:17">
      <c r="C182" s="205"/>
      <c r="D182" s="205"/>
      <c r="E182" s="205"/>
      <c r="F182" s="205"/>
      <c r="G182" s="205"/>
      <c r="H182" s="205"/>
      <c r="I182" s="205"/>
      <c r="K182" s="192"/>
      <c r="L182" s="192"/>
      <c r="M182" s="200"/>
      <c r="N182" s="203"/>
      <c r="O182" s="201"/>
      <c r="P182" s="200"/>
      <c r="Q182" s="201"/>
    </row>
    <row r="183" spans="3:17">
      <c r="C183" s="205"/>
      <c r="D183" s="205"/>
      <c r="E183" s="205"/>
      <c r="F183" s="205"/>
      <c r="G183" s="205"/>
      <c r="H183" s="205"/>
      <c r="I183" s="205"/>
      <c r="K183" s="191"/>
      <c r="L183" s="191"/>
      <c r="M183" s="198"/>
      <c r="N183" s="202"/>
      <c r="O183" s="199"/>
      <c r="P183" s="198"/>
      <c r="Q183" s="199"/>
    </row>
    <row r="184" spans="3:17">
      <c r="C184" s="205"/>
      <c r="D184" s="205"/>
      <c r="E184" s="205"/>
      <c r="F184" s="205"/>
      <c r="G184" s="205"/>
      <c r="H184" s="205"/>
      <c r="I184" s="205"/>
      <c r="K184" s="192"/>
      <c r="L184" s="192"/>
      <c r="M184" s="200"/>
      <c r="N184" s="203"/>
      <c r="O184" s="201"/>
      <c r="P184" s="200"/>
      <c r="Q184" s="201"/>
    </row>
    <row r="185" spans="3:17">
      <c r="C185" s="205"/>
      <c r="D185" s="205"/>
      <c r="E185" s="205"/>
      <c r="F185" s="205"/>
      <c r="G185" s="205"/>
      <c r="H185" s="205"/>
      <c r="I185" s="205"/>
      <c r="K185" s="191"/>
      <c r="L185" s="191"/>
      <c r="M185" s="198"/>
      <c r="N185" s="202"/>
      <c r="O185" s="199"/>
      <c r="P185" s="198"/>
      <c r="Q185" s="199"/>
    </row>
    <row r="186" spans="3:17">
      <c r="C186" s="205"/>
      <c r="D186" s="205"/>
      <c r="E186" s="205"/>
      <c r="F186" s="205"/>
      <c r="G186" s="205"/>
      <c r="H186" s="205"/>
      <c r="I186" s="205"/>
      <c r="K186" s="192"/>
      <c r="L186" s="192"/>
      <c r="M186" s="200"/>
      <c r="N186" s="203"/>
      <c r="O186" s="201"/>
      <c r="P186" s="200"/>
      <c r="Q186" s="201"/>
    </row>
    <row r="187" spans="3:17">
      <c r="C187" s="205"/>
      <c r="D187" s="205"/>
      <c r="E187" s="205"/>
      <c r="F187" s="205"/>
      <c r="G187" s="205"/>
      <c r="H187" s="205"/>
      <c r="I187" s="205"/>
      <c r="K187" s="191"/>
      <c r="L187" s="191"/>
      <c r="M187" s="198"/>
      <c r="N187" s="202"/>
      <c r="O187" s="199"/>
      <c r="P187" s="198"/>
      <c r="Q187" s="199"/>
    </row>
    <row r="188" spans="3:17">
      <c r="C188" s="205"/>
      <c r="D188" s="205"/>
      <c r="E188" s="205"/>
      <c r="F188" s="205"/>
      <c r="G188" s="205"/>
      <c r="H188" s="205"/>
      <c r="I188" s="205"/>
      <c r="K188" s="192"/>
      <c r="L188" s="192"/>
      <c r="M188" s="200"/>
      <c r="N188" s="203"/>
      <c r="O188" s="201"/>
      <c r="P188" s="200"/>
      <c r="Q188" s="201"/>
    </row>
    <row r="189" spans="3:17">
      <c r="C189" s="205"/>
      <c r="D189" s="205"/>
      <c r="E189" s="205"/>
      <c r="F189" s="205"/>
      <c r="G189" s="205"/>
      <c r="H189" s="205"/>
      <c r="I189" s="205"/>
      <c r="K189" s="191"/>
      <c r="L189" s="191"/>
      <c r="M189" s="198"/>
      <c r="N189" s="202"/>
      <c r="O189" s="199"/>
      <c r="P189" s="198"/>
      <c r="Q189" s="199"/>
    </row>
    <row r="190" spans="3:17">
      <c r="C190" s="205"/>
      <c r="D190" s="205"/>
      <c r="E190" s="205"/>
      <c r="F190" s="205"/>
      <c r="G190" s="205"/>
      <c r="H190" s="205"/>
      <c r="I190" s="205"/>
      <c r="K190" s="192"/>
      <c r="L190" s="192"/>
      <c r="M190" s="200"/>
      <c r="N190" s="203"/>
      <c r="O190" s="201"/>
      <c r="P190" s="200"/>
      <c r="Q190" s="201"/>
    </row>
    <row r="191" spans="3:17">
      <c r="C191" s="205"/>
      <c r="D191" s="205"/>
      <c r="E191" s="205"/>
      <c r="F191" s="205"/>
      <c r="G191" s="205"/>
      <c r="H191" s="205"/>
      <c r="I191" s="205"/>
      <c r="K191" s="191"/>
      <c r="L191" s="191"/>
      <c r="M191" s="198"/>
      <c r="N191" s="202"/>
      <c r="O191" s="199"/>
      <c r="P191" s="198"/>
      <c r="Q191" s="199"/>
    </row>
    <row r="192" spans="3:17">
      <c r="C192" s="205"/>
      <c r="D192" s="205"/>
      <c r="E192" s="205"/>
      <c r="F192" s="205"/>
      <c r="G192" s="205"/>
      <c r="H192" s="205"/>
      <c r="I192" s="205"/>
      <c r="K192" s="192"/>
      <c r="L192" s="192"/>
      <c r="M192" s="200"/>
      <c r="N192" s="203"/>
      <c r="O192" s="201"/>
      <c r="P192" s="200"/>
      <c r="Q192" s="201"/>
    </row>
    <row r="193" spans="3:17">
      <c r="C193" s="205"/>
      <c r="D193" s="205"/>
      <c r="E193" s="205"/>
      <c r="F193" s="205"/>
      <c r="G193" s="205"/>
      <c r="H193" s="205"/>
      <c r="I193" s="205"/>
      <c r="K193" s="191"/>
      <c r="L193" s="191"/>
      <c r="M193" s="198"/>
      <c r="N193" s="202"/>
      <c r="O193" s="199"/>
      <c r="P193" s="198"/>
      <c r="Q193" s="199"/>
    </row>
    <row r="194" spans="3:17">
      <c r="C194" s="205"/>
      <c r="D194" s="205"/>
      <c r="E194" s="205"/>
      <c r="F194" s="205"/>
      <c r="G194" s="205"/>
      <c r="H194" s="205"/>
      <c r="I194" s="205"/>
      <c r="K194" s="192"/>
      <c r="L194" s="192"/>
      <c r="M194" s="200"/>
      <c r="N194" s="203"/>
      <c r="O194" s="201"/>
      <c r="P194" s="200"/>
      <c r="Q194" s="201"/>
    </row>
    <row r="195" spans="3:17">
      <c r="C195" s="205"/>
      <c r="D195" s="205"/>
      <c r="E195" s="205"/>
      <c r="F195" s="205"/>
      <c r="G195" s="205"/>
      <c r="H195" s="205"/>
      <c r="I195" s="205"/>
      <c r="K195" s="191"/>
      <c r="L195" s="191"/>
      <c r="M195" s="198"/>
      <c r="N195" s="202"/>
      <c r="O195" s="199"/>
      <c r="P195" s="198"/>
      <c r="Q195" s="199"/>
    </row>
    <row r="196" spans="3:17">
      <c r="C196" s="205"/>
      <c r="D196" s="205"/>
      <c r="E196" s="205"/>
      <c r="F196" s="205"/>
      <c r="G196" s="205"/>
      <c r="H196" s="205"/>
      <c r="I196" s="205"/>
      <c r="K196" s="192"/>
      <c r="L196" s="192"/>
      <c r="M196" s="200"/>
      <c r="N196" s="203"/>
      <c r="O196" s="201"/>
      <c r="P196" s="200"/>
      <c r="Q196" s="201"/>
    </row>
    <row r="197" spans="3:17">
      <c r="C197" s="205"/>
      <c r="D197" s="205"/>
      <c r="E197" s="205"/>
      <c r="F197" s="205"/>
      <c r="G197" s="205"/>
      <c r="H197" s="205"/>
      <c r="I197" s="205"/>
      <c r="K197" s="191"/>
      <c r="L197" s="191"/>
      <c r="M197" s="198"/>
      <c r="N197" s="202"/>
      <c r="O197" s="199"/>
      <c r="P197" s="198"/>
      <c r="Q197" s="199"/>
    </row>
    <row r="198" spans="3:17">
      <c r="C198" s="205"/>
      <c r="D198" s="205"/>
      <c r="E198" s="205"/>
      <c r="F198" s="205"/>
      <c r="G198" s="205"/>
      <c r="H198" s="205"/>
      <c r="I198" s="205"/>
      <c r="K198" s="192"/>
      <c r="L198" s="192"/>
      <c r="M198" s="200"/>
      <c r="N198" s="203"/>
      <c r="O198" s="201"/>
      <c r="P198" s="200"/>
      <c r="Q198" s="201"/>
    </row>
    <row r="199" spans="3:17">
      <c r="C199" s="205"/>
      <c r="D199" s="205"/>
      <c r="E199" s="205"/>
      <c r="F199" s="205"/>
      <c r="G199" s="205"/>
      <c r="H199" s="205"/>
      <c r="I199" s="205"/>
      <c r="K199" s="191"/>
      <c r="L199" s="191"/>
      <c r="M199" s="198"/>
      <c r="N199" s="202"/>
      <c r="O199" s="199"/>
      <c r="P199" s="198"/>
      <c r="Q199" s="199"/>
    </row>
    <row r="200" spans="3:17">
      <c r="C200" s="205"/>
      <c r="D200" s="205"/>
      <c r="E200" s="205"/>
      <c r="F200" s="205"/>
      <c r="G200" s="205"/>
      <c r="H200" s="205"/>
      <c r="I200" s="205"/>
      <c r="K200" s="192"/>
      <c r="L200" s="192"/>
      <c r="M200" s="200"/>
      <c r="N200" s="203"/>
      <c r="O200" s="201"/>
      <c r="P200" s="200"/>
      <c r="Q200" s="201"/>
    </row>
  </sheetData>
  <sheetProtection selectLockedCells="1" selectUnlockedCells="1"/>
  <mergeCells count="765">
    <mergeCell ref="K199:K200"/>
    <mergeCell ref="L199:L200"/>
    <mergeCell ref="M199:O200"/>
    <mergeCell ref="P199:Q200"/>
    <mergeCell ref="K195:K196"/>
    <mergeCell ref="L195:L196"/>
    <mergeCell ref="M195:O196"/>
    <mergeCell ref="P195:Q196"/>
    <mergeCell ref="K197:K198"/>
    <mergeCell ref="L197:L198"/>
    <mergeCell ref="M197:O198"/>
    <mergeCell ref="P197:Q198"/>
    <mergeCell ref="K191:K192"/>
    <mergeCell ref="L191:L192"/>
    <mergeCell ref="M191:O192"/>
    <mergeCell ref="P191:Q192"/>
    <mergeCell ref="K193:K194"/>
    <mergeCell ref="L193:L194"/>
    <mergeCell ref="M193:O194"/>
    <mergeCell ref="P193:Q194"/>
    <mergeCell ref="K187:K188"/>
    <mergeCell ref="L187:L188"/>
    <mergeCell ref="M187:O188"/>
    <mergeCell ref="P187:Q188"/>
    <mergeCell ref="K189:K190"/>
    <mergeCell ref="L189:L190"/>
    <mergeCell ref="M189:O190"/>
    <mergeCell ref="P189:Q190"/>
    <mergeCell ref="K183:K184"/>
    <mergeCell ref="L183:L184"/>
    <mergeCell ref="M183:O184"/>
    <mergeCell ref="P183:Q184"/>
    <mergeCell ref="K185:K186"/>
    <mergeCell ref="L185:L186"/>
    <mergeCell ref="M185:O186"/>
    <mergeCell ref="P185:Q186"/>
    <mergeCell ref="K179:K180"/>
    <mergeCell ref="L179:L180"/>
    <mergeCell ref="M179:O180"/>
    <mergeCell ref="P179:Q180"/>
    <mergeCell ref="K181:K182"/>
    <mergeCell ref="L181:L182"/>
    <mergeCell ref="M181:O182"/>
    <mergeCell ref="P181:Q182"/>
    <mergeCell ref="K175:K176"/>
    <mergeCell ref="L175:L176"/>
    <mergeCell ref="M175:O176"/>
    <mergeCell ref="P175:Q176"/>
    <mergeCell ref="K177:K178"/>
    <mergeCell ref="L177:L178"/>
    <mergeCell ref="M177:O178"/>
    <mergeCell ref="P177:Q178"/>
    <mergeCell ref="K171:K172"/>
    <mergeCell ref="L171:L172"/>
    <mergeCell ref="M171:O172"/>
    <mergeCell ref="P171:Q172"/>
    <mergeCell ref="K173:K174"/>
    <mergeCell ref="L173:L174"/>
    <mergeCell ref="M173:O174"/>
    <mergeCell ref="P173:Q174"/>
    <mergeCell ref="K167:K168"/>
    <mergeCell ref="L167:L168"/>
    <mergeCell ref="M167:O168"/>
    <mergeCell ref="P167:Q168"/>
    <mergeCell ref="K169:K170"/>
    <mergeCell ref="L169:L170"/>
    <mergeCell ref="M169:O170"/>
    <mergeCell ref="P169:Q170"/>
    <mergeCell ref="K163:K164"/>
    <mergeCell ref="L163:L164"/>
    <mergeCell ref="M163:O164"/>
    <mergeCell ref="P163:Q164"/>
    <mergeCell ref="K165:K166"/>
    <mergeCell ref="L165:L166"/>
    <mergeCell ref="M165:O166"/>
    <mergeCell ref="P165:Q166"/>
    <mergeCell ref="K159:K160"/>
    <mergeCell ref="L159:L160"/>
    <mergeCell ref="M159:O160"/>
    <mergeCell ref="P159:Q160"/>
    <mergeCell ref="K161:K162"/>
    <mergeCell ref="L161:L162"/>
    <mergeCell ref="M161:O162"/>
    <mergeCell ref="P161:Q162"/>
    <mergeCell ref="K155:K156"/>
    <mergeCell ref="L155:L156"/>
    <mergeCell ref="M155:O156"/>
    <mergeCell ref="P155:Q156"/>
    <mergeCell ref="K157:K158"/>
    <mergeCell ref="L157:L158"/>
    <mergeCell ref="M157:O158"/>
    <mergeCell ref="P157:Q158"/>
    <mergeCell ref="K151:K152"/>
    <mergeCell ref="L151:L152"/>
    <mergeCell ref="M151:O152"/>
    <mergeCell ref="P151:Q152"/>
    <mergeCell ref="K153:K154"/>
    <mergeCell ref="L153:L154"/>
    <mergeCell ref="M153:O154"/>
    <mergeCell ref="P153:Q154"/>
    <mergeCell ref="K147:K148"/>
    <mergeCell ref="L147:L148"/>
    <mergeCell ref="M147:O148"/>
    <mergeCell ref="P147:Q148"/>
    <mergeCell ref="K149:K150"/>
    <mergeCell ref="L149:L150"/>
    <mergeCell ref="M149:O150"/>
    <mergeCell ref="P149:Q150"/>
    <mergeCell ref="K143:K144"/>
    <mergeCell ref="L143:L144"/>
    <mergeCell ref="M143:O144"/>
    <mergeCell ref="P143:Q144"/>
    <mergeCell ref="K145:K146"/>
    <mergeCell ref="L145:L146"/>
    <mergeCell ref="M145:O146"/>
    <mergeCell ref="P145:Q146"/>
    <mergeCell ref="K139:K140"/>
    <mergeCell ref="L139:L140"/>
    <mergeCell ref="M139:O140"/>
    <mergeCell ref="P139:Q140"/>
    <mergeCell ref="K141:K142"/>
    <mergeCell ref="L141:L142"/>
    <mergeCell ref="M141:O142"/>
    <mergeCell ref="P141:Q142"/>
    <mergeCell ref="K135:K136"/>
    <mergeCell ref="L135:L136"/>
    <mergeCell ref="M135:O136"/>
    <mergeCell ref="P135:Q136"/>
    <mergeCell ref="K137:K138"/>
    <mergeCell ref="L137:L138"/>
    <mergeCell ref="M137:O138"/>
    <mergeCell ref="P137:Q138"/>
    <mergeCell ref="K131:K132"/>
    <mergeCell ref="L131:L132"/>
    <mergeCell ref="M131:O132"/>
    <mergeCell ref="P131:Q132"/>
    <mergeCell ref="K133:K134"/>
    <mergeCell ref="L133:L134"/>
    <mergeCell ref="M133:O134"/>
    <mergeCell ref="P133:Q134"/>
    <mergeCell ref="K127:K128"/>
    <mergeCell ref="L127:L128"/>
    <mergeCell ref="M127:O128"/>
    <mergeCell ref="P127:Q128"/>
    <mergeCell ref="K129:K130"/>
    <mergeCell ref="L129:L130"/>
    <mergeCell ref="M129:O130"/>
    <mergeCell ref="P129:Q130"/>
    <mergeCell ref="K123:K124"/>
    <mergeCell ref="L123:L124"/>
    <mergeCell ref="M123:O124"/>
    <mergeCell ref="P123:Q124"/>
    <mergeCell ref="K125:K126"/>
    <mergeCell ref="L125:L126"/>
    <mergeCell ref="M125:O126"/>
    <mergeCell ref="P125:Q126"/>
    <mergeCell ref="K119:K120"/>
    <mergeCell ref="L119:L120"/>
    <mergeCell ref="M119:O120"/>
    <mergeCell ref="P119:Q120"/>
    <mergeCell ref="K121:K122"/>
    <mergeCell ref="L121:L122"/>
    <mergeCell ref="M121:O122"/>
    <mergeCell ref="P121:Q122"/>
    <mergeCell ref="K115:K116"/>
    <mergeCell ref="L115:L116"/>
    <mergeCell ref="M115:O116"/>
    <mergeCell ref="P115:Q116"/>
    <mergeCell ref="K117:K118"/>
    <mergeCell ref="L117:L118"/>
    <mergeCell ref="M117:O118"/>
    <mergeCell ref="P117:Q118"/>
    <mergeCell ref="K111:K112"/>
    <mergeCell ref="L111:L112"/>
    <mergeCell ref="M111:O112"/>
    <mergeCell ref="P111:Q112"/>
    <mergeCell ref="K113:K114"/>
    <mergeCell ref="L113:L114"/>
    <mergeCell ref="M113:O114"/>
    <mergeCell ref="P113:Q114"/>
    <mergeCell ref="K107:K108"/>
    <mergeCell ref="L107:L108"/>
    <mergeCell ref="M107:O108"/>
    <mergeCell ref="P107:Q108"/>
    <mergeCell ref="K109:K110"/>
    <mergeCell ref="L109:L110"/>
    <mergeCell ref="M109:O110"/>
    <mergeCell ref="P109:Q110"/>
    <mergeCell ref="K103:K104"/>
    <mergeCell ref="L103:L104"/>
    <mergeCell ref="M103:O104"/>
    <mergeCell ref="P103:Q104"/>
    <mergeCell ref="K105:K106"/>
    <mergeCell ref="L105:L106"/>
    <mergeCell ref="M105:O106"/>
    <mergeCell ref="P105:Q106"/>
    <mergeCell ref="K99:K100"/>
    <mergeCell ref="L99:L100"/>
    <mergeCell ref="M99:O100"/>
    <mergeCell ref="P99:Q100"/>
    <mergeCell ref="K101:K102"/>
    <mergeCell ref="L101:L102"/>
    <mergeCell ref="M101:O102"/>
    <mergeCell ref="P101:Q102"/>
    <mergeCell ref="K95:K96"/>
    <mergeCell ref="L95:L96"/>
    <mergeCell ref="M95:O96"/>
    <mergeCell ref="P95:Q96"/>
    <mergeCell ref="K97:K98"/>
    <mergeCell ref="L97:L98"/>
    <mergeCell ref="M97:O98"/>
    <mergeCell ref="P97:Q98"/>
    <mergeCell ref="K91:K92"/>
    <mergeCell ref="L91:L92"/>
    <mergeCell ref="M91:O92"/>
    <mergeCell ref="P91:Q92"/>
    <mergeCell ref="K93:K94"/>
    <mergeCell ref="L93:L94"/>
    <mergeCell ref="M93:O94"/>
    <mergeCell ref="P93:Q94"/>
    <mergeCell ref="K87:K88"/>
    <mergeCell ref="L87:L88"/>
    <mergeCell ref="M87:O88"/>
    <mergeCell ref="P87:Q88"/>
    <mergeCell ref="K89:K90"/>
    <mergeCell ref="L89:L90"/>
    <mergeCell ref="M89:O90"/>
    <mergeCell ref="P89:Q90"/>
    <mergeCell ref="K83:K84"/>
    <mergeCell ref="L83:L84"/>
    <mergeCell ref="M83:O84"/>
    <mergeCell ref="P83:Q84"/>
    <mergeCell ref="K85:K86"/>
    <mergeCell ref="L85:L86"/>
    <mergeCell ref="M85:O86"/>
    <mergeCell ref="P85:Q86"/>
    <mergeCell ref="K79:K80"/>
    <mergeCell ref="L79:L80"/>
    <mergeCell ref="M79:O80"/>
    <mergeCell ref="P79:Q80"/>
    <mergeCell ref="K81:K82"/>
    <mergeCell ref="L81:L82"/>
    <mergeCell ref="M81:O82"/>
    <mergeCell ref="P81:Q82"/>
    <mergeCell ref="K75:K76"/>
    <mergeCell ref="L75:L76"/>
    <mergeCell ref="M75:O76"/>
    <mergeCell ref="P75:Q76"/>
    <mergeCell ref="K77:K78"/>
    <mergeCell ref="L77:L78"/>
    <mergeCell ref="M77:O78"/>
    <mergeCell ref="P77:Q78"/>
    <mergeCell ref="L71:L72"/>
    <mergeCell ref="M71:O72"/>
    <mergeCell ref="P71:Q72"/>
    <mergeCell ref="K73:K74"/>
    <mergeCell ref="L73:L74"/>
    <mergeCell ref="M73:O74"/>
    <mergeCell ref="P73:Q74"/>
    <mergeCell ref="L67:L68"/>
    <mergeCell ref="M67:O68"/>
    <mergeCell ref="P67:Q68"/>
    <mergeCell ref="K69:K70"/>
    <mergeCell ref="L69:L70"/>
    <mergeCell ref="M69:O70"/>
    <mergeCell ref="P69:Q70"/>
    <mergeCell ref="L63:L64"/>
    <mergeCell ref="M63:O64"/>
    <mergeCell ref="P63:Q64"/>
    <mergeCell ref="K65:K66"/>
    <mergeCell ref="L65:L66"/>
    <mergeCell ref="M65:O66"/>
    <mergeCell ref="P65:Q66"/>
    <mergeCell ref="L59:L60"/>
    <mergeCell ref="M59:O60"/>
    <mergeCell ref="P59:Q60"/>
    <mergeCell ref="K61:K62"/>
    <mergeCell ref="L61:L62"/>
    <mergeCell ref="M61:O62"/>
    <mergeCell ref="P61:Q62"/>
    <mergeCell ref="L55:L56"/>
    <mergeCell ref="M55:O56"/>
    <mergeCell ref="P55:Q56"/>
    <mergeCell ref="K57:K58"/>
    <mergeCell ref="L57:L58"/>
    <mergeCell ref="M57:O58"/>
    <mergeCell ref="P57:Q58"/>
    <mergeCell ref="L51:L52"/>
    <mergeCell ref="M51:O52"/>
    <mergeCell ref="P51:Q52"/>
    <mergeCell ref="K53:K54"/>
    <mergeCell ref="L53:L54"/>
    <mergeCell ref="M53:O54"/>
    <mergeCell ref="P53:Q54"/>
    <mergeCell ref="L47:L48"/>
    <mergeCell ref="M47:O48"/>
    <mergeCell ref="P47:Q48"/>
    <mergeCell ref="K49:K50"/>
    <mergeCell ref="L49:L50"/>
    <mergeCell ref="M49:O50"/>
    <mergeCell ref="P49:Q50"/>
    <mergeCell ref="L43:L44"/>
    <mergeCell ref="M43:O44"/>
    <mergeCell ref="P43:Q44"/>
    <mergeCell ref="K45:K46"/>
    <mergeCell ref="L45:L46"/>
    <mergeCell ref="M45:O46"/>
    <mergeCell ref="P45:Q46"/>
    <mergeCell ref="L39:L40"/>
    <mergeCell ref="M39:O40"/>
    <mergeCell ref="P39:Q40"/>
    <mergeCell ref="K41:K42"/>
    <mergeCell ref="L41:L42"/>
    <mergeCell ref="M41:O42"/>
    <mergeCell ref="P41:Q42"/>
    <mergeCell ref="L35:L36"/>
    <mergeCell ref="M35:O36"/>
    <mergeCell ref="P35:Q36"/>
    <mergeCell ref="K37:K38"/>
    <mergeCell ref="L37:L38"/>
    <mergeCell ref="M37:O38"/>
    <mergeCell ref="P37:Q38"/>
    <mergeCell ref="L31:L32"/>
    <mergeCell ref="M31:O32"/>
    <mergeCell ref="P31:Q32"/>
    <mergeCell ref="K33:K34"/>
    <mergeCell ref="L33:L34"/>
    <mergeCell ref="M33:O34"/>
    <mergeCell ref="P33:Q34"/>
    <mergeCell ref="L27:L28"/>
    <mergeCell ref="M27:O28"/>
    <mergeCell ref="P27:Q28"/>
    <mergeCell ref="K29:K30"/>
    <mergeCell ref="L29:L30"/>
    <mergeCell ref="M29:O30"/>
    <mergeCell ref="P29:Q30"/>
    <mergeCell ref="C199:C200"/>
    <mergeCell ref="D199:D200"/>
    <mergeCell ref="E199:G200"/>
    <mergeCell ref="H199:I200"/>
    <mergeCell ref="K27:K28"/>
    <mergeCell ref="K31:K32"/>
    <mergeCell ref="K35:K36"/>
    <mergeCell ref="K39:K40"/>
    <mergeCell ref="K43:K44"/>
    <mergeCell ref="K47:K48"/>
    <mergeCell ref="K51:K52"/>
    <mergeCell ref="K55:K56"/>
    <mergeCell ref="K59:K60"/>
    <mergeCell ref="K63:K64"/>
    <mergeCell ref="K67:K68"/>
    <mergeCell ref="K71:K72"/>
    <mergeCell ref="C195:C196"/>
    <mergeCell ref="D195:D196"/>
    <mergeCell ref="E195:G196"/>
    <mergeCell ref="H195:I196"/>
    <mergeCell ref="C197:C198"/>
    <mergeCell ref="D197:D198"/>
    <mergeCell ref="E197:G198"/>
    <mergeCell ref="H197:I198"/>
    <mergeCell ref="C191:C192"/>
    <mergeCell ref="D191:D192"/>
    <mergeCell ref="E191:G192"/>
    <mergeCell ref="H191:I192"/>
    <mergeCell ref="C193:C194"/>
    <mergeCell ref="D193:D194"/>
    <mergeCell ref="E193:G194"/>
    <mergeCell ref="H193:I194"/>
    <mergeCell ref="C187:C188"/>
    <mergeCell ref="D187:D188"/>
    <mergeCell ref="E187:G188"/>
    <mergeCell ref="H187:I188"/>
    <mergeCell ref="C189:C190"/>
    <mergeCell ref="D189:D190"/>
    <mergeCell ref="E189:G190"/>
    <mergeCell ref="H189:I190"/>
    <mergeCell ref="C183:C184"/>
    <mergeCell ref="D183:D184"/>
    <mergeCell ref="E183:G184"/>
    <mergeCell ref="H183:I184"/>
    <mergeCell ref="C185:C186"/>
    <mergeCell ref="D185:D186"/>
    <mergeCell ref="E185:G186"/>
    <mergeCell ref="H185:I186"/>
    <mergeCell ref="C179:C180"/>
    <mergeCell ref="D179:D180"/>
    <mergeCell ref="E179:G180"/>
    <mergeCell ref="H179:I180"/>
    <mergeCell ref="C181:C182"/>
    <mergeCell ref="D181:D182"/>
    <mergeCell ref="E181:G182"/>
    <mergeCell ref="H181:I182"/>
    <mergeCell ref="C175:C176"/>
    <mergeCell ref="D175:D176"/>
    <mergeCell ref="E175:G176"/>
    <mergeCell ref="H175:I176"/>
    <mergeCell ref="C177:C178"/>
    <mergeCell ref="D177:D178"/>
    <mergeCell ref="E177:G178"/>
    <mergeCell ref="H177:I178"/>
    <mergeCell ref="C171:C172"/>
    <mergeCell ref="D171:D172"/>
    <mergeCell ref="E171:G172"/>
    <mergeCell ref="H171:I172"/>
    <mergeCell ref="C173:C174"/>
    <mergeCell ref="D173:D174"/>
    <mergeCell ref="E173:G174"/>
    <mergeCell ref="H173:I174"/>
    <mergeCell ref="C167:C168"/>
    <mergeCell ref="D167:D168"/>
    <mergeCell ref="E167:G168"/>
    <mergeCell ref="H167:I168"/>
    <mergeCell ref="C169:C170"/>
    <mergeCell ref="D169:D170"/>
    <mergeCell ref="E169:G170"/>
    <mergeCell ref="H169:I170"/>
    <mergeCell ref="C163:C164"/>
    <mergeCell ref="D163:D164"/>
    <mergeCell ref="E163:G164"/>
    <mergeCell ref="H163:I164"/>
    <mergeCell ref="C165:C166"/>
    <mergeCell ref="D165:D166"/>
    <mergeCell ref="E165:G166"/>
    <mergeCell ref="H165:I166"/>
    <mergeCell ref="C159:C160"/>
    <mergeCell ref="D159:D160"/>
    <mergeCell ref="E159:G160"/>
    <mergeCell ref="H159:I160"/>
    <mergeCell ref="C161:C162"/>
    <mergeCell ref="D161:D162"/>
    <mergeCell ref="E161:G162"/>
    <mergeCell ref="H161:I162"/>
    <mergeCell ref="C155:C156"/>
    <mergeCell ref="D155:D156"/>
    <mergeCell ref="E155:G156"/>
    <mergeCell ref="H155:I156"/>
    <mergeCell ref="C157:C158"/>
    <mergeCell ref="D157:D158"/>
    <mergeCell ref="E157:G158"/>
    <mergeCell ref="H157:I158"/>
    <mergeCell ref="C151:C152"/>
    <mergeCell ref="D151:D152"/>
    <mergeCell ref="E151:G152"/>
    <mergeCell ref="H151:I152"/>
    <mergeCell ref="C153:C154"/>
    <mergeCell ref="D153:D154"/>
    <mergeCell ref="E153:G154"/>
    <mergeCell ref="H153:I154"/>
    <mergeCell ref="C147:C148"/>
    <mergeCell ref="D147:D148"/>
    <mergeCell ref="E147:G148"/>
    <mergeCell ref="H147:I148"/>
    <mergeCell ref="C149:C150"/>
    <mergeCell ref="D149:D150"/>
    <mergeCell ref="E149:G150"/>
    <mergeCell ref="H149:I150"/>
    <mergeCell ref="C143:C144"/>
    <mergeCell ref="D143:D144"/>
    <mergeCell ref="E143:G144"/>
    <mergeCell ref="H143:I144"/>
    <mergeCell ref="C145:C146"/>
    <mergeCell ref="D145:D146"/>
    <mergeCell ref="E145:G146"/>
    <mergeCell ref="H145:I146"/>
    <mergeCell ref="C139:C140"/>
    <mergeCell ref="D139:D140"/>
    <mergeCell ref="E139:G140"/>
    <mergeCell ref="H139:I140"/>
    <mergeCell ref="C141:C142"/>
    <mergeCell ref="D141:D142"/>
    <mergeCell ref="E141:G142"/>
    <mergeCell ref="H141:I142"/>
    <mergeCell ref="C135:C136"/>
    <mergeCell ref="D135:D136"/>
    <mergeCell ref="E135:G136"/>
    <mergeCell ref="H135:I136"/>
    <mergeCell ref="C137:C138"/>
    <mergeCell ref="D137:D138"/>
    <mergeCell ref="E137:G138"/>
    <mergeCell ref="H137:I138"/>
    <mergeCell ref="C131:C132"/>
    <mergeCell ref="D131:D132"/>
    <mergeCell ref="E131:G132"/>
    <mergeCell ref="H131:I132"/>
    <mergeCell ref="C133:C134"/>
    <mergeCell ref="D133:D134"/>
    <mergeCell ref="E133:G134"/>
    <mergeCell ref="H133:I134"/>
    <mergeCell ref="C127:C128"/>
    <mergeCell ref="D127:D128"/>
    <mergeCell ref="E127:G128"/>
    <mergeCell ref="H127:I128"/>
    <mergeCell ref="C129:C130"/>
    <mergeCell ref="D129:D130"/>
    <mergeCell ref="E129:G130"/>
    <mergeCell ref="H129:I130"/>
    <mergeCell ref="C123:C124"/>
    <mergeCell ref="D123:D124"/>
    <mergeCell ref="E123:G124"/>
    <mergeCell ref="H123:I124"/>
    <mergeCell ref="C125:C126"/>
    <mergeCell ref="D125:D126"/>
    <mergeCell ref="E125:G126"/>
    <mergeCell ref="H125:I126"/>
    <mergeCell ref="C119:C120"/>
    <mergeCell ref="D119:D120"/>
    <mergeCell ref="E119:G120"/>
    <mergeCell ref="H119:I120"/>
    <mergeCell ref="C121:C122"/>
    <mergeCell ref="D121:D122"/>
    <mergeCell ref="E121:G122"/>
    <mergeCell ref="H121:I122"/>
    <mergeCell ref="C115:C116"/>
    <mergeCell ref="D115:D116"/>
    <mergeCell ref="E115:G116"/>
    <mergeCell ref="H115:I116"/>
    <mergeCell ref="C117:C118"/>
    <mergeCell ref="D117:D118"/>
    <mergeCell ref="E117:G118"/>
    <mergeCell ref="H117:I118"/>
    <mergeCell ref="C111:C112"/>
    <mergeCell ref="D111:D112"/>
    <mergeCell ref="E111:G112"/>
    <mergeCell ref="H111:I112"/>
    <mergeCell ref="C113:C114"/>
    <mergeCell ref="D113:D114"/>
    <mergeCell ref="E113:G114"/>
    <mergeCell ref="H113:I114"/>
    <mergeCell ref="C107:C108"/>
    <mergeCell ref="D107:D108"/>
    <mergeCell ref="E107:G108"/>
    <mergeCell ref="H107:I108"/>
    <mergeCell ref="C109:C110"/>
    <mergeCell ref="D109:D110"/>
    <mergeCell ref="E109:G110"/>
    <mergeCell ref="H109:I110"/>
    <mergeCell ref="C103:C104"/>
    <mergeCell ref="D103:D104"/>
    <mergeCell ref="E103:G104"/>
    <mergeCell ref="H103:I104"/>
    <mergeCell ref="C105:C106"/>
    <mergeCell ref="D105:D106"/>
    <mergeCell ref="E105:G106"/>
    <mergeCell ref="H105:I106"/>
    <mergeCell ref="C99:C100"/>
    <mergeCell ref="D99:D100"/>
    <mergeCell ref="E99:G100"/>
    <mergeCell ref="H99:I100"/>
    <mergeCell ref="C101:C102"/>
    <mergeCell ref="D101:D102"/>
    <mergeCell ref="E101:G102"/>
    <mergeCell ref="H101:I102"/>
    <mergeCell ref="C95:C96"/>
    <mergeCell ref="D95:D96"/>
    <mergeCell ref="E95:G96"/>
    <mergeCell ref="H95:I96"/>
    <mergeCell ref="C97:C98"/>
    <mergeCell ref="D97:D98"/>
    <mergeCell ref="E97:G98"/>
    <mergeCell ref="H97:I98"/>
    <mergeCell ref="C91:C92"/>
    <mergeCell ref="D91:D92"/>
    <mergeCell ref="E91:G92"/>
    <mergeCell ref="H91:I92"/>
    <mergeCell ref="C93:C94"/>
    <mergeCell ref="D93:D94"/>
    <mergeCell ref="E93:G94"/>
    <mergeCell ref="H93:I94"/>
    <mergeCell ref="C87:C88"/>
    <mergeCell ref="D87:D88"/>
    <mergeCell ref="E87:G88"/>
    <mergeCell ref="H87:I88"/>
    <mergeCell ref="C89:C90"/>
    <mergeCell ref="D89:D90"/>
    <mergeCell ref="E89:G90"/>
    <mergeCell ref="H89:I90"/>
    <mergeCell ref="C83:C84"/>
    <mergeCell ref="D83:D84"/>
    <mergeCell ref="E83:G84"/>
    <mergeCell ref="H83:I84"/>
    <mergeCell ref="C85:C86"/>
    <mergeCell ref="D85:D86"/>
    <mergeCell ref="E85:G86"/>
    <mergeCell ref="H85:I86"/>
    <mergeCell ref="C79:C80"/>
    <mergeCell ref="D79:D80"/>
    <mergeCell ref="E79:G80"/>
    <mergeCell ref="H79:I80"/>
    <mergeCell ref="C81:C82"/>
    <mergeCell ref="D81:D82"/>
    <mergeCell ref="E81:G82"/>
    <mergeCell ref="H81:I82"/>
    <mergeCell ref="C75:C76"/>
    <mergeCell ref="D75:D76"/>
    <mergeCell ref="E75:G76"/>
    <mergeCell ref="H75:I76"/>
    <mergeCell ref="C77:C78"/>
    <mergeCell ref="D77:D78"/>
    <mergeCell ref="E77:G78"/>
    <mergeCell ref="H77:I78"/>
    <mergeCell ref="C71:C72"/>
    <mergeCell ref="D71:D72"/>
    <mergeCell ref="E71:G72"/>
    <mergeCell ref="H71:I72"/>
    <mergeCell ref="C73:C74"/>
    <mergeCell ref="D73:D74"/>
    <mergeCell ref="E73:G74"/>
    <mergeCell ref="H73:I74"/>
    <mergeCell ref="C67:C68"/>
    <mergeCell ref="D67:D68"/>
    <mergeCell ref="E67:G68"/>
    <mergeCell ref="H67:I68"/>
    <mergeCell ref="C69:C70"/>
    <mergeCell ref="D69:D70"/>
    <mergeCell ref="E69:G70"/>
    <mergeCell ref="H69:I70"/>
    <mergeCell ref="C63:C64"/>
    <mergeCell ref="D63:D64"/>
    <mergeCell ref="E63:G64"/>
    <mergeCell ref="H63:I64"/>
    <mergeCell ref="C65:C66"/>
    <mergeCell ref="D65:D66"/>
    <mergeCell ref="E65:G66"/>
    <mergeCell ref="H65:I66"/>
    <mergeCell ref="C59:C60"/>
    <mergeCell ref="D59:D60"/>
    <mergeCell ref="E59:G60"/>
    <mergeCell ref="H59:I60"/>
    <mergeCell ref="C61:C62"/>
    <mergeCell ref="D61:D62"/>
    <mergeCell ref="E61:G62"/>
    <mergeCell ref="H61:I62"/>
    <mergeCell ref="C55:C56"/>
    <mergeCell ref="D55:D56"/>
    <mergeCell ref="E55:G56"/>
    <mergeCell ref="H55:I56"/>
    <mergeCell ref="C57:C58"/>
    <mergeCell ref="D57:D58"/>
    <mergeCell ref="E57:G58"/>
    <mergeCell ref="H57:I58"/>
    <mergeCell ref="C51:C52"/>
    <mergeCell ref="D51:D52"/>
    <mergeCell ref="E51:G52"/>
    <mergeCell ref="H51:I52"/>
    <mergeCell ref="C53:C54"/>
    <mergeCell ref="D53:D54"/>
    <mergeCell ref="E53:G54"/>
    <mergeCell ref="H53:I54"/>
    <mergeCell ref="C47:C48"/>
    <mergeCell ref="D47:D48"/>
    <mergeCell ref="E47:G48"/>
    <mergeCell ref="H47:I48"/>
    <mergeCell ref="C49:C50"/>
    <mergeCell ref="D49:D50"/>
    <mergeCell ref="E49:G50"/>
    <mergeCell ref="H49:I50"/>
    <mergeCell ref="C43:C44"/>
    <mergeCell ref="D43:D44"/>
    <mergeCell ref="E43:G44"/>
    <mergeCell ref="H43:I44"/>
    <mergeCell ref="C45:C46"/>
    <mergeCell ref="D45:D46"/>
    <mergeCell ref="E45:G46"/>
    <mergeCell ref="H45:I46"/>
    <mergeCell ref="C39:C40"/>
    <mergeCell ref="D39:D40"/>
    <mergeCell ref="E39:G40"/>
    <mergeCell ref="H39:I40"/>
    <mergeCell ref="C41:C42"/>
    <mergeCell ref="D41:D42"/>
    <mergeCell ref="E41:G42"/>
    <mergeCell ref="H41:I42"/>
    <mergeCell ref="C35:C36"/>
    <mergeCell ref="D35:D36"/>
    <mergeCell ref="E35:G36"/>
    <mergeCell ref="H35:I36"/>
    <mergeCell ref="C37:C38"/>
    <mergeCell ref="D37:D38"/>
    <mergeCell ref="E37:G38"/>
    <mergeCell ref="H37:I38"/>
    <mergeCell ref="C31:C32"/>
    <mergeCell ref="D31:D32"/>
    <mergeCell ref="E31:G32"/>
    <mergeCell ref="H31:I32"/>
    <mergeCell ref="C33:C34"/>
    <mergeCell ref="D33:D34"/>
    <mergeCell ref="E33:G34"/>
    <mergeCell ref="H33:I34"/>
    <mergeCell ref="C27:C28"/>
    <mergeCell ref="D27:D28"/>
    <mergeCell ref="E27:G28"/>
    <mergeCell ref="H27:I28"/>
    <mergeCell ref="C29:C30"/>
    <mergeCell ref="D29:D30"/>
    <mergeCell ref="E29:G30"/>
    <mergeCell ref="H29:I30"/>
    <mergeCell ref="K17:K18"/>
    <mergeCell ref="L17:L18"/>
    <mergeCell ref="C25:C26"/>
    <mergeCell ref="D25:D26"/>
    <mergeCell ref="E25:G26"/>
    <mergeCell ref="H25:I26"/>
    <mergeCell ref="C21:C22"/>
    <mergeCell ref="D21:D22"/>
    <mergeCell ref="E21:G22"/>
    <mergeCell ref="H21:I22"/>
    <mergeCell ref="K25:K26"/>
    <mergeCell ref="L25:L26"/>
    <mergeCell ref="M13:O14"/>
    <mergeCell ref="P13:Q14"/>
    <mergeCell ref="C1:D1"/>
    <mergeCell ref="L23:L24"/>
    <mergeCell ref="M23:O24"/>
    <mergeCell ref="L19:L20"/>
    <mergeCell ref="M19:O20"/>
    <mergeCell ref="L15:L16"/>
    <mergeCell ref="M15:O16"/>
    <mergeCell ref="L11:L12"/>
    <mergeCell ref="M11:O12"/>
    <mergeCell ref="L7:L8"/>
    <mergeCell ref="M7:O8"/>
    <mergeCell ref="C2:I3"/>
    <mergeCell ref="C5:I5"/>
    <mergeCell ref="E6:G6"/>
    <mergeCell ref="H6:I6"/>
    <mergeCell ref="K2:Q3"/>
    <mergeCell ref="P23:Q24"/>
    <mergeCell ref="P15:Q16"/>
    <mergeCell ref="C23:C24"/>
    <mergeCell ref="D23:D24"/>
    <mergeCell ref="E23:G24"/>
    <mergeCell ref="H23:I24"/>
    <mergeCell ref="M25:O26"/>
    <mergeCell ref="P25:Q26"/>
    <mergeCell ref="K23:K24"/>
    <mergeCell ref="P19:Q20"/>
    <mergeCell ref="K21:K22"/>
    <mergeCell ref="L21:L22"/>
    <mergeCell ref="M21:O22"/>
    <mergeCell ref="P21:Q22"/>
    <mergeCell ref="K19:K20"/>
    <mergeCell ref="K11:K12"/>
    <mergeCell ref="K5:Q5"/>
    <mergeCell ref="M6:O6"/>
    <mergeCell ref="P6:Q6"/>
    <mergeCell ref="A15:A16"/>
    <mergeCell ref="A2:A3"/>
    <mergeCell ref="P7:Q8"/>
    <mergeCell ref="K9:K10"/>
    <mergeCell ref="L9:L10"/>
    <mergeCell ref="M9:O10"/>
    <mergeCell ref="P9:Q10"/>
    <mergeCell ref="K7:K8"/>
    <mergeCell ref="P11:Q12"/>
    <mergeCell ref="C11:I20"/>
    <mergeCell ref="C7:C8"/>
    <mergeCell ref="D7:D8"/>
    <mergeCell ref="E7:G8"/>
    <mergeCell ref="H7:I8"/>
    <mergeCell ref="C9:I10"/>
    <mergeCell ref="M17:O18"/>
    <mergeCell ref="P17:Q18"/>
    <mergeCell ref="K15:K16"/>
    <mergeCell ref="K13:K14"/>
    <mergeCell ref="L13:L14"/>
  </mergeCells>
  <phoneticPr fontId="3" type="noConversion"/>
  <hyperlinks>
    <hyperlink ref="A5" location="查询员工信息!A1" tooltip="查询员工信息" display="查询员工信息" xr:uid="{00000000-0004-0000-0900-000000000000}"/>
    <hyperlink ref="A6" location="添加员工管理!A1" tooltip="添加员工信息" display="添加员工信息" xr:uid="{00000000-0004-0000-0900-000001000000}"/>
    <hyperlink ref="A2:A3" location="员工管理!A1" tooltip="员工管理" display="员工管理" xr:uid="{00000000-0004-0000-0900-000002000000}"/>
    <hyperlink ref="A4" location="公司结构!A1" tooltip="公司结构" display="公司结构" xr:uid="{00000000-0004-0000-0900-000003000000}"/>
    <hyperlink ref="A7" location="驾驶员调整!A1" tooltip="驾驶员调整" display="驾驶员调整" xr:uid="{00000000-0004-0000-0900-000004000000}"/>
    <hyperlink ref="A8" location="驾驶员安排!A1" tooltip="员工安排" display="员工安排" xr:uid="{00000000-0004-0000-0900-000005000000}"/>
  </hyperlinks>
  <pageMargins left="0.7" right="0.7" top="0.75" bottom="0.75" header="0.3" footer="0.3"/>
  <pageSetup paperSize="9"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N144"/>
  <sheetViews>
    <sheetView showGridLines="0" showRowColHeaders="0" workbookViewId="0">
      <selection activeCell="G8" sqref="G8"/>
    </sheetView>
  </sheetViews>
  <sheetFormatPr defaultRowHeight="13.5"/>
  <cols>
    <col min="1" max="1" width="22.875" style="7" customWidth="1"/>
    <col min="3" max="3" width="6.875" customWidth="1"/>
    <col min="4" max="4" width="11.375" style="39" customWidth="1"/>
    <col min="5" max="5" width="12.875" customWidth="1"/>
    <col min="6" max="6" width="8.125" customWidth="1"/>
    <col min="7" max="7" width="21.875" customWidth="1"/>
    <col min="8" max="8" width="14.875" customWidth="1"/>
    <col min="9" max="9" width="18.125" customWidth="1"/>
    <col min="10" max="10" width="10.875" customWidth="1"/>
    <col min="11" max="11" width="16.625" customWidth="1"/>
    <col min="12" max="12" width="9.875" customWidth="1"/>
    <col min="13" max="13" width="17.625" customWidth="1"/>
  </cols>
  <sheetData>
    <row r="1" spans="1:14" ht="50.1" customHeight="1">
      <c r="A1" s="154" t="s">
        <v>495</v>
      </c>
      <c r="C1" s="186" t="s">
        <v>80</v>
      </c>
      <c r="D1" s="186"/>
    </row>
    <row r="2" spans="1:14" ht="15" customHeight="1">
      <c r="A2" s="189" t="s">
        <v>496</v>
      </c>
      <c r="D2"/>
    </row>
    <row r="3" spans="1:14" ht="15" customHeight="1">
      <c r="A3" s="190"/>
      <c r="C3" s="209" t="s">
        <v>426</v>
      </c>
      <c r="D3" s="209"/>
      <c r="E3" s="209"/>
      <c r="H3" s="31" t="s">
        <v>425</v>
      </c>
      <c r="I3" s="209" t="s">
        <v>427</v>
      </c>
      <c r="J3" s="209"/>
    </row>
    <row r="4" spans="1:14" ht="20.100000000000001" customHeight="1" thickBot="1">
      <c r="A4" s="103" t="s">
        <v>89</v>
      </c>
      <c r="C4" s="210"/>
      <c r="D4" s="210"/>
      <c r="E4" s="210"/>
      <c r="I4" s="210"/>
      <c r="J4" s="210"/>
    </row>
    <row r="5" spans="1:14" ht="20.100000000000001" customHeight="1">
      <c r="A5" s="104" t="s">
        <v>88</v>
      </c>
      <c r="C5" s="14" t="s">
        <v>83</v>
      </c>
      <c r="D5" s="13" t="s">
        <v>39</v>
      </c>
      <c r="E5" s="13" t="s">
        <v>0</v>
      </c>
      <c r="F5" s="13" t="s">
        <v>1</v>
      </c>
      <c r="G5" s="13" t="s">
        <v>98</v>
      </c>
      <c r="H5" s="13" t="s">
        <v>97</v>
      </c>
      <c r="I5" s="13" t="s">
        <v>96</v>
      </c>
      <c r="J5" s="13" t="s">
        <v>95</v>
      </c>
      <c r="K5" s="13" t="s">
        <v>94</v>
      </c>
      <c r="L5" s="12" t="s">
        <v>93</v>
      </c>
      <c r="M5" s="12" t="s">
        <v>92</v>
      </c>
      <c r="N5" s="11" t="s">
        <v>91</v>
      </c>
    </row>
    <row r="6" spans="1:14" ht="20.100000000000001" customHeight="1">
      <c r="A6" s="131" t="s">
        <v>85</v>
      </c>
      <c r="C6" s="59">
        <f>IF(D6="","",B6+1)</f>
        <v>1</v>
      </c>
      <c r="D6" s="61">
        <v>148</v>
      </c>
      <c r="E6" s="58" t="str">
        <f>IF(D6="","",IF(ISERROR(VLOOKUP(D6,员工基本信息表!$C$4:$L$1048576,2,FALSE)),"",VLOOKUP(D6,员工基本信息表!$C$4:$L$1048576,2,FALSE)))</f>
        <v>张三</v>
      </c>
      <c r="F6" s="58" t="str">
        <f>IF(D6="","",IF(ISERROR(VLOOKUP(D6,员工基本信息表!$C$4:$L$1048576,3,FALSE)),"",VLOOKUP(D6,员工基本信息表!$C$4:$L$1048576,3,FALSE)))</f>
        <v>男</v>
      </c>
      <c r="G6" s="58" t="str">
        <f>IF(D6="","",IF(ISERROR(VLOOKUP(D6,员工基本信息表!$C$4:$L$1048576,4,FALSE)),"",VLOOKUP(D6,员工基本信息表!$C$4:$L$1048576,4,FALSE)))</f>
        <v>51162319990512119X</v>
      </c>
      <c r="H6" s="58">
        <f>IF(D6="","",IF(ISERROR(VLOOKUP(D6,员工基本信息表!$C$4:$L$1048576,5,FALSE)),"",VLOOKUP(D6,员工基本信息表!$C$4:$L$1048576,5,FALSE)))</f>
        <v>17775559835</v>
      </c>
      <c r="I6" s="58">
        <f>IF(D6="","",IF(ISERROR(VLOOKUP(D6,员工基本信息表!$C$4:$L$1048576,6,FALSE)),"",VLOOKUP(D6,员工基本信息表!$C$4:$L$1048576,6,FALSE)))</f>
        <v>123</v>
      </c>
      <c r="J6" s="58">
        <f>IF(D6="","",IF(ISERROR(VLOOKUP(D6,员工基本信息表!$C$4:$L$1048576,7,FALSE)),"",VLOOKUP(D6,员工基本信息表!$C$4:$L$1048576,7,FALSE)))</f>
        <v>123000</v>
      </c>
      <c r="K6" s="27">
        <f>IF(D6="","",IF(ISERROR(VLOOKUP(D6,员工基本信息表!$C$4:$L$1048576,8,FALSE)),"",VLOOKUP(D6,员工基本信息表!$C$4:$L$1048576,8,FALSE)))</f>
        <v>43720</v>
      </c>
      <c r="L6" s="58" t="str">
        <f>IF(D6="","",IF(ISERROR(VLOOKUP(D6,员工基本信息表!$C$4:$L$1048576,9,FALSE)),"",VLOOKUP(D6,员工基本信息表!$C$4:$L$1048576,9,FALSE)))</f>
        <v>运输部</v>
      </c>
      <c r="M6" s="58" t="str">
        <f>IF(D6="","",IF(ISERROR(VLOOKUP(D6,员工基本信息表!$C$4:$L$1048576,10,FALSE)),"",VLOOKUP(D6,员工基本信息表!$C$4:$L$1048576,10,FALSE)))</f>
        <v>成都皇家物流公司</v>
      </c>
      <c r="N6" s="60">
        <f ca="1">IF(K6="","",YEAR(TODAY())-YEAR(K6))</f>
        <v>3</v>
      </c>
    </row>
    <row r="7" spans="1:14" ht="20.100000000000001" customHeight="1">
      <c r="A7" s="133" t="s">
        <v>507</v>
      </c>
      <c r="C7" s="59" t="str">
        <f>IF(D7="","",C6+1)</f>
        <v/>
      </c>
      <c r="D7" s="61"/>
      <c r="E7" s="58" t="str">
        <f>IF(D7="","",IF(ISERROR(VLOOKUP(D7,员工基本信息表!$C$4:$L$1048576,2,FALSE)),"",VLOOKUP(D7,员工基本信息表!$C$4:$L$1048576,2,FALSE)))</f>
        <v/>
      </c>
      <c r="F7" s="58" t="str">
        <f>IF(D7="","",IF(ISERROR(VLOOKUP(D7,员工基本信息表!$C$4:$L$1048576,3,FALSE)),"",VLOOKUP(D7,员工基本信息表!$C$4:$L$1048576,3,FALSE)))</f>
        <v/>
      </c>
      <c r="G7" s="58" t="str">
        <f>IF(D7="","",IF(ISERROR(VLOOKUP(D7,员工基本信息表!$C$4:$L$1048576,4,FALSE)),"",VLOOKUP(D7,员工基本信息表!$C$4:$L$1048576,4,FALSE)))</f>
        <v/>
      </c>
      <c r="H7" s="58" t="str">
        <f>IF(D7="","",IF(ISERROR(VLOOKUP(D7,员工基本信息表!$C$4:$L$1048576,5,FALSE)),"",VLOOKUP(D7,员工基本信息表!$C$4:$L$1048576,5,FALSE)))</f>
        <v/>
      </c>
      <c r="I7" s="58" t="str">
        <f>IF(D7="","",IF(ISERROR(VLOOKUP(D7,员工基本信息表!$C$4:$L$1048576,6,FALSE)),"",VLOOKUP(D7,员工基本信息表!$C$4:$L$1048576,6,FALSE)))</f>
        <v/>
      </c>
      <c r="J7" s="58" t="str">
        <f>IF(D7="","",IF(ISERROR(VLOOKUP(D7,员工基本信息表!$C$4:$L$1048576,7,FALSE)),"",VLOOKUP(D7,员工基本信息表!$C$4:$L$1048576,7,FALSE)))</f>
        <v/>
      </c>
      <c r="K7" s="27" t="str">
        <f>IF(D7="","",IF(ISERROR(VLOOKUP(D7,员工基本信息表!$C$4:$L$1048576,8,FALSE)),"",VLOOKUP(D7,员工基本信息表!$C$4:$L$1048576,8,FALSE)))</f>
        <v/>
      </c>
      <c r="L7" s="58" t="str">
        <f>IF(D7="","",IF(ISERROR(VLOOKUP(D7,员工基本信息表!$C$4:$L$1048576,9,FALSE)),"",VLOOKUP(D7,员工基本信息表!$C$4:$L$1048576,9,FALSE)))</f>
        <v/>
      </c>
      <c r="M7" s="58" t="str">
        <f>IF(D7="","",IF(ISERROR(VLOOKUP(D7,员工基本信息表!$C$4:$L$1048576,10,FALSE)),"",VLOOKUP(D7,员工基本信息表!$C$4:$L$1048576,10,FALSE)))</f>
        <v/>
      </c>
      <c r="N7" s="60" t="str">
        <f ca="1">IF(K7="","",YEAR(TODAY())-YEAR(K7))</f>
        <v/>
      </c>
    </row>
    <row r="8" spans="1:14" ht="20.100000000000001" customHeight="1">
      <c r="A8" s="134" t="s">
        <v>508</v>
      </c>
      <c r="C8" s="59" t="str">
        <f t="shared" ref="C8:C71" si="0">IF(D8="","",C7+1)</f>
        <v/>
      </c>
      <c r="D8" s="61"/>
      <c r="E8" s="58" t="str">
        <f>IF(D8="","",IF(ISERROR(VLOOKUP(D8,员工基本信息表!$C$4:$L$1048576,2,FALSE)),"",VLOOKUP(D8,员工基本信息表!$C$4:$L$1048576,2,FALSE)))</f>
        <v/>
      </c>
      <c r="F8" s="58" t="str">
        <f>IF(D8="","",IF(ISERROR(VLOOKUP(D8,员工基本信息表!$C$4:$L$1048576,3,FALSE)),"",VLOOKUP(D8,员工基本信息表!$C$4:$L$1048576,3,FALSE)))</f>
        <v/>
      </c>
      <c r="G8" s="58" t="str">
        <f>IF(D8="","",IF(ISERROR(VLOOKUP(D8,员工基本信息表!$C$4:$L$1048576,4,FALSE)),"",VLOOKUP(D8,员工基本信息表!$C$4:$L$1048576,4,FALSE)))</f>
        <v/>
      </c>
      <c r="H8" s="58" t="str">
        <f>IF(D8="","",IF(ISERROR(VLOOKUP(D8,员工基本信息表!$C$4:$L$1048576,5,FALSE)),"",VLOOKUP(D8,员工基本信息表!$C$4:$L$1048576,5,FALSE)))</f>
        <v/>
      </c>
      <c r="I8" s="58" t="str">
        <f>IF(D8="","",IF(ISERROR(VLOOKUP(D8,员工基本信息表!$C$4:$L$1048576,6,FALSE)),"",VLOOKUP(D8,员工基本信息表!$C$4:$L$1048576,6,FALSE)))</f>
        <v/>
      </c>
      <c r="J8" s="58" t="str">
        <f>IF(D8="","",IF(ISERROR(VLOOKUP(D8,员工基本信息表!$C$4:$L$1048576,7,FALSE)),"",VLOOKUP(D8,员工基本信息表!$C$4:$L$1048576,7,FALSE)))</f>
        <v/>
      </c>
      <c r="K8" s="27" t="str">
        <f>IF(D8="","",IF(ISERROR(VLOOKUP(D8,员工基本信息表!$C$4:$L$1048576,8,FALSE)),"",VLOOKUP(D8,员工基本信息表!$C$4:$L$1048576,8,FALSE)))</f>
        <v/>
      </c>
      <c r="L8" s="58" t="str">
        <f>IF(D8="","",IF(ISERROR(VLOOKUP(D8,员工基本信息表!$C$4:$L$1048576,9,FALSE)),"",VLOOKUP(D8,员工基本信息表!$C$4:$L$1048576,9,FALSE)))</f>
        <v/>
      </c>
      <c r="M8" s="58" t="str">
        <f>IF(D8="","",IF(ISERROR(VLOOKUP(D8,员工基本信息表!$C$4:$L$1048576,10,FALSE)),"",VLOOKUP(D8,员工基本信息表!$C$4:$L$1048576,10,FALSE)))</f>
        <v/>
      </c>
      <c r="N8" s="60" t="str">
        <f t="shared" ref="N8:N71" ca="1" si="1">IF(K8="","",YEAR(TODAY())-YEAR(K8))</f>
        <v/>
      </c>
    </row>
    <row r="9" spans="1:14" ht="15" customHeight="1">
      <c r="C9" s="59" t="str">
        <f t="shared" si="0"/>
        <v/>
      </c>
      <c r="D9" s="61"/>
      <c r="E9" s="58" t="str">
        <f>IF(D9="","",IF(ISERROR(VLOOKUP(D9,员工基本信息表!$C$4:$L$1048576,2,FALSE)),"",VLOOKUP(D9,员工基本信息表!$C$4:$L$1048576,2,FALSE)))</f>
        <v/>
      </c>
      <c r="F9" s="58" t="str">
        <f>IF(D9="","",IF(ISERROR(VLOOKUP(D9,员工基本信息表!$C$4:$L$1048576,3,FALSE)),"",VLOOKUP(D9,员工基本信息表!$C$4:$L$1048576,3,FALSE)))</f>
        <v/>
      </c>
      <c r="G9" s="58" t="str">
        <f>IF(D9="","",IF(ISERROR(VLOOKUP(D9,员工基本信息表!$C$4:$L$1048576,4,FALSE)),"",VLOOKUP(D9,员工基本信息表!$C$4:$L$1048576,4,FALSE)))</f>
        <v/>
      </c>
      <c r="H9" s="58" t="str">
        <f>IF(D9="","",IF(ISERROR(VLOOKUP(D9,员工基本信息表!$C$4:$L$1048576,5,FALSE)),"",VLOOKUP(D9,员工基本信息表!$C$4:$L$1048576,5,FALSE)))</f>
        <v/>
      </c>
      <c r="I9" s="58" t="str">
        <f>IF(D9="","",IF(ISERROR(VLOOKUP(D9,员工基本信息表!$C$4:$L$1048576,6,FALSE)),"",VLOOKUP(D9,员工基本信息表!$C$4:$L$1048576,6,FALSE)))</f>
        <v/>
      </c>
      <c r="J9" s="58" t="str">
        <f>IF(D9="","",IF(ISERROR(VLOOKUP(D9,员工基本信息表!$C$4:$L$1048576,7,FALSE)),"",VLOOKUP(D9,员工基本信息表!$C$4:$L$1048576,7,FALSE)))</f>
        <v/>
      </c>
      <c r="K9" s="27" t="str">
        <f>IF(D9="","",IF(ISERROR(VLOOKUP(D9,员工基本信息表!$C$4:$L$1048576,8,FALSE)),"",VLOOKUP(D9,员工基本信息表!$C$4:$L$1048576,8,FALSE)))</f>
        <v/>
      </c>
      <c r="L9" s="58" t="str">
        <f>IF(D9="","",IF(ISERROR(VLOOKUP(D9,员工基本信息表!$C$4:$L$1048576,9,FALSE)),"",VLOOKUP(D9,员工基本信息表!$C$4:$L$1048576,9,FALSE)))</f>
        <v/>
      </c>
      <c r="M9" s="58" t="str">
        <f>IF(D9="","",IF(ISERROR(VLOOKUP(D9,员工基本信息表!$C$4:$L$1048576,10,FALSE)),"",VLOOKUP(D9,员工基本信息表!$C$4:$L$1048576,10,FALSE)))</f>
        <v/>
      </c>
      <c r="N9" s="60" t="str">
        <f t="shared" ca="1" si="1"/>
        <v/>
      </c>
    </row>
    <row r="10" spans="1:14" ht="15" customHeight="1">
      <c r="C10" s="59" t="str">
        <f t="shared" si="0"/>
        <v/>
      </c>
      <c r="D10" s="61"/>
      <c r="E10" s="58" t="str">
        <f>IF(D10="","",IF(ISERROR(VLOOKUP(D10,员工基本信息表!$C$4:$L$1048576,2,FALSE)),"",VLOOKUP(D10,员工基本信息表!$C$4:$L$1048576,2,FALSE)))</f>
        <v/>
      </c>
      <c r="F10" s="58" t="str">
        <f>IF(D10="","",IF(ISERROR(VLOOKUP(D10,员工基本信息表!$C$4:$L$1048576,3,FALSE)),"",VLOOKUP(D10,员工基本信息表!$C$4:$L$1048576,3,FALSE)))</f>
        <v/>
      </c>
      <c r="G10" s="58" t="str">
        <f>IF(D10="","",IF(ISERROR(VLOOKUP(D10,员工基本信息表!$C$4:$L$1048576,4,FALSE)),"",VLOOKUP(D10,员工基本信息表!$C$4:$L$1048576,4,FALSE)))</f>
        <v/>
      </c>
      <c r="H10" s="58" t="str">
        <f>IF(D10="","",IF(ISERROR(VLOOKUP(D10,员工基本信息表!$C$4:$L$1048576,5,FALSE)),"",VLOOKUP(D10,员工基本信息表!$C$4:$L$1048576,5,FALSE)))</f>
        <v/>
      </c>
      <c r="I10" s="58" t="str">
        <f>IF(D10="","",IF(ISERROR(VLOOKUP(D10,员工基本信息表!$C$4:$L$1048576,6,FALSE)),"",VLOOKUP(D10,员工基本信息表!$C$4:$L$1048576,6,FALSE)))</f>
        <v/>
      </c>
      <c r="J10" s="58" t="str">
        <f>IF(D10="","",IF(ISERROR(VLOOKUP(D10,员工基本信息表!$C$4:$L$1048576,7,FALSE)),"",VLOOKUP(D10,员工基本信息表!$C$4:$L$1048576,7,FALSE)))</f>
        <v/>
      </c>
      <c r="K10" s="27" t="str">
        <f>IF(D10="","",IF(ISERROR(VLOOKUP(D10,员工基本信息表!$C$4:$L$1048576,8,FALSE)),"",VLOOKUP(D10,员工基本信息表!$C$4:$L$1048576,8,FALSE)))</f>
        <v/>
      </c>
      <c r="L10" s="58" t="str">
        <f>IF(D10="","",IF(ISERROR(VLOOKUP(D10,员工基本信息表!$C$4:$L$1048576,9,FALSE)),"",VLOOKUP(D10,员工基本信息表!$C$4:$L$1048576,9,FALSE)))</f>
        <v/>
      </c>
      <c r="M10" s="58" t="str">
        <f>IF(D10="","",IF(ISERROR(VLOOKUP(D10,员工基本信息表!$C$4:$L$1048576,10,FALSE)),"",VLOOKUP(D10,员工基本信息表!$C$4:$L$1048576,10,FALSE)))</f>
        <v/>
      </c>
      <c r="N10" s="60" t="str">
        <f t="shared" ca="1" si="1"/>
        <v/>
      </c>
    </row>
    <row r="11" spans="1:14" ht="15" customHeight="1">
      <c r="C11" s="59" t="str">
        <f t="shared" si="0"/>
        <v/>
      </c>
      <c r="D11" s="61"/>
      <c r="E11" s="58" t="str">
        <f>IF(D11="","",IF(ISERROR(VLOOKUP(D11,员工基本信息表!$C$4:$L$1048576,2,FALSE)),"",VLOOKUP(D11,员工基本信息表!$C$4:$L$1048576,2,FALSE)))</f>
        <v/>
      </c>
      <c r="F11" s="58" t="str">
        <f>IF(D11="","",IF(ISERROR(VLOOKUP(D11,员工基本信息表!$C$4:$L$1048576,3,FALSE)),"",VLOOKUP(D11,员工基本信息表!$C$4:$L$1048576,3,FALSE)))</f>
        <v/>
      </c>
      <c r="G11" s="58" t="str">
        <f>IF(D11="","",IF(ISERROR(VLOOKUP(D11,员工基本信息表!$C$4:$L$1048576,4,FALSE)),"",VLOOKUP(D11,员工基本信息表!$C$4:$L$1048576,4,FALSE)))</f>
        <v/>
      </c>
      <c r="H11" s="58" t="str">
        <f>IF(D11="","",IF(ISERROR(VLOOKUP(D11,员工基本信息表!$C$4:$L$1048576,5,FALSE)),"",VLOOKUP(D11,员工基本信息表!$C$4:$L$1048576,5,FALSE)))</f>
        <v/>
      </c>
      <c r="I11" s="58" t="str">
        <f>IF(D11="","",IF(ISERROR(VLOOKUP(D11,员工基本信息表!$C$4:$L$1048576,6,FALSE)),"",VLOOKUP(D11,员工基本信息表!$C$4:$L$1048576,6,FALSE)))</f>
        <v/>
      </c>
      <c r="J11" s="58" t="str">
        <f>IF(D11="","",IF(ISERROR(VLOOKUP(D11,员工基本信息表!$C$4:$L$1048576,7,FALSE)),"",VLOOKUP(D11,员工基本信息表!$C$4:$L$1048576,7,FALSE)))</f>
        <v/>
      </c>
      <c r="K11" s="27" t="str">
        <f>IF(D11="","",IF(ISERROR(VLOOKUP(D11,员工基本信息表!$C$4:$L$1048576,8,FALSE)),"",VLOOKUP(D11,员工基本信息表!$C$4:$L$1048576,8,FALSE)))</f>
        <v/>
      </c>
      <c r="L11" s="58" t="str">
        <f>IF(D11="","",IF(ISERROR(VLOOKUP(D11,员工基本信息表!$C$4:$L$1048576,9,FALSE)),"",VLOOKUP(D11,员工基本信息表!$C$4:$L$1048576,9,FALSE)))</f>
        <v/>
      </c>
      <c r="M11" s="58" t="str">
        <f>IF(D11="","",IF(ISERROR(VLOOKUP(D11,员工基本信息表!$C$4:$L$1048576,10,FALSE)),"",VLOOKUP(D11,员工基本信息表!$C$4:$L$1048576,10,FALSE)))</f>
        <v/>
      </c>
      <c r="N11" s="60" t="str">
        <f t="shared" ca="1" si="1"/>
        <v/>
      </c>
    </row>
    <row r="12" spans="1:14" ht="15" customHeight="1">
      <c r="C12" s="59" t="str">
        <f t="shared" si="0"/>
        <v/>
      </c>
      <c r="D12" s="61"/>
      <c r="E12" s="58" t="str">
        <f>IF(D12="","",IF(ISERROR(VLOOKUP(D12,员工基本信息表!$C$4:$L$1048576,2,FALSE)),"",VLOOKUP(D12,员工基本信息表!$C$4:$L$1048576,2,FALSE)))</f>
        <v/>
      </c>
      <c r="F12" s="58" t="str">
        <f>IF(D12="","",IF(ISERROR(VLOOKUP(D12,员工基本信息表!$C$4:$L$1048576,3,FALSE)),"",VLOOKUP(D12,员工基本信息表!$C$4:$L$1048576,3,FALSE)))</f>
        <v/>
      </c>
      <c r="G12" s="58" t="str">
        <f>IF(D12="","",IF(ISERROR(VLOOKUP(D12,员工基本信息表!$C$4:$L$1048576,4,FALSE)),"",VLOOKUP(D12,员工基本信息表!$C$4:$L$1048576,4,FALSE)))</f>
        <v/>
      </c>
      <c r="H12" s="58" t="str">
        <f>IF(D12="","",IF(ISERROR(VLOOKUP(D12,员工基本信息表!$C$4:$L$1048576,5,FALSE)),"",VLOOKUP(D12,员工基本信息表!$C$4:$L$1048576,5,FALSE)))</f>
        <v/>
      </c>
      <c r="I12" s="58" t="str">
        <f>IF(D12="","",IF(ISERROR(VLOOKUP(D12,员工基本信息表!$C$4:$L$1048576,6,FALSE)),"",VLOOKUP(D12,员工基本信息表!$C$4:$L$1048576,6,FALSE)))</f>
        <v/>
      </c>
      <c r="J12" s="58" t="str">
        <f>IF(D12="","",IF(ISERROR(VLOOKUP(D12,员工基本信息表!$C$4:$L$1048576,7,FALSE)),"",VLOOKUP(D12,员工基本信息表!$C$4:$L$1048576,7,FALSE)))</f>
        <v/>
      </c>
      <c r="K12" s="27" t="str">
        <f>IF(D12="","",IF(ISERROR(VLOOKUP(D12,员工基本信息表!$C$4:$L$1048576,8,FALSE)),"",VLOOKUP(D12,员工基本信息表!$C$4:$L$1048576,8,FALSE)))</f>
        <v/>
      </c>
      <c r="L12" s="58" t="str">
        <f>IF(D12="","",IF(ISERROR(VLOOKUP(D12,员工基本信息表!$C$4:$L$1048576,9,FALSE)),"",VLOOKUP(D12,员工基本信息表!$C$4:$L$1048576,9,FALSE)))</f>
        <v/>
      </c>
      <c r="M12" s="58" t="str">
        <f>IF(D12="","",IF(ISERROR(VLOOKUP(D12,员工基本信息表!$C$4:$L$1048576,10,FALSE)),"",VLOOKUP(D12,员工基本信息表!$C$4:$L$1048576,10,FALSE)))</f>
        <v/>
      </c>
      <c r="N12" s="60" t="str">
        <f t="shared" ca="1" si="1"/>
        <v/>
      </c>
    </row>
    <row r="13" spans="1:14" ht="15" customHeight="1">
      <c r="C13" s="59" t="str">
        <f t="shared" si="0"/>
        <v/>
      </c>
      <c r="D13" s="61"/>
      <c r="E13" s="58" t="str">
        <f>IF(D13="","",IF(ISERROR(VLOOKUP(D13,员工基本信息表!$C$4:$L$1048576,2,FALSE)),"",VLOOKUP(D13,员工基本信息表!$C$4:$L$1048576,2,FALSE)))</f>
        <v/>
      </c>
      <c r="F13" s="58" t="str">
        <f>IF(D13="","",IF(ISERROR(VLOOKUP(D13,员工基本信息表!$C$4:$L$1048576,3,FALSE)),"",VLOOKUP(D13,员工基本信息表!$C$4:$L$1048576,3,FALSE)))</f>
        <v/>
      </c>
      <c r="G13" s="58" t="str">
        <f>IF(D13="","",IF(ISERROR(VLOOKUP(D13,员工基本信息表!$C$4:$L$1048576,4,FALSE)),"",VLOOKUP(D13,员工基本信息表!$C$4:$L$1048576,4,FALSE)))</f>
        <v/>
      </c>
      <c r="H13" s="58" t="str">
        <f>IF(D13="","",IF(ISERROR(VLOOKUP(D13,员工基本信息表!$C$4:$L$1048576,5,FALSE)),"",VLOOKUP(D13,员工基本信息表!$C$4:$L$1048576,5,FALSE)))</f>
        <v/>
      </c>
      <c r="I13" s="58" t="str">
        <f>IF(D13="","",IF(ISERROR(VLOOKUP(D13,员工基本信息表!$C$4:$L$1048576,6,FALSE)),"",VLOOKUP(D13,员工基本信息表!$C$4:$L$1048576,6,FALSE)))</f>
        <v/>
      </c>
      <c r="J13" s="58" t="str">
        <f>IF(D13="","",IF(ISERROR(VLOOKUP(D13,员工基本信息表!$C$4:$L$1048576,7,FALSE)),"",VLOOKUP(D13,员工基本信息表!$C$4:$L$1048576,7,FALSE)))</f>
        <v/>
      </c>
      <c r="K13" s="27" t="str">
        <f>IF(D13="","",IF(ISERROR(VLOOKUP(D13,员工基本信息表!$C$4:$L$1048576,8,FALSE)),"",VLOOKUP(D13,员工基本信息表!$C$4:$L$1048576,8,FALSE)))</f>
        <v/>
      </c>
      <c r="L13" s="58" t="str">
        <f>IF(D13="","",IF(ISERROR(VLOOKUP(D13,员工基本信息表!$C$4:$L$1048576,9,FALSE)),"",VLOOKUP(D13,员工基本信息表!$C$4:$L$1048576,9,FALSE)))</f>
        <v/>
      </c>
      <c r="M13" s="58" t="str">
        <f>IF(D13="","",IF(ISERROR(VLOOKUP(D13,员工基本信息表!$C$4:$L$1048576,10,FALSE)),"",VLOOKUP(D13,员工基本信息表!$C$4:$L$1048576,10,FALSE)))</f>
        <v/>
      </c>
      <c r="N13" s="60" t="str">
        <f t="shared" ca="1" si="1"/>
        <v/>
      </c>
    </row>
    <row r="14" spans="1:14" ht="15" customHeight="1">
      <c r="C14" s="59" t="str">
        <f t="shared" si="0"/>
        <v/>
      </c>
      <c r="D14" s="61"/>
      <c r="E14" s="58" t="str">
        <f>IF(D14="","",IF(ISERROR(VLOOKUP(D14,员工基本信息表!$C$4:$L$1048576,2,FALSE)),"",VLOOKUP(D14,员工基本信息表!$C$4:$L$1048576,2,FALSE)))</f>
        <v/>
      </c>
      <c r="F14" s="58" t="str">
        <f>IF(D14="","",IF(ISERROR(VLOOKUP(D14,员工基本信息表!$C$4:$L$1048576,3,FALSE)),"",VLOOKUP(D14,员工基本信息表!$C$4:$L$1048576,3,FALSE)))</f>
        <v/>
      </c>
      <c r="G14" s="58" t="str">
        <f>IF(D14="","",IF(ISERROR(VLOOKUP(D14,员工基本信息表!$C$4:$L$1048576,4,FALSE)),"",VLOOKUP(D14,员工基本信息表!$C$4:$L$1048576,4,FALSE)))</f>
        <v/>
      </c>
      <c r="H14" s="58" t="str">
        <f>IF(D14="","",IF(ISERROR(VLOOKUP(D14,员工基本信息表!$C$4:$L$1048576,5,FALSE)),"",VLOOKUP(D14,员工基本信息表!$C$4:$L$1048576,5,FALSE)))</f>
        <v/>
      </c>
      <c r="I14" s="58" t="str">
        <f>IF(D14="","",IF(ISERROR(VLOOKUP(D14,员工基本信息表!$C$4:$L$1048576,6,FALSE)),"",VLOOKUP(D14,员工基本信息表!$C$4:$L$1048576,6,FALSE)))</f>
        <v/>
      </c>
      <c r="J14" s="58" t="str">
        <f>IF(D14="","",IF(ISERROR(VLOOKUP(D14,员工基本信息表!$C$4:$L$1048576,7,FALSE)),"",VLOOKUP(D14,员工基本信息表!$C$4:$L$1048576,7,FALSE)))</f>
        <v/>
      </c>
      <c r="K14" s="27" t="str">
        <f>IF(D14="","",IF(ISERROR(VLOOKUP(D14,员工基本信息表!$C$4:$L$1048576,8,FALSE)),"",VLOOKUP(D14,员工基本信息表!$C$4:$L$1048576,8,FALSE)))</f>
        <v/>
      </c>
      <c r="L14" s="58" t="str">
        <f>IF(D14="","",IF(ISERROR(VLOOKUP(D14,员工基本信息表!$C$4:$L$1048576,9,FALSE)),"",VLOOKUP(D14,员工基本信息表!$C$4:$L$1048576,9,FALSE)))</f>
        <v/>
      </c>
      <c r="M14" s="58" t="str">
        <f>IF(D14="","",IF(ISERROR(VLOOKUP(D14,员工基本信息表!$C$4:$L$1048576,10,FALSE)),"",VLOOKUP(D14,员工基本信息表!$C$4:$L$1048576,10,FALSE)))</f>
        <v/>
      </c>
      <c r="N14" s="60" t="str">
        <f t="shared" ca="1" si="1"/>
        <v/>
      </c>
    </row>
    <row r="15" spans="1:14">
      <c r="A15" s="185"/>
      <c r="C15" s="59" t="str">
        <f t="shared" si="0"/>
        <v/>
      </c>
      <c r="D15" s="61"/>
      <c r="E15" s="58" t="str">
        <f>IF(D15="","",IF(ISERROR(VLOOKUP(D15,员工基本信息表!$C$4:$L$1048576,2,FALSE)),"",VLOOKUP(D15,员工基本信息表!$C$4:$L$1048576,2,FALSE)))</f>
        <v/>
      </c>
      <c r="F15" s="58" t="str">
        <f>IF(D15="","",IF(ISERROR(VLOOKUP(D15,员工基本信息表!$C$4:$L$1048576,3,FALSE)),"",VLOOKUP(D15,员工基本信息表!$C$4:$L$1048576,3,FALSE)))</f>
        <v/>
      </c>
      <c r="G15" s="58" t="str">
        <f>IF(D15="","",IF(ISERROR(VLOOKUP(D15,员工基本信息表!$C$4:$L$1048576,4,FALSE)),"",VLOOKUP(D15,员工基本信息表!$C$4:$L$1048576,4,FALSE)))</f>
        <v/>
      </c>
      <c r="H15" s="58" t="str">
        <f>IF(D15="","",IF(ISERROR(VLOOKUP(D15,员工基本信息表!$C$4:$L$1048576,5,FALSE)),"",VLOOKUP(D15,员工基本信息表!$C$4:$L$1048576,5,FALSE)))</f>
        <v/>
      </c>
      <c r="I15" s="58" t="str">
        <f>IF(D15="","",IF(ISERROR(VLOOKUP(D15,员工基本信息表!$C$4:$L$1048576,6,FALSE)),"",VLOOKUP(D15,员工基本信息表!$C$4:$L$1048576,6,FALSE)))</f>
        <v/>
      </c>
      <c r="J15" s="58" t="str">
        <f>IF(D15="","",IF(ISERROR(VLOOKUP(D15,员工基本信息表!$C$4:$L$1048576,7,FALSE)),"",VLOOKUP(D15,员工基本信息表!$C$4:$L$1048576,7,FALSE)))</f>
        <v/>
      </c>
      <c r="K15" s="27" t="str">
        <f>IF(D15="","",IF(ISERROR(VLOOKUP(D15,员工基本信息表!$C$4:$L$1048576,8,FALSE)),"",VLOOKUP(D15,员工基本信息表!$C$4:$L$1048576,8,FALSE)))</f>
        <v/>
      </c>
      <c r="L15" s="58" t="str">
        <f>IF(D15="","",IF(ISERROR(VLOOKUP(D15,员工基本信息表!$C$4:$L$1048576,9,FALSE)),"",VLOOKUP(D15,员工基本信息表!$C$4:$L$1048576,9,FALSE)))</f>
        <v/>
      </c>
      <c r="M15" s="58" t="str">
        <f>IF(D15="","",IF(ISERROR(VLOOKUP(D15,员工基本信息表!$C$4:$L$1048576,10,FALSE)),"",VLOOKUP(D15,员工基本信息表!$C$4:$L$1048576,10,FALSE)))</f>
        <v/>
      </c>
      <c r="N15" s="60" t="str">
        <f t="shared" ca="1" si="1"/>
        <v/>
      </c>
    </row>
    <row r="16" spans="1:14">
      <c r="A16" s="185"/>
      <c r="C16" s="59" t="str">
        <f t="shared" si="0"/>
        <v/>
      </c>
      <c r="D16" s="61"/>
      <c r="E16" s="58" t="str">
        <f>IF(D16="","",IF(ISERROR(VLOOKUP(D16,员工基本信息表!$C$4:$L$1048576,2,FALSE)),"",VLOOKUP(D16,员工基本信息表!$C$4:$L$1048576,2,FALSE)))</f>
        <v/>
      </c>
      <c r="F16" s="58" t="str">
        <f>IF(D16="","",IF(ISERROR(VLOOKUP(D16,员工基本信息表!$C$4:$L$1048576,3,FALSE)),"",VLOOKUP(D16,员工基本信息表!$C$4:$L$1048576,3,FALSE)))</f>
        <v/>
      </c>
      <c r="G16" s="58" t="str">
        <f>IF(D16="","",IF(ISERROR(VLOOKUP(D16,员工基本信息表!$C$4:$L$1048576,4,FALSE)),"",VLOOKUP(D16,员工基本信息表!$C$4:$L$1048576,4,FALSE)))</f>
        <v/>
      </c>
      <c r="H16" s="58" t="str">
        <f>IF(D16="","",IF(ISERROR(VLOOKUP(D16,员工基本信息表!$C$4:$L$1048576,5,FALSE)),"",VLOOKUP(D16,员工基本信息表!$C$4:$L$1048576,5,FALSE)))</f>
        <v/>
      </c>
      <c r="I16" s="58" t="str">
        <f>IF(D16="","",IF(ISERROR(VLOOKUP(D16,员工基本信息表!$C$4:$L$1048576,6,FALSE)),"",VLOOKUP(D16,员工基本信息表!$C$4:$L$1048576,6,FALSE)))</f>
        <v/>
      </c>
      <c r="J16" s="58" t="str">
        <f>IF(D16="","",IF(ISERROR(VLOOKUP(D16,员工基本信息表!$C$4:$L$1048576,7,FALSE)),"",VLOOKUP(D16,员工基本信息表!$C$4:$L$1048576,7,FALSE)))</f>
        <v/>
      </c>
      <c r="K16" s="27" t="str">
        <f>IF(D16="","",IF(ISERROR(VLOOKUP(D16,员工基本信息表!$C$4:$L$1048576,8,FALSE)),"",VLOOKUP(D16,员工基本信息表!$C$4:$L$1048576,8,FALSE)))</f>
        <v/>
      </c>
      <c r="L16" s="58" t="str">
        <f>IF(D16="","",IF(ISERROR(VLOOKUP(D16,员工基本信息表!$C$4:$L$1048576,9,FALSE)),"",VLOOKUP(D16,员工基本信息表!$C$4:$L$1048576,9,FALSE)))</f>
        <v/>
      </c>
      <c r="M16" s="58" t="str">
        <f>IF(D16="","",IF(ISERROR(VLOOKUP(D16,员工基本信息表!$C$4:$L$1048576,10,FALSE)),"",VLOOKUP(D16,员工基本信息表!$C$4:$L$1048576,10,FALSE)))</f>
        <v/>
      </c>
      <c r="N16" s="60" t="str">
        <f t="shared" ca="1" si="1"/>
        <v/>
      </c>
    </row>
    <row r="17" spans="3:14">
      <c r="C17" s="59" t="str">
        <f t="shared" si="0"/>
        <v/>
      </c>
      <c r="D17" s="61"/>
      <c r="E17" s="58" t="str">
        <f>IF(D17="","",IF(ISERROR(VLOOKUP(D17,员工基本信息表!$C$4:$L$1048576,2,FALSE)),"",VLOOKUP(D17,员工基本信息表!$C$4:$L$1048576,2,FALSE)))</f>
        <v/>
      </c>
      <c r="F17" s="58" t="str">
        <f>IF(D17="","",IF(ISERROR(VLOOKUP(D17,员工基本信息表!$C$4:$L$1048576,3,FALSE)),"",VLOOKUP(D17,员工基本信息表!$C$4:$L$1048576,3,FALSE)))</f>
        <v/>
      </c>
      <c r="G17" s="58" t="str">
        <f>IF(D17="","",IF(ISERROR(VLOOKUP(D17,员工基本信息表!$C$4:$L$1048576,4,FALSE)),"",VLOOKUP(D17,员工基本信息表!$C$4:$L$1048576,4,FALSE)))</f>
        <v/>
      </c>
      <c r="H17" s="58" t="str">
        <f>IF(D17="","",IF(ISERROR(VLOOKUP(D17,员工基本信息表!$C$4:$L$1048576,5,FALSE)),"",VLOOKUP(D17,员工基本信息表!$C$4:$L$1048576,5,FALSE)))</f>
        <v/>
      </c>
      <c r="I17" s="58" t="str">
        <f>IF(D17="","",IF(ISERROR(VLOOKUP(D17,员工基本信息表!$C$4:$L$1048576,6,FALSE)),"",VLOOKUP(D17,员工基本信息表!$C$4:$L$1048576,6,FALSE)))</f>
        <v/>
      </c>
      <c r="J17" s="58" t="str">
        <f>IF(D17="","",IF(ISERROR(VLOOKUP(D17,员工基本信息表!$C$4:$L$1048576,7,FALSE)),"",VLOOKUP(D17,员工基本信息表!$C$4:$L$1048576,7,FALSE)))</f>
        <v/>
      </c>
      <c r="K17" s="27" t="str">
        <f>IF(D17="","",IF(ISERROR(VLOOKUP(D17,员工基本信息表!$C$4:$L$1048576,8,FALSE)),"",VLOOKUP(D17,员工基本信息表!$C$4:$L$1048576,8,FALSE)))</f>
        <v/>
      </c>
      <c r="L17" s="58" t="str">
        <f>IF(D17="","",IF(ISERROR(VLOOKUP(D17,员工基本信息表!$C$4:$L$1048576,9,FALSE)),"",VLOOKUP(D17,员工基本信息表!$C$4:$L$1048576,9,FALSE)))</f>
        <v/>
      </c>
      <c r="M17" s="58" t="str">
        <f>IF(D17="","",IF(ISERROR(VLOOKUP(D17,员工基本信息表!$C$4:$L$1048576,10,FALSE)),"",VLOOKUP(D17,员工基本信息表!$C$4:$L$1048576,10,FALSE)))</f>
        <v/>
      </c>
      <c r="N17" s="60" t="str">
        <f t="shared" ca="1" si="1"/>
        <v/>
      </c>
    </row>
    <row r="18" spans="3:14">
      <c r="C18" s="59" t="str">
        <f t="shared" si="0"/>
        <v/>
      </c>
      <c r="D18" s="61"/>
      <c r="E18" s="58" t="str">
        <f>IF(D18="","",IF(ISERROR(VLOOKUP(D18,员工基本信息表!$C$4:$L$1048576,2,FALSE)),"",VLOOKUP(D18,员工基本信息表!$C$4:$L$1048576,2,FALSE)))</f>
        <v/>
      </c>
      <c r="F18" s="58" t="str">
        <f>IF(D18="","",IF(ISERROR(VLOOKUP(D18,员工基本信息表!$C$4:$L$1048576,3,FALSE)),"",VLOOKUP(D18,员工基本信息表!$C$4:$L$1048576,3,FALSE)))</f>
        <v/>
      </c>
      <c r="G18" s="58" t="str">
        <f>IF(D18="","",IF(ISERROR(VLOOKUP(D18,员工基本信息表!$C$4:$L$1048576,4,FALSE)),"",VLOOKUP(D18,员工基本信息表!$C$4:$L$1048576,4,FALSE)))</f>
        <v/>
      </c>
      <c r="H18" s="58" t="str">
        <f>IF(D18="","",IF(ISERROR(VLOOKUP(D18,员工基本信息表!$C$4:$L$1048576,5,FALSE)),"",VLOOKUP(D18,员工基本信息表!$C$4:$L$1048576,5,FALSE)))</f>
        <v/>
      </c>
      <c r="I18" s="58" t="str">
        <f>IF(D18="","",IF(ISERROR(VLOOKUP(D18,员工基本信息表!$C$4:$L$1048576,6,FALSE)),"",VLOOKUP(D18,员工基本信息表!$C$4:$L$1048576,6,FALSE)))</f>
        <v/>
      </c>
      <c r="J18" s="58" t="str">
        <f>IF(D18="","",IF(ISERROR(VLOOKUP(D18,员工基本信息表!$C$4:$L$1048576,7,FALSE)),"",VLOOKUP(D18,员工基本信息表!$C$4:$L$1048576,7,FALSE)))</f>
        <v/>
      </c>
      <c r="K18" s="27" t="str">
        <f>IF(D18="","",IF(ISERROR(VLOOKUP(D18,员工基本信息表!$C$4:$L$1048576,8,FALSE)),"",VLOOKUP(D18,员工基本信息表!$C$4:$L$1048576,8,FALSE)))</f>
        <v/>
      </c>
      <c r="L18" s="58" t="str">
        <f>IF(D18="","",IF(ISERROR(VLOOKUP(D18,员工基本信息表!$C$4:$L$1048576,9,FALSE)),"",VLOOKUP(D18,员工基本信息表!$C$4:$L$1048576,9,FALSE)))</f>
        <v/>
      </c>
      <c r="M18" s="58" t="str">
        <f>IF(D18="","",IF(ISERROR(VLOOKUP(D18,员工基本信息表!$C$4:$L$1048576,10,FALSE)),"",VLOOKUP(D18,员工基本信息表!$C$4:$L$1048576,10,FALSE)))</f>
        <v/>
      </c>
      <c r="N18" s="60" t="str">
        <f t="shared" ca="1" si="1"/>
        <v/>
      </c>
    </row>
    <row r="19" spans="3:14">
      <c r="C19" s="59" t="str">
        <f t="shared" si="0"/>
        <v/>
      </c>
      <c r="D19" s="61"/>
      <c r="E19" s="58" t="str">
        <f>IF(D19="","",IF(ISERROR(VLOOKUP(D19,员工基本信息表!$C$4:$L$1048576,2,FALSE)),"",VLOOKUP(D19,员工基本信息表!$C$4:$L$1048576,2,FALSE)))</f>
        <v/>
      </c>
      <c r="F19" s="58" t="str">
        <f>IF(D19="","",IF(ISERROR(VLOOKUP(D19,员工基本信息表!$C$4:$L$1048576,3,FALSE)),"",VLOOKUP(D19,员工基本信息表!$C$4:$L$1048576,3,FALSE)))</f>
        <v/>
      </c>
      <c r="G19" s="58" t="str">
        <f>IF(D19="","",IF(ISERROR(VLOOKUP(D19,员工基本信息表!$C$4:$L$1048576,4,FALSE)),"",VLOOKUP(D19,员工基本信息表!$C$4:$L$1048576,4,FALSE)))</f>
        <v/>
      </c>
      <c r="H19" s="58" t="str">
        <f>IF(D19="","",IF(ISERROR(VLOOKUP(D19,员工基本信息表!$C$4:$L$1048576,5,FALSE)),"",VLOOKUP(D19,员工基本信息表!$C$4:$L$1048576,5,FALSE)))</f>
        <v/>
      </c>
      <c r="I19" s="58" t="str">
        <f>IF(D19="","",IF(ISERROR(VLOOKUP(D19,员工基本信息表!$C$4:$L$1048576,6,FALSE)),"",VLOOKUP(D19,员工基本信息表!$C$4:$L$1048576,6,FALSE)))</f>
        <v/>
      </c>
      <c r="J19" s="58" t="str">
        <f>IF(D19="","",IF(ISERROR(VLOOKUP(D19,员工基本信息表!$C$4:$L$1048576,7,FALSE)),"",VLOOKUP(D19,员工基本信息表!$C$4:$L$1048576,7,FALSE)))</f>
        <v/>
      </c>
      <c r="K19" s="27" t="str">
        <f>IF(D19="","",IF(ISERROR(VLOOKUP(D19,员工基本信息表!$C$4:$L$1048576,8,FALSE)),"",VLOOKUP(D19,员工基本信息表!$C$4:$L$1048576,8,FALSE)))</f>
        <v/>
      </c>
      <c r="L19" s="58" t="str">
        <f>IF(D19="","",IF(ISERROR(VLOOKUP(D19,员工基本信息表!$C$4:$L$1048576,9,FALSE)),"",VLOOKUP(D19,员工基本信息表!$C$4:$L$1048576,9,FALSE)))</f>
        <v/>
      </c>
      <c r="M19" s="58" t="str">
        <f>IF(D19="","",IF(ISERROR(VLOOKUP(D19,员工基本信息表!$C$4:$L$1048576,10,FALSE)),"",VLOOKUP(D19,员工基本信息表!$C$4:$L$1048576,10,FALSE)))</f>
        <v/>
      </c>
      <c r="N19" s="60" t="str">
        <f t="shared" ca="1" si="1"/>
        <v/>
      </c>
    </row>
    <row r="20" spans="3:14">
      <c r="C20" s="59" t="str">
        <f t="shared" si="0"/>
        <v/>
      </c>
      <c r="D20" s="61"/>
      <c r="E20" s="58" t="str">
        <f>IF(D20="","",IF(ISERROR(VLOOKUP(D20,员工基本信息表!$C$4:$L$1048576,2,FALSE)),"",VLOOKUP(D20,员工基本信息表!$C$4:$L$1048576,2,FALSE)))</f>
        <v/>
      </c>
      <c r="F20" s="58" t="str">
        <f>IF(D20="","",IF(ISERROR(VLOOKUP(D20,员工基本信息表!$C$4:$L$1048576,3,FALSE)),"",VLOOKUP(D20,员工基本信息表!$C$4:$L$1048576,3,FALSE)))</f>
        <v/>
      </c>
      <c r="G20" s="58" t="str">
        <f>IF(D20="","",IF(ISERROR(VLOOKUP(D20,员工基本信息表!$C$4:$L$1048576,4,FALSE)),"",VLOOKUP(D20,员工基本信息表!$C$4:$L$1048576,4,FALSE)))</f>
        <v/>
      </c>
      <c r="H20" s="58" t="str">
        <f>IF(D20="","",IF(ISERROR(VLOOKUP(D20,员工基本信息表!$C$4:$L$1048576,5,FALSE)),"",VLOOKUP(D20,员工基本信息表!$C$4:$L$1048576,5,FALSE)))</f>
        <v/>
      </c>
      <c r="I20" s="58" t="str">
        <f>IF(D20="","",IF(ISERROR(VLOOKUP(D20,员工基本信息表!$C$4:$L$1048576,6,FALSE)),"",VLOOKUP(D20,员工基本信息表!$C$4:$L$1048576,6,FALSE)))</f>
        <v/>
      </c>
      <c r="J20" s="58" t="str">
        <f>IF(D20="","",IF(ISERROR(VLOOKUP(D20,员工基本信息表!$C$4:$L$1048576,7,FALSE)),"",VLOOKUP(D20,员工基本信息表!$C$4:$L$1048576,7,FALSE)))</f>
        <v/>
      </c>
      <c r="K20" s="27" t="str">
        <f>IF(D20="","",IF(ISERROR(VLOOKUP(D20,员工基本信息表!$C$4:$L$1048576,8,FALSE)),"",VLOOKUP(D20,员工基本信息表!$C$4:$L$1048576,8,FALSE)))</f>
        <v/>
      </c>
      <c r="L20" s="58" t="str">
        <f>IF(D20="","",IF(ISERROR(VLOOKUP(D20,员工基本信息表!$C$4:$L$1048576,9,FALSE)),"",VLOOKUP(D20,员工基本信息表!$C$4:$L$1048576,9,FALSE)))</f>
        <v/>
      </c>
      <c r="M20" s="58" t="str">
        <f>IF(D20="","",IF(ISERROR(VLOOKUP(D20,员工基本信息表!$C$4:$L$1048576,10,FALSE)),"",VLOOKUP(D20,员工基本信息表!$C$4:$L$1048576,10,FALSE)))</f>
        <v/>
      </c>
      <c r="N20" s="60" t="str">
        <f t="shared" ca="1" si="1"/>
        <v/>
      </c>
    </row>
    <row r="21" spans="3:14">
      <c r="C21" s="59" t="str">
        <f t="shared" si="0"/>
        <v/>
      </c>
      <c r="D21" s="61"/>
      <c r="E21" s="58" t="str">
        <f>IF(D21="","",IF(ISERROR(VLOOKUP(D21,员工基本信息表!$C$4:$L$1048576,2,FALSE)),"",VLOOKUP(D21,员工基本信息表!$C$4:$L$1048576,2,FALSE)))</f>
        <v/>
      </c>
      <c r="F21" s="58" t="str">
        <f>IF(D21="","",IF(ISERROR(VLOOKUP(D21,员工基本信息表!$C$4:$L$1048576,3,FALSE)),"",VLOOKUP(D21,员工基本信息表!$C$4:$L$1048576,3,FALSE)))</f>
        <v/>
      </c>
      <c r="G21" s="58" t="str">
        <f>IF(D21="","",IF(ISERROR(VLOOKUP(D21,员工基本信息表!$C$4:$L$1048576,4,FALSE)),"",VLOOKUP(D21,员工基本信息表!$C$4:$L$1048576,4,FALSE)))</f>
        <v/>
      </c>
      <c r="H21" s="58" t="str">
        <f>IF(D21="","",IF(ISERROR(VLOOKUP(D21,员工基本信息表!$C$4:$L$1048576,5,FALSE)),"",VLOOKUP(D21,员工基本信息表!$C$4:$L$1048576,5,FALSE)))</f>
        <v/>
      </c>
      <c r="I21" s="58" t="str">
        <f>IF(D21="","",IF(ISERROR(VLOOKUP(D21,员工基本信息表!$C$4:$L$1048576,6,FALSE)),"",VLOOKUP(D21,员工基本信息表!$C$4:$L$1048576,6,FALSE)))</f>
        <v/>
      </c>
      <c r="J21" s="58" t="str">
        <f>IF(D21="","",IF(ISERROR(VLOOKUP(D21,员工基本信息表!$C$4:$L$1048576,7,FALSE)),"",VLOOKUP(D21,员工基本信息表!$C$4:$L$1048576,7,FALSE)))</f>
        <v/>
      </c>
      <c r="K21" s="27" t="str">
        <f>IF(D21="","",IF(ISERROR(VLOOKUP(D21,员工基本信息表!$C$4:$L$1048576,8,FALSE)),"",VLOOKUP(D21,员工基本信息表!$C$4:$L$1048576,8,FALSE)))</f>
        <v/>
      </c>
      <c r="L21" s="58" t="str">
        <f>IF(D21="","",IF(ISERROR(VLOOKUP(D21,员工基本信息表!$C$4:$L$1048576,9,FALSE)),"",VLOOKUP(D21,员工基本信息表!$C$4:$L$1048576,9,FALSE)))</f>
        <v/>
      </c>
      <c r="M21" s="58" t="str">
        <f>IF(D21="","",IF(ISERROR(VLOOKUP(D21,员工基本信息表!$C$4:$L$1048576,10,FALSE)),"",VLOOKUP(D21,员工基本信息表!$C$4:$L$1048576,10,FALSE)))</f>
        <v/>
      </c>
      <c r="N21" s="60" t="str">
        <f t="shared" ca="1" si="1"/>
        <v/>
      </c>
    </row>
    <row r="22" spans="3:14">
      <c r="C22" s="59" t="str">
        <f t="shared" si="0"/>
        <v/>
      </c>
      <c r="D22" s="61"/>
      <c r="E22" s="58" t="str">
        <f>IF(D22="","",IF(ISERROR(VLOOKUP(D22,员工基本信息表!$C$4:$L$1048576,2,FALSE)),"",VLOOKUP(D22,员工基本信息表!$C$4:$L$1048576,2,FALSE)))</f>
        <v/>
      </c>
      <c r="F22" s="58" t="str">
        <f>IF(D22="","",IF(ISERROR(VLOOKUP(D22,员工基本信息表!$C$4:$L$1048576,3,FALSE)),"",VLOOKUP(D22,员工基本信息表!$C$4:$L$1048576,3,FALSE)))</f>
        <v/>
      </c>
      <c r="G22" s="58" t="str">
        <f>IF(D22="","",IF(ISERROR(VLOOKUP(D22,员工基本信息表!$C$4:$L$1048576,4,FALSE)),"",VLOOKUP(D22,员工基本信息表!$C$4:$L$1048576,4,FALSE)))</f>
        <v/>
      </c>
      <c r="H22" s="58" t="str">
        <f>IF(D22="","",IF(ISERROR(VLOOKUP(D22,员工基本信息表!$C$4:$L$1048576,5,FALSE)),"",VLOOKUP(D22,员工基本信息表!$C$4:$L$1048576,5,FALSE)))</f>
        <v/>
      </c>
      <c r="I22" s="58" t="str">
        <f>IF(D22="","",IF(ISERROR(VLOOKUP(D22,员工基本信息表!$C$4:$L$1048576,6,FALSE)),"",VLOOKUP(D22,员工基本信息表!$C$4:$L$1048576,6,FALSE)))</f>
        <v/>
      </c>
      <c r="J22" s="58" t="str">
        <f>IF(D22="","",IF(ISERROR(VLOOKUP(D22,员工基本信息表!$C$4:$L$1048576,7,FALSE)),"",VLOOKUP(D22,员工基本信息表!$C$4:$L$1048576,7,FALSE)))</f>
        <v/>
      </c>
      <c r="K22" s="27" t="str">
        <f>IF(D22="","",IF(ISERROR(VLOOKUP(D22,员工基本信息表!$C$4:$L$1048576,8,FALSE)),"",VLOOKUP(D22,员工基本信息表!$C$4:$L$1048576,8,FALSE)))</f>
        <v/>
      </c>
      <c r="L22" s="58" t="str">
        <f>IF(D22="","",IF(ISERROR(VLOOKUP(D22,员工基本信息表!$C$4:$L$1048576,9,FALSE)),"",VLOOKUP(D22,员工基本信息表!$C$4:$L$1048576,9,FALSE)))</f>
        <v/>
      </c>
      <c r="M22" s="58" t="str">
        <f>IF(D22="","",IF(ISERROR(VLOOKUP(D22,员工基本信息表!$C$4:$L$1048576,10,FALSE)),"",VLOOKUP(D22,员工基本信息表!$C$4:$L$1048576,10,FALSE)))</f>
        <v/>
      </c>
      <c r="N22" s="60" t="str">
        <f t="shared" ca="1" si="1"/>
        <v/>
      </c>
    </row>
    <row r="23" spans="3:14">
      <c r="C23" s="59" t="str">
        <f t="shared" si="0"/>
        <v/>
      </c>
      <c r="D23" s="61"/>
      <c r="E23" s="58" t="str">
        <f>IF(D23="","",IF(ISERROR(VLOOKUP(D23,员工基本信息表!$C$4:$L$1048576,2,FALSE)),"",VLOOKUP(D23,员工基本信息表!$C$4:$L$1048576,2,FALSE)))</f>
        <v/>
      </c>
      <c r="F23" s="58" t="str">
        <f>IF(D23="","",IF(ISERROR(VLOOKUP(D23,员工基本信息表!$C$4:$L$1048576,3,FALSE)),"",VLOOKUP(D23,员工基本信息表!$C$4:$L$1048576,3,FALSE)))</f>
        <v/>
      </c>
      <c r="G23" s="58" t="str">
        <f>IF(D23="","",IF(ISERROR(VLOOKUP(D23,员工基本信息表!$C$4:$L$1048576,4,FALSE)),"",VLOOKUP(D23,员工基本信息表!$C$4:$L$1048576,4,FALSE)))</f>
        <v/>
      </c>
      <c r="H23" s="58" t="str">
        <f>IF(D23="","",IF(ISERROR(VLOOKUP(D23,员工基本信息表!$C$4:$L$1048576,5,FALSE)),"",VLOOKUP(D23,员工基本信息表!$C$4:$L$1048576,5,FALSE)))</f>
        <v/>
      </c>
      <c r="I23" s="58" t="str">
        <f>IF(D23="","",IF(ISERROR(VLOOKUP(D23,员工基本信息表!$C$4:$L$1048576,6,FALSE)),"",VLOOKUP(D23,员工基本信息表!$C$4:$L$1048576,6,FALSE)))</f>
        <v/>
      </c>
      <c r="J23" s="58" t="str">
        <f>IF(D23="","",IF(ISERROR(VLOOKUP(D23,员工基本信息表!$C$4:$L$1048576,7,FALSE)),"",VLOOKUP(D23,员工基本信息表!$C$4:$L$1048576,7,FALSE)))</f>
        <v/>
      </c>
      <c r="K23" s="27" t="str">
        <f>IF(D23="","",IF(ISERROR(VLOOKUP(D23,员工基本信息表!$C$4:$L$1048576,8,FALSE)),"",VLOOKUP(D23,员工基本信息表!$C$4:$L$1048576,8,FALSE)))</f>
        <v/>
      </c>
      <c r="L23" s="58" t="str">
        <f>IF(D23="","",IF(ISERROR(VLOOKUP(D23,员工基本信息表!$C$4:$L$1048576,9,FALSE)),"",VLOOKUP(D23,员工基本信息表!$C$4:$L$1048576,9,FALSE)))</f>
        <v/>
      </c>
      <c r="M23" s="58" t="str">
        <f>IF(D23="","",IF(ISERROR(VLOOKUP(D23,员工基本信息表!$C$4:$L$1048576,10,FALSE)),"",VLOOKUP(D23,员工基本信息表!$C$4:$L$1048576,10,FALSE)))</f>
        <v/>
      </c>
      <c r="N23" s="60" t="str">
        <f t="shared" ca="1" si="1"/>
        <v/>
      </c>
    </row>
    <row r="24" spans="3:14">
      <c r="C24" s="59" t="str">
        <f t="shared" si="0"/>
        <v/>
      </c>
      <c r="D24" s="61"/>
      <c r="E24" s="58" t="str">
        <f>IF(D24="","",IF(ISERROR(VLOOKUP(D24,员工基本信息表!$C$4:$L$1048576,2,FALSE)),"",VLOOKUP(D24,员工基本信息表!$C$4:$L$1048576,2,FALSE)))</f>
        <v/>
      </c>
      <c r="F24" s="58" t="str">
        <f>IF(D24="","",IF(ISERROR(VLOOKUP(D24,员工基本信息表!$C$4:$L$1048576,3,FALSE)),"",VLOOKUP(D24,员工基本信息表!$C$4:$L$1048576,3,FALSE)))</f>
        <v/>
      </c>
      <c r="G24" s="58" t="str">
        <f>IF(D24="","",IF(ISERROR(VLOOKUP(D24,员工基本信息表!$C$4:$L$1048576,4,FALSE)),"",VLOOKUP(D24,员工基本信息表!$C$4:$L$1048576,4,FALSE)))</f>
        <v/>
      </c>
      <c r="H24" s="58" t="str">
        <f>IF(D24="","",IF(ISERROR(VLOOKUP(D24,员工基本信息表!$C$4:$L$1048576,5,FALSE)),"",VLOOKUP(D24,员工基本信息表!$C$4:$L$1048576,5,FALSE)))</f>
        <v/>
      </c>
      <c r="I24" s="58" t="str">
        <f>IF(D24="","",IF(ISERROR(VLOOKUP(D24,员工基本信息表!$C$4:$L$1048576,6,FALSE)),"",VLOOKUP(D24,员工基本信息表!$C$4:$L$1048576,6,FALSE)))</f>
        <v/>
      </c>
      <c r="J24" s="58" t="str">
        <f>IF(D24="","",IF(ISERROR(VLOOKUP(D24,员工基本信息表!$C$4:$L$1048576,7,FALSE)),"",VLOOKUP(D24,员工基本信息表!$C$4:$L$1048576,7,FALSE)))</f>
        <v/>
      </c>
      <c r="K24" s="27" t="str">
        <f>IF(D24="","",IF(ISERROR(VLOOKUP(D24,员工基本信息表!$C$4:$L$1048576,8,FALSE)),"",VLOOKUP(D24,员工基本信息表!$C$4:$L$1048576,8,FALSE)))</f>
        <v/>
      </c>
      <c r="L24" s="58" t="str">
        <f>IF(D24="","",IF(ISERROR(VLOOKUP(D24,员工基本信息表!$C$4:$L$1048576,9,FALSE)),"",VLOOKUP(D24,员工基本信息表!$C$4:$L$1048576,9,FALSE)))</f>
        <v/>
      </c>
      <c r="M24" s="58" t="str">
        <f>IF(D24="","",IF(ISERROR(VLOOKUP(D24,员工基本信息表!$C$4:$L$1048576,10,FALSE)),"",VLOOKUP(D24,员工基本信息表!$C$4:$L$1048576,10,FALSE)))</f>
        <v/>
      </c>
      <c r="N24" s="60" t="str">
        <f t="shared" ca="1" si="1"/>
        <v/>
      </c>
    </row>
    <row r="25" spans="3:14">
      <c r="C25" s="59" t="str">
        <f t="shared" si="0"/>
        <v/>
      </c>
      <c r="D25" s="61"/>
      <c r="E25" s="58" t="str">
        <f>IF(D25="","",IF(ISERROR(VLOOKUP(D25,员工基本信息表!$C$4:$L$1048576,2,FALSE)),"",VLOOKUP(D25,员工基本信息表!$C$4:$L$1048576,2,FALSE)))</f>
        <v/>
      </c>
      <c r="F25" s="58" t="str">
        <f>IF(D25="","",IF(ISERROR(VLOOKUP(D25,员工基本信息表!$C$4:$L$1048576,3,FALSE)),"",VLOOKUP(D25,员工基本信息表!$C$4:$L$1048576,3,FALSE)))</f>
        <v/>
      </c>
      <c r="G25" s="58" t="str">
        <f>IF(D25="","",IF(ISERROR(VLOOKUP(D25,员工基本信息表!$C$4:$L$1048576,4,FALSE)),"",VLOOKUP(D25,员工基本信息表!$C$4:$L$1048576,4,FALSE)))</f>
        <v/>
      </c>
      <c r="H25" s="58" t="str">
        <f>IF(D25="","",IF(ISERROR(VLOOKUP(D25,员工基本信息表!$C$4:$L$1048576,5,FALSE)),"",VLOOKUP(D25,员工基本信息表!$C$4:$L$1048576,5,FALSE)))</f>
        <v/>
      </c>
      <c r="I25" s="58" t="str">
        <f>IF(D25="","",IF(ISERROR(VLOOKUP(D25,员工基本信息表!$C$4:$L$1048576,6,FALSE)),"",VLOOKUP(D25,员工基本信息表!$C$4:$L$1048576,6,FALSE)))</f>
        <v/>
      </c>
      <c r="J25" s="58" t="str">
        <f>IF(D25="","",IF(ISERROR(VLOOKUP(D25,员工基本信息表!$C$4:$L$1048576,7,FALSE)),"",VLOOKUP(D25,员工基本信息表!$C$4:$L$1048576,7,FALSE)))</f>
        <v/>
      </c>
      <c r="K25" s="27" t="str">
        <f>IF(D25="","",IF(ISERROR(VLOOKUP(D25,员工基本信息表!$C$4:$L$1048576,8,FALSE)),"",VLOOKUP(D25,员工基本信息表!$C$4:$L$1048576,8,FALSE)))</f>
        <v/>
      </c>
      <c r="L25" s="58" t="str">
        <f>IF(D25="","",IF(ISERROR(VLOOKUP(D25,员工基本信息表!$C$4:$L$1048576,9,FALSE)),"",VLOOKUP(D25,员工基本信息表!$C$4:$L$1048576,9,FALSE)))</f>
        <v/>
      </c>
      <c r="M25" s="58" t="str">
        <f>IF(D25="","",IF(ISERROR(VLOOKUP(D25,员工基本信息表!$C$4:$L$1048576,10,FALSE)),"",VLOOKUP(D25,员工基本信息表!$C$4:$L$1048576,10,FALSE)))</f>
        <v/>
      </c>
      <c r="N25" s="60" t="str">
        <f t="shared" ca="1" si="1"/>
        <v/>
      </c>
    </row>
    <row r="26" spans="3:14">
      <c r="C26" s="59" t="str">
        <f t="shared" si="0"/>
        <v/>
      </c>
      <c r="D26" s="61"/>
      <c r="E26" s="58" t="str">
        <f>IF(D26="","",IF(ISERROR(VLOOKUP(D26,员工基本信息表!$C$4:$L$1048576,2,FALSE)),"",VLOOKUP(D26,员工基本信息表!$C$4:$L$1048576,2,FALSE)))</f>
        <v/>
      </c>
      <c r="F26" s="58" t="str">
        <f>IF(D26="","",IF(ISERROR(VLOOKUP(D26,员工基本信息表!$C$4:$L$1048576,3,FALSE)),"",VLOOKUP(D26,员工基本信息表!$C$4:$L$1048576,3,FALSE)))</f>
        <v/>
      </c>
      <c r="G26" s="58" t="str">
        <f>IF(D26="","",IF(ISERROR(VLOOKUP(D26,员工基本信息表!$C$4:$L$1048576,4,FALSE)),"",VLOOKUP(D26,员工基本信息表!$C$4:$L$1048576,4,FALSE)))</f>
        <v/>
      </c>
      <c r="H26" s="58" t="str">
        <f>IF(D26="","",IF(ISERROR(VLOOKUP(D26,员工基本信息表!$C$4:$L$1048576,5,FALSE)),"",VLOOKUP(D26,员工基本信息表!$C$4:$L$1048576,5,FALSE)))</f>
        <v/>
      </c>
      <c r="I26" s="58" t="str">
        <f>IF(D26="","",IF(ISERROR(VLOOKUP(D26,员工基本信息表!$C$4:$L$1048576,6,FALSE)),"",VLOOKUP(D26,员工基本信息表!$C$4:$L$1048576,6,FALSE)))</f>
        <v/>
      </c>
      <c r="J26" s="58" t="str">
        <f>IF(D26="","",IF(ISERROR(VLOOKUP(D26,员工基本信息表!$C$4:$L$1048576,7,FALSE)),"",VLOOKUP(D26,员工基本信息表!$C$4:$L$1048576,7,FALSE)))</f>
        <v/>
      </c>
      <c r="K26" s="27" t="str">
        <f>IF(D26="","",IF(ISERROR(VLOOKUP(D26,员工基本信息表!$C$4:$L$1048576,8,FALSE)),"",VLOOKUP(D26,员工基本信息表!$C$4:$L$1048576,8,FALSE)))</f>
        <v/>
      </c>
      <c r="L26" s="58" t="str">
        <f>IF(D26="","",IF(ISERROR(VLOOKUP(D26,员工基本信息表!$C$4:$L$1048576,9,FALSE)),"",VLOOKUP(D26,员工基本信息表!$C$4:$L$1048576,9,FALSE)))</f>
        <v/>
      </c>
      <c r="M26" s="58" t="str">
        <f>IF(D26="","",IF(ISERROR(VLOOKUP(D26,员工基本信息表!$C$4:$L$1048576,10,FALSE)),"",VLOOKUP(D26,员工基本信息表!$C$4:$L$1048576,10,FALSE)))</f>
        <v/>
      </c>
      <c r="N26" s="60" t="str">
        <f t="shared" ca="1" si="1"/>
        <v/>
      </c>
    </row>
    <row r="27" spans="3:14">
      <c r="C27" s="59" t="str">
        <f t="shared" si="0"/>
        <v/>
      </c>
      <c r="D27" s="61"/>
      <c r="E27" s="58" t="str">
        <f>IF(D27="","",IF(ISERROR(VLOOKUP(D27,员工基本信息表!$C$4:$L$1048576,2,FALSE)),"",VLOOKUP(D27,员工基本信息表!$C$4:$L$1048576,2,FALSE)))</f>
        <v/>
      </c>
      <c r="F27" s="58" t="str">
        <f>IF(D27="","",IF(ISERROR(VLOOKUP(D27,员工基本信息表!$C$4:$L$1048576,3,FALSE)),"",VLOOKUP(D27,员工基本信息表!$C$4:$L$1048576,3,FALSE)))</f>
        <v/>
      </c>
      <c r="G27" s="58" t="str">
        <f>IF(D27="","",IF(ISERROR(VLOOKUP(D27,员工基本信息表!$C$4:$L$1048576,4,FALSE)),"",VLOOKUP(D27,员工基本信息表!$C$4:$L$1048576,4,FALSE)))</f>
        <v/>
      </c>
      <c r="H27" s="58" t="str">
        <f>IF(D27="","",IF(ISERROR(VLOOKUP(D27,员工基本信息表!$C$4:$L$1048576,5,FALSE)),"",VLOOKUP(D27,员工基本信息表!$C$4:$L$1048576,5,FALSE)))</f>
        <v/>
      </c>
      <c r="I27" s="58" t="str">
        <f>IF(D27="","",IF(ISERROR(VLOOKUP(D27,员工基本信息表!$C$4:$L$1048576,6,FALSE)),"",VLOOKUP(D27,员工基本信息表!$C$4:$L$1048576,6,FALSE)))</f>
        <v/>
      </c>
      <c r="J27" s="58" t="str">
        <f>IF(D27="","",IF(ISERROR(VLOOKUP(D27,员工基本信息表!$C$4:$L$1048576,7,FALSE)),"",VLOOKUP(D27,员工基本信息表!$C$4:$L$1048576,7,FALSE)))</f>
        <v/>
      </c>
      <c r="K27" s="27" t="str">
        <f>IF(D27="","",IF(ISERROR(VLOOKUP(D27,员工基本信息表!$C$4:$L$1048576,8,FALSE)),"",VLOOKUP(D27,员工基本信息表!$C$4:$L$1048576,8,FALSE)))</f>
        <v/>
      </c>
      <c r="L27" s="58" t="str">
        <f>IF(D27="","",IF(ISERROR(VLOOKUP(D27,员工基本信息表!$C$4:$L$1048576,9,FALSE)),"",VLOOKUP(D27,员工基本信息表!$C$4:$L$1048576,9,FALSE)))</f>
        <v/>
      </c>
      <c r="M27" s="58" t="str">
        <f>IF(D27="","",IF(ISERROR(VLOOKUP(D27,员工基本信息表!$C$4:$L$1048576,10,FALSE)),"",VLOOKUP(D27,员工基本信息表!$C$4:$L$1048576,10,FALSE)))</f>
        <v/>
      </c>
      <c r="N27" s="60" t="str">
        <f t="shared" ca="1" si="1"/>
        <v/>
      </c>
    </row>
    <row r="28" spans="3:14">
      <c r="C28" s="59" t="str">
        <f t="shared" si="0"/>
        <v/>
      </c>
      <c r="D28" s="61"/>
      <c r="E28" s="58" t="str">
        <f>IF(D28="","",IF(ISERROR(VLOOKUP(D28,员工基本信息表!$C$4:$L$1048576,2,FALSE)),"",VLOOKUP(D28,员工基本信息表!$C$4:$L$1048576,2,FALSE)))</f>
        <v/>
      </c>
      <c r="F28" s="58" t="str">
        <f>IF(D28="","",IF(ISERROR(VLOOKUP(D28,员工基本信息表!$C$4:$L$1048576,3,FALSE)),"",VLOOKUP(D28,员工基本信息表!$C$4:$L$1048576,3,FALSE)))</f>
        <v/>
      </c>
      <c r="G28" s="58" t="str">
        <f>IF(D28="","",IF(ISERROR(VLOOKUP(D28,员工基本信息表!$C$4:$L$1048576,4,FALSE)),"",VLOOKUP(D28,员工基本信息表!$C$4:$L$1048576,4,FALSE)))</f>
        <v/>
      </c>
      <c r="H28" s="58" t="str">
        <f>IF(D28="","",IF(ISERROR(VLOOKUP(D28,员工基本信息表!$C$4:$L$1048576,5,FALSE)),"",VLOOKUP(D28,员工基本信息表!$C$4:$L$1048576,5,FALSE)))</f>
        <v/>
      </c>
      <c r="I28" s="58" t="str">
        <f>IF(D28="","",IF(ISERROR(VLOOKUP(D28,员工基本信息表!$C$4:$L$1048576,6,FALSE)),"",VLOOKUP(D28,员工基本信息表!$C$4:$L$1048576,6,FALSE)))</f>
        <v/>
      </c>
      <c r="J28" s="58" t="str">
        <f>IF(D28="","",IF(ISERROR(VLOOKUP(D28,员工基本信息表!$C$4:$L$1048576,7,FALSE)),"",VLOOKUP(D28,员工基本信息表!$C$4:$L$1048576,7,FALSE)))</f>
        <v/>
      </c>
      <c r="K28" s="27" t="str">
        <f>IF(D28="","",IF(ISERROR(VLOOKUP(D28,员工基本信息表!$C$4:$L$1048576,8,FALSE)),"",VLOOKUP(D28,员工基本信息表!$C$4:$L$1048576,8,FALSE)))</f>
        <v/>
      </c>
      <c r="L28" s="58" t="str">
        <f>IF(D28="","",IF(ISERROR(VLOOKUP(D28,员工基本信息表!$C$4:$L$1048576,9,FALSE)),"",VLOOKUP(D28,员工基本信息表!$C$4:$L$1048576,9,FALSE)))</f>
        <v/>
      </c>
      <c r="M28" s="58" t="str">
        <f>IF(D28="","",IF(ISERROR(VLOOKUP(D28,员工基本信息表!$C$4:$L$1048576,10,FALSE)),"",VLOOKUP(D28,员工基本信息表!$C$4:$L$1048576,10,FALSE)))</f>
        <v/>
      </c>
      <c r="N28" s="60" t="str">
        <f t="shared" ca="1" si="1"/>
        <v/>
      </c>
    </row>
    <row r="29" spans="3:14">
      <c r="C29" s="59" t="str">
        <f t="shared" si="0"/>
        <v/>
      </c>
      <c r="D29" s="61"/>
      <c r="E29" s="58" t="str">
        <f>IF(D29="","",IF(ISERROR(VLOOKUP(D29,员工基本信息表!$C$4:$L$1048576,2,FALSE)),"",VLOOKUP(D29,员工基本信息表!$C$4:$L$1048576,2,FALSE)))</f>
        <v/>
      </c>
      <c r="F29" s="58" t="str">
        <f>IF(D29="","",IF(ISERROR(VLOOKUP(D29,员工基本信息表!$C$4:$L$1048576,3,FALSE)),"",VLOOKUP(D29,员工基本信息表!$C$4:$L$1048576,3,FALSE)))</f>
        <v/>
      </c>
      <c r="G29" s="58" t="str">
        <f>IF(D29="","",IF(ISERROR(VLOOKUP(D29,员工基本信息表!$C$4:$L$1048576,4,FALSE)),"",VLOOKUP(D29,员工基本信息表!$C$4:$L$1048576,4,FALSE)))</f>
        <v/>
      </c>
      <c r="H29" s="58" t="str">
        <f>IF(D29="","",IF(ISERROR(VLOOKUP(D29,员工基本信息表!$C$4:$L$1048576,5,FALSE)),"",VLOOKUP(D29,员工基本信息表!$C$4:$L$1048576,5,FALSE)))</f>
        <v/>
      </c>
      <c r="I29" s="58" t="str">
        <f>IF(D29="","",IF(ISERROR(VLOOKUP(D29,员工基本信息表!$C$4:$L$1048576,6,FALSE)),"",VLOOKUP(D29,员工基本信息表!$C$4:$L$1048576,6,FALSE)))</f>
        <v/>
      </c>
      <c r="J29" s="58" t="str">
        <f>IF(D29="","",IF(ISERROR(VLOOKUP(D29,员工基本信息表!$C$4:$L$1048576,7,FALSE)),"",VLOOKUP(D29,员工基本信息表!$C$4:$L$1048576,7,FALSE)))</f>
        <v/>
      </c>
      <c r="K29" s="27" t="str">
        <f>IF(D29="","",IF(ISERROR(VLOOKUP(D29,员工基本信息表!$C$4:$L$1048576,8,FALSE)),"",VLOOKUP(D29,员工基本信息表!$C$4:$L$1048576,8,FALSE)))</f>
        <v/>
      </c>
      <c r="L29" s="58" t="str">
        <f>IF(D29="","",IF(ISERROR(VLOOKUP(D29,员工基本信息表!$C$4:$L$1048576,9,FALSE)),"",VLOOKUP(D29,员工基本信息表!$C$4:$L$1048576,9,FALSE)))</f>
        <v/>
      </c>
      <c r="M29" s="58" t="str">
        <f>IF(D29="","",IF(ISERROR(VLOOKUP(D29,员工基本信息表!$C$4:$L$1048576,10,FALSE)),"",VLOOKUP(D29,员工基本信息表!$C$4:$L$1048576,10,FALSE)))</f>
        <v/>
      </c>
      <c r="N29" s="60" t="str">
        <f t="shared" ca="1" si="1"/>
        <v/>
      </c>
    </row>
    <row r="30" spans="3:14">
      <c r="C30" s="59" t="str">
        <f t="shared" si="0"/>
        <v/>
      </c>
      <c r="D30" s="61"/>
      <c r="E30" s="58" t="str">
        <f>IF(D30="","",IF(ISERROR(VLOOKUP(D30,员工基本信息表!$C$4:$L$1048576,2,FALSE)),"",VLOOKUP(D30,员工基本信息表!$C$4:$L$1048576,2,FALSE)))</f>
        <v/>
      </c>
      <c r="F30" s="58" t="str">
        <f>IF(D30="","",IF(ISERROR(VLOOKUP(D30,员工基本信息表!$C$4:$L$1048576,3,FALSE)),"",VLOOKUP(D30,员工基本信息表!$C$4:$L$1048576,3,FALSE)))</f>
        <v/>
      </c>
      <c r="G30" s="58" t="str">
        <f>IF(D30="","",IF(ISERROR(VLOOKUP(D30,员工基本信息表!$C$4:$L$1048576,4,FALSE)),"",VLOOKUP(D30,员工基本信息表!$C$4:$L$1048576,4,FALSE)))</f>
        <v/>
      </c>
      <c r="H30" s="58" t="str">
        <f>IF(D30="","",IF(ISERROR(VLOOKUP(D30,员工基本信息表!$C$4:$L$1048576,5,FALSE)),"",VLOOKUP(D30,员工基本信息表!$C$4:$L$1048576,5,FALSE)))</f>
        <v/>
      </c>
      <c r="I30" s="58" t="str">
        <f>IF(D30="","",IF(ISERROR(VLOOKUP(D30,员工基本信息表!$C$4:$L$1048576,6,FALSE)),"",VLOOKUP(D30,员工基本信息表!$C$4:$L$1048576,6,FALSE)))</f>
        <v/>
      </c>
      <c r="J30" s="58" t="str">
        <f>IF(D30="","",IF(ISERROR(VLOOKUP(D30,员工基本信息表!$C$4:$L$1048576,7,FALSE)),"",VLOOKUP(D30,员工基本信息表!$C$4:$L$1048576,7,FALSE)))</f>
        <v/>
      </c>
      <c r="K30" s="27" t="str">
        <f>IF(D30="","",IF(ISERROR(VLOOKUP(D30,员工基本信息表!$C$4:$L$1048576,8,FALSE)),"",VLOOKUP(D30,员工基本信息表!$C$4:$L$1048576,8,FALSE)))</f>
        <v/>
      </c>
      <c r="L30" s="58" t="str">
        <f>IF(D30="","",IF(ISERROR(VLOOKUP(D30,员工基本信息表!$C$4:$L$1048576,9,FALSE)),"",VLOOKUP(D30,员工基本信息表!$C$4:$L$1048576,9,FALSE)))</f>
        <v/>
      </c>
      <c r="M30" s="58" t="str">
        <f>IF(D30="","",IF(ISERROR(VLOOKUP(D30,员工基本信息表!$C$4:$L$1048576,10,FALSE)),"",VLOOKUP(D30,员工基本信息表!$C$4:$L$1048576,10,FALSE)))</f>
        <v/>
      </c>
      <c r="N30" s="60" t="str">
        <f t="shared" ca="1" si="1"/>
        <v/>
      </c>
    </row>
    <row r="31" spans="3:14">
      <c r="C31" s="59" t="str">
        <f t="shared" si="0"/>
        <v/>
      </c>
      <c r="D31" s="61"/>
      <c r="E31" s="58" t="str">
        <f>IF(D31="","",IF(ISERROR(VLOOKUP(D31,员工基本信息表!$C$4:$L$1048576,2,FALSE)),"",VLOOKUP(D31,员工基本信息表!$C$4:$L$1048576,2,FALSE)))</f>
        <v/>
      </c>
      <c r="F31" s="58" t="str">
        <f>IF(D31="","",IF(ISERROR(VLOOKUP(D31,员工基本信息表!$C$4:$L$1048576,3,FALSE)),"",VLOOKUP(D31,员工基本信息表!$C$4:$L$1048576,3,FALSE)))</f>
        <v/>
      </c>
      <c r="G31" s="58" t="str">
        <f>IF(D31="","",IF(ISERROR(VLOOKUP(D31,员工基本信息表!$C$4:$L$1048576,4,FALSE)),"",VLOOKUP(D31,员工基本信息表!$C$4:$L$1048576,4,FALSE)))</f>
        <v/>
      </c>
      <c r="H31" s="58" t="str">
        <f>IF(D31="","",IF(ISERROR(VLOOKUP(D31,员工基本信息表!$C$4:$L$1048576,5,FALSE)),"",VLOOKUP(D31,员工基本信息表!$C$4:$L$1048576,5,FALSE)))</f>
        <v/>
      </c>
      <c r="I31" s="58" t="str">
        <f>IF(D31="","",IF(ISERROR(VLOOKUP(D31,员工基本信息表!$C$4:$L$1048576,6,FALSE)),"",VLOOKUP(D31,员工基本信息表!$C$4:$L$1048576,6,FALSE)))</f>
        <v/>
      </c>
      <c r="J31" s="58" t="str">
        <f>IF(D31="","",IF(ISERROR(VLOOKUP(D31,员工基本信息表!$C$4:$L$1048576,7,FALSE)),"",VLOOKUP(D31,员工基本信息表!$C$4:$L$1048576,7,FALSE)))</f>
        <v/>
      </c>
      <c r="K31" s="27" t="str">
        <f>IF(D31="","",IF(ISERROR(VLOOKUP(D31,员工基本信息表!$C$4:$L$1048576,8,FALSE)),"",VLOOKUP(D31,员工基本信息表!$C$4:$L$1048576,8,FALSE)))</f>
        <v/>
      </c>
      <c r="L31" s="58" t="str">
        <f>IF(D31="","",IF(ISERROR(VLOOKUP(D31,员工基本信息表!$C$4:$L$1048576,9,FALSE)),"",VLOOKUP(D31,员工基本信息表!$C$4:$L$1048576,9,FALSE)))</f>
        <v/>
      </c>
      <c r="M31" s="58" t="str">
        <f>IF(D31="","",IF(ISERROR(VLOOKUP(D31,员工基本信息表!$C$4:$L$1048576,10,FALSE)),"",VLOOKUP(D31,员工基本信息表!$C$4:$L$1048576,10,FALSE)))</f>
        <v/>
      </c>
      <c r="N31" s="60" t="str">
        <f t="shared" ca="1" si="1"/>
        <v/>
      </c>
    </row>
    <row r="32" spans="3:14">
      <c r="C32" s="59" t="str">
        <f t="shared" si="0"/>
        <v/>
      </c>
      <c r="D32" s="61"/>
      <c r="E32" s="58" t="str">
        <f>IF(D32="","",IF(ISERROR(VLOOKUP(D32,员工基本信息表!$C$4:$L$1048576,2,FALSE)),"",VLOOKUP(D32,员工基本信息表!$C$4:$L$1048576,2,FALSE)))</f>
        <v/>
      </c>
      <c r="F32" s="58" t="str">
        <f>IF(D32="","",IF(ISERROR(VLOOKUP(D32,员工基本信息表!$C$4:$L$1048576,3,FALSE)),"",VLOOKUP(D32,员工基本信息表!$C$4:$L$1048576,3,FALSE)))</f>
        <v/>
      </c>
      <c r="G32" s="58" t="str">
        <f>IF(D32="","",IF(ISERROR(VLOOKUP(D32,员工基本信息表!$C$4:$L$1048576,4,FALSE)),"",VLOOKUP(D32,员工基本信息表!$C$4:$L$1048576,4,FALSE)))</f>
        <v/>
      </c>
      <c r="H32" s="58" t="str">
        <f>IF(D32="","",IF(ISERROR(VLOOKUP(D32,员工基本信息表!$C$4:$L$1048576,5,FALSE)),"",VLOOKUP(D32,员工基本信息表!$C$4:$L$1048576,5,FALSE)))</f>
        <v/>
      </c>
      <c r="I32" s="58" t="str">
        <f>IF(D32="","",IF(ISERROR(VLOOKUP(D32,员工基本信息表!$C$4:$L$1048576,6,FALSE)),"",VLOOKUP(D32,员工基本信息表!$C$4:$L$1048576,6,FALSE)))</f>
        <v/>
      </c>
      <c r="J32" s="58" t="str">
        <f>IF(D32="","",IF(ISERROR(VLOOKUP(D32,员工基本信息表!$C$4:$L$1048576,7,FALSE)),"",VLOOKUP(D32,员工基本信息表!$C$4:$L$1048576,7,FALSE)))</f>
        <v/>
      </c>
      <c r="K32" s="27" t="str">
        <f>IF(D32="","",IF(ISERROR(VLOOKUP(D32,员工基本信息表!$C$4:$L$1048576,8,FALSE)),"",VLOOKUP(D32,员工基本信息表!$C$4:$L$1048576,8,FALSE)))</f>
        <v/>
      </c>
      <c r="L32" s="58" t="str">
        <f>IF(D32="","",IF(ISERROR(VLOOKUP(D32,员工基本信息表!$C$4:$L$1048576,9,FALSE)),"",VLOOKUP(D32,员工基本信息表!$C$4:$L$1048576,9,FALSE)))</f>
        <v/>
      </c>
      <c r="M32" s="58" t="str">
        <f>IF(D32="","",IF(ISERROR(VLOOKUP(D32,员工基本信息表!$C$4:$L$1048576,10,FALSE)),"",VLOOKUP(D32,员工基本信息表!$C$4:$L$1048576,10,FALSE)))</f>
        <v/>
      </c>
      <c r="N32" s="60" t="str">
        <f t="shared" ca="1" si="1"/>
        <v/>
      </c>
    </row>
    <row r="33" spans="3:14">
      <c r="C33" s="59" t="str">
        <f t="shared" si="0"/>
        <v/>
      </c>
      <c r="D33" s="61"/>
      <c r="E33" s="58" t="str">
        <f>IF(D33="","",IF(ISERROR(VLOOKUP(D33,员工基本信息表!$C$4:$L$1048576,2,FALSE)),"",VLOOKUP(D33,员工基本信息表!$C$4:$L$1048576,2,FALSE)))</f>
        <v/>
      </c>
      <c r="F33" s="58" t="str">
        <f>IF(D33="","",IF(ISERROR(VLOOKUP(D33,员工基本信息表!$C$4:$L$1048576,3,FALSE)),"",VLOOKUP(D33,员工基本信息表!$C$4:$L$1048576,3,FALSE)))</f>
        <v/>
      </c>
      <c r="G33" s="58" t="str">
        <f>IF(D33="","",IF(ISERROR(VLOOKUP(D33,员工基本信息表!$C$4:$L$1048576,4,FALSE)),"",VLOOKUP(D33,员工基本信息表!$C$4:$L$1048576,4,FALSE)))</f>
        <v/>
      </c>
      <c r="H33" s="58" t="str">
        <f>IF(D33="","",IF(ISERROR(VLOOKUP(D33,员工基本信息表!$C$4:$L$1048576,5,FALSE)),"",VLOOKUP(D33,员工基本信息表!$C$4:$L$1048576,5,FALSE)))</f>
        <v/>
      </c>
      <c r="I33" s="58" t="str">
        <f>IF(D33="","",IF(ISERROR(VLOOKUP(D33,员工基本信息表!$C$4:$L$1048576,6,FALSE)),"",VLOOKUP(D33,员工基本信息表!$C$4:$L$1048576,6,FALSE)))</f>
        <v/>
      </c>
      <c r="J33" s="58" t="str">
        <f>IF(D33="","",IF(ISERROR(VLOOKUP(D33,员工基本信息表!$C$4:$L$1048576,7,FALSE)),"",VLOOKUP(D33,员工基本信息表!$C$4:$L$1048576,7,FALSE)))</f>
        <v/>
      </c>
      <c r="K33" s="27" t="str">
        <f>IF(D33="","",IF(ISERROR(VLOOKUP(D33,员工基本信息表!$C$4:$L$1048576,8,FALSE)),"",VLOOKUP(D33,员工基本信息表!$C$4:$L$1048576,8,FALSE)))</f>
        <v/>
      </c>
      <c r="L33" s="58" t="str">
        <f>IF(D33="","",IF(ISERROR(VLOOKUP(D33,员工基本信息表!$C$4:$L$1048576,9,FALSE)),"",VLOOKUP(D33,员工基本信息表!$C$4:$L$1048576,9,FALSE)))</f>
        <v/>
      </c>
      <c r="M33" s="58" t="str">
        <f>IF(D33="","",IF(ISERROR(VLOOKUP(D33,员工基本信息表!$C$4:$L$1048576,10,FALSE)),"",VLOOKUP(D33,员工基本信息表!$C$4:$L$1048576,10,FALSE)))</f>
        <v/>
      </c>
      <c r="N33" s="60" t="str">
        <f t="shared" ca="1" si="1"/>
        <v/>
      </c>
    </row>
    <row r="34" spans="3:14">
      <c r="C34" s="59" t="str">
        <f t="shared" si="0"/>
        <v/>
      </c>
      <c r="D34" s="61"/>
      <c r="E34" s="58" t="str">
        <f>IF(D34="","",IF(ISERROR(VLOOKUP(D34,员工基本信息表!$C$4:$L$1048576,2,FALSE)),"",VLOOKUP(D34,员工基本信息表!$C$4:$L$1048576,2,FALSE)))</f>
        <v/>
      </c>
      <c r="F34" s="58" t="str">
        <f>IF(D34="","",IF(ISERROR(VLOOKUP(D34,员工基本信息表!$C$4:$L$1048576,3,FALSE)),"",VLOOKUP(D34,员工基本信息表!$C$4:$L$1048576,3,FALSE)))</f>
        <v/>
      </c>
      <c r="G34" s="58" t="str">
        <f>IF(D34="","",IF(ISERROR(VLOOKUP(D34,员工基本信息表!$C$4:$L$1048576,4,FALSE)),"",VLOOKUP(D34,员工基本信息表!$C$4:$L$1048576,4,FALSE)))</f>
        <v/>
      </c>
      <c r="H34" s="58" t="str">
        <f>IF(D34="","",IF(ISERROR(VLOOKUP(D34,员工基本信息表!$C$4:$L$1048576,5,FALSE)),"",VLOOKUP(D34,员工基本信息表!$C$4:$L$1048576,5,FALSE)))</f>
        <v/>
      </c>
      <c r="I34" s="58" t="str">
        <f>IF(D34="","",IF(ISERROR(VLOOKUP(D34,员工基本信息表!$C$4:$L$1048576,6,FALSE)),"",VLOOKUP(D34,员工基本信息表!$C$4:$L$1048576,6,FALSE)))</f>
        <v/>
      </c>
      <c r="J34" s="58" t="str">
        <f>IF(D34="","",IF(ISERROR(VLOOKUP(D34,员工基本信息表!$C$4:$L$1048576,7,FALSE)),"",VLOOKUP(D34,员工基本信息表!$C$4:$L$1048576,7,FALSE)))</f>
        <v/>
      </c>
      <c r="K34" s="27" t="str">
        <f>IF(D34="","",IF(ISERROR(VLOOKUP(D34,员工基本信息表!$C$4:$L$1048576,8,FALSE)),"",VLOOKUP(D34,员工基本信息表!$C$4:$L$1048576,8,FALSE)))</f>
        <v/>
      </c>
      <c r="L34" s="58" t="str">
        <f>IF(D34="","",IF(ISERROR(VLOOKUP(D34,员工基本信息表!$C$4:$L$1048576,9,FALSE)),"",VLOOKUP(D34,员工基本信息表!$C$4:$L$1048576,9,FALSE)))</f>
        <v/>
      </c>
      <c r="M34" s="58" t="str">
        <f>IF(D34="","",IF(ISERROR(VLOOKUP(D34,员工基本信息表!$C$4:$L$1048576,10,FALSE)),"",VLOOKUP(D34,员工基本信息表!$C$4:$L$1048576,10,FALSE)))</f>
        <v/>
      </c>
      <c r="N34" s="60" t="str">
        <f t="shared" ca="1" si="1"/>
        <v/>
      </c>
    </row>
    <row r="35" spans="3:14">
      <c r="C35" s="59" t="str">
        <f t="shared" si="0"/>
        <v/>
      </c>
      <c r="D35" s="61"/>
      <c r="E35" s="58" t="str">
        <f>IF(D35="","",IF(ISERROR(VLOOKUP(D35,员工基本信息表!$C$4:$L$1048576,2,FALSE)),"",VLOOKUP(D35,员工基本信息表!$C$4:$L$1048576,2,FALSE)))</f>
        <v/>
      </c>
      <c r="F35" s="58" t="str">
        <f>IF(D35="","",IF(ISERROR(VLOOKUP(D35,员工基本信息表!$C$4:$L$1048576,3,FALSE)),"",VLOOKUP(D35,员工基本信息表!$C$4:$L$1048576,3,FALSE)))</f>
        <v/>
      </c>
      <c r="G35" s="58" t="str">
        <f>IF(D35="","",IF(ISERROR(VLOOKUP(D35,员工基本信息表!$C$4:$L$1048576,4,FALSE)),"",VLOOKUP(D35,员工基本信息表!$C$4:$L$1048576,4,FALSE)))</f>
        <v/>
      </c>
      <c r="H35" s="58" t="str">
        <f>IF(D35="","",IF(ISERROR(VLOOKUP(D35,员工基本信息表!$C$4:$L$1048576,5,FALSE)),"",VLOOKUP(D35,员工基本信息表!$C$4:$L$1048576,5,FALSE)))</f>
        <v/>
      </c>
      <c r="I35" s="58" t="str">
        <f>IF(D35="","",IF(ISERROR(VLOOKUP(D35,员工基本信息表!$C$4:$L$1048576,6,FALSE)),"",VLOOKUP(D35,员工基本信息表!$C$4:$L$1048576,6,FALSE)))</f>
        <v/>
      </c>
      <c r="J35" s="58" t="str">
        <f>IF(D35="","",IF(ISERROR(VLOOKUP(D35,员工基本信息表!$C$4:$L$1048576,7,FALSE)),"",VLOOKUP(D35,员工基本信息表!$C$4:$L$1048576,7,FALSE)))</f>
        <v/>
      </c>
      <c r="K35" s="27" t="str">
        <f>IF(D35="","",IF(ISERROR(VLOOKUP(D35,员工基本信息表!$C$4:$L$1048576,8,FALSE)),"",VLOOKUP(D35,员工基本信息表!$C$4:$L$1048576,8,FALSE)))</f>
        <v/>
      </c>
      <c r="L35" s="58" t="str">
        <f>IF(D35="","",IF(ISERROR(VLOOKUP(D35,员工基本信息表!$C$4:$L$1048576,9,FALSE)),"",VLOOKUP(D35,员工基本信息表!$C$4:$L$1048576,9,FALSE)))</f>
        <v/>
      </c>
      <c r="M35" s="58" t="str">
        <f>IF(D35="","",IF(ISERROR(VLOOKUP(D35,员工基本信息表!$C$4:$L$1048576,10,FALSE)),"",VLOOKUP(D35,员工基本信息表!$C$4:$L$1048576,10,FALSE)))</f>
        <v/>
      </c>
      <c r="N35" s="60" t="str">
        <f t="shared" ca="1" si="1"/>
        <v/>
      </c>
    </row>
    <row r="36" spans="3:14">
      <c r="C36" s="59" t="str">
        <f t="shared" si="0"/>
        <v/>
      </c>
      <c r="D36" s="61"/>
      <c r="E36" s="58" t="str">
        <f>IF(D36="","",IF(ISERROR(VLOOKUP(D36,员工基本信息表!$C$4:$L$1048576,2,FALSE)),"",VLOOKUP(D36,员工基本信息表!$C$4:$L$1048576,2,FALSE)))</f>
        <v/>
      </c>
      <c r="F36" s="58" t="str">
        <f>IF(D36="","",IF(ISERROR(VLOOKUP(D36,员工基本信息表!$C$4:$L$1048576,3,FALSE)),"",VLOOKUP(D36,员工基本信息表!$C$4:$L$1048576,3,FALSE)))</f>
        <v/>
      </c>
      <c r="G36" s="58" t="str">
        <f>IF(D36="","",IF(ISERROR(VLOOKUP(D36,员工基本信息表!$C$4:$L$1048576,4,FALSE)),"",VLOOKUP(D36,员工基本信息表!$C$4:$L$1048576,4,FALSE)))</f>
        <v/>
      </c>
      <c r="H36" s="58" t="str">
        <f>IF(D36="","",IF(ISERROR(VLOOKUP(D36,员工基本信息表!$C$4:$L$1048576,5,FALSE)),"",VLOOKUP(D36,员工基本信息表!$C$4:$L$1048576,5,FALSE)))</f>
        <v/>
      </c>
      <c r="I36" s="58" t="str">
        <f>IF(D36="","",IF(ISERROR(VLOOKUP(D36,员工基本信息表!$C$4:$L$1048576,6,FALSE)),"",VLOOKUP(D36,员工基本信息表!$C$4:$L$1048576,6,FALSE)))</f>
        <v/>
      </c>
      <c r="J36" s="58" t="str">
        <f>IF(D36="","",IF(ISERROR(VLOOKUP(D36,员工基本信息表!$C$4:$L$1048576,7,FALSE)),"",VLOOKUP(D36,员工基本信息表!$C$4:$L$1048576,7,FALSE)))</f>
        <v/>
      </c>
      <c r="K36" s="27" t="str">
        <f>IF(D36="","",IF(ISERROR(VLOOKUP(D36,员工基本信息表!$C$4:$L$1048576,8,FALSE)),"",VLOOKUP(D36,员工基本信息表!$C$4:$L$1048576,8,FALSE)))</f>
        <v/>
      </c>
      <c r="L36" s="58" t="str">
        <f>IF(D36="","",IF(ISERROR(VLOOKUP(D36,员工基本信息表!$C$4:$L$1048576,9,FALSE)),"",VLOOKUP(D36,员工基本信息表!$C$4:$L$1048576,9,FALSE)))</f>
        <v/>
      </c>
      <c r="M36" s="58" t="str">
        <f>IF(D36="","",IF(ISERROR(VLOOKUP(D36,员工基本信息表!$C$4:$L$1048576,10,FALSE)),"",VLOOKUP(D36,员工基本信息表!$C$4:$L$1048576,10,FALSE)))</f>
        <v/>
      </c>
      <c r="N36" s="60" t="str">
        <f t="shared" ca="1" si="1"/>
        <v/>
      </c>
    </row>
    <row r="37" spans="3:14">
      <c r="C37" s="59" t="str">
        <f t="shared" si="0"/>
        <v/>
      </c>
      <c r="D37" s="61"/>
      <c r="E37" s="58" t="str">
        <f>IF(D37="","",IF(ISERROR(VLOOKUP(D37,员工基本信息表!$C$4:$L$1048576,2,FALSE)),"",VLOOKUP(D37,员工基本信息表!$C$4:$L$1048576,2,FALSE)))</f>
        <v/>
      </c>
      <c r="F37" s="58" t="str">
        <f>IF(D37="","",IF(ISERROR(VLOOKUP(D37,员工基本信息表!$C$4:$L$1048576,3,FALSE)),"",VLOOKUP(D37,员工基本信息表!$C$4:$L$1048576,3,FALSE)))</f>
        <v/>
      </c>
      <c r="G37" s="58" t="str">
        <f>IF(D37="","",IF(ISERROR(VLOOKUP(D37,员工基本信息表!$C$4:$L$1048576,4,FALSE)),"",VLOOKUP(D37,员工基本信息表!$C$4:$L$1048576,4,FALSE)))</f>
        <v/>
      </c>
      <c r="H37" s="58" t="str">
        <f>IF(D37="","",IF(ISERROR(VLOOKUP(D37,员工基本信息表!$C$4:$L$1048576,5,FALSE)),"",VLOOKUP(D37,员工基本信息表!$C$4:$L$1048576,5,FALSE)))</f>
        <v/>
      </c>
      <c r="I37" s="58" t="str">
        <f>IF(D37="","",IF(ISERROR(VLOOKUP(D37,员工基本信息表!$C$4:$L$1048576,6,FALSE)),"",VLOOKUP(D37,员工基本信息表!$C$4:$L$1048576,6,FALSE)))</f>
        <v/>
      </c>
      <c r="J37" s="58" t="str">
        <f>IF(D37="","",IF(ISERROR(VLOOKUP(D37,员工基本信息表!$C$4:$L$1048576,7,FALSE)),"",VLOOKUP(D37,员工基本信息表!$C$4:$L$1048576,7,FALSE)))</f>
        <v/>
      </c>
      <c r="K37" s="27" t="str">
        <f>IF(D37="","",IF(ISERROR(VLOOKUP(D37,员工基本信息表!$C$4:$L$1048576,8,FALSE)),"",VLOOKUP(D37,员工基本信息表!$C$4:$L$1048576,8,FALSE)))</f>
        <v/>
      </c>
      <c r="L37" s="58" t="str">
        <f>IF(D37="","",IF(ISERROR(VLOOKUP(D37,员工基本信息表!$C$4:$L$1048576,9,FALSE)),"",VLOOKUP(D37,员工基本信息表!$C$4:$L$1048576,9,FALSE)))</f>
        <v/>
      </c>
      <c r="M37" s="58" t="str">
        <f>IF(D37="","",IF(ISERROR(VLOOKUP(D37,员工基本信息表!$C$4:$L$1048576,10,FALSE)),"",VLOOKUP(D37,员工基本信息表!$C$4:$L$1048576,10,FALSE)))</f>
        <v/>
      </c>
      <c r="N37" s="60" t="str">
        <f t="shared" ca="1" si="1"/>
        <v/>
      </c>
    </row>
    <row r="38" spans="3:14">
      <c r="C38" s="59" t="str">
        <f t="shared" si="0"/>
        <v/>
      </c>
      <c r="D38" s="61"/>
      <c r="E38" s="58" t="str">
        <f>IF(D38="","",IF(ISERROR(VLOOKUP(D38,员工基本信息表!$C$4:$L$1048576,2,FALSE)),"",VLOOKUP(D38,员工基本信息表!$C$4:$L$1048576,2,FALSE)))</f>
        <v/>
      </c>
      <c r="F38" s="58" t="str">
        <f>IF(D38="","",IF(ISERROR(VLOOKUP(D38,员工基本信息表!$C$4:$L$1048576,3,FALSE)),"",VLOOKUP(D38,员工基本信息表!$C$4:$L$1048576,3,FALSE)))</f>
        <v/>
      </c>
      <c r="G38" s="58" t="str">
        <f>IF(D38="","",IF(ISERROR(VLOOKUP(D38,员工基本信息表!$C$4:$L$1048576,4,FALSE)),"",VLOOKUP(D38,员工基本信息表!$C$4:$L$1048576,4,FALSE)))</f>
        <v/>
      </c>
      <c r="H38" s="58" t="str">
        <f>IF(D38="","",IF(ISERROR(VLOOKUP(D38,员工基本信息表!$C$4:$L$1048576,5,FALSE)),"",VLOOKUP(D38,员工基本信息表!$C$4:$L$1048576,5,FALSE)))</f>
        <v/>
      </c>
      <c r="I38" s="58" t="str">
        <f>IF(D38="","",IF(ISERROR(VLOOKUP(D38,员工基本信息表!$C$4:$L$1048576,6,FALSE)),"",VLOOKUP(D38,员工基本信息表!$C$4:$L$1048576,6,FALSE)))</f>
        <v/>
      </c>
      <c r="J38" s="58" t="str">
        <f>IF(D38="","",IF(ISERROR(VLOOKUP(D38,员工基本信息表!$C$4:$L$1048576,7,FALSE)),"",VLOOKUP(D38,员工基本信息表!$C$4:$L$1048576,7,FALSE)))</f>
        <v/>
      </c>
      <c r="K38" s="27" t="str">
        <f>IF(D38="","",IF(ISERROR(VLOOKUP(D38,员工基本信息表!$C$4:$L$1048576,8,FALSE)),"",VLOOKUP(D38,员工基本信息表!$C$4:$L$1048576,8,FALSE)))</f>
        <v/>
      </c>
      <c r="L38" s="58" t="str">
        <f>IF(D38="","",IF(ISERROR(VLOOKUP(D38,员工基本信息表!$C$4:$L$1048576,9,FALSE)),"",VLOOKUP(D38,员工基本信息表!$C$4:$L$1048576,9,FALSE)))</f>
        <v/>
      </c>
      <c r="M38" s="58" t="str">
        <f>IF(D38="","",IF(ISERROR(VLOOKUP(D38,员工基本信息表!$C$4:$L$1048576,10,FALSE)),"",VLOOKUP(D38,员工基本信息表!$C$4:$L$1048576,10,FALSE)))</f>
        <v/>
      </c>
      <c r="N38" s="60" t="str">
        <f t="shared" ca="1" si="1"/>
        <v/>
      </c>
    </row>
    <row r="39" spans="3:14">
      <c r="C39" s="59" t="str">
        <f t="shared" si="0"/>
        <v/>
      </c>
      <c r="D39" s="61"/>
      <c r="E39" s="58" t="str">
        <f>IF(D39="","",IF(ISERROR(VLOOKUP(D39,员工基本信息表!$C$4:$L$1048576,2,FALSE)),"",VLOOKUP(D39,员工基本信息表!$C$4:$L$1048576,2,FALSE)))</f>
        <v/>
      </c>
      <c r="F39" s="58" t="str">
        <f>IF(D39="","",IF(ISERROR(VLOOKUP(D39,员工基本信息表!$C$4:$L$1048576,3,FALSE)),"",VLOOKUP(D39,员工基本信息表!$C$4:$L$1048576,3,FALSE)))</f>
        <v/>
      </c>
      <c r="G39" s="58" t="str">
        <f>IF(D39="","",IF(ISERROR(VLOOKUP(D39,员工基本信息表!$C$4:$L$1048576,4,FALSE)),"",VLOOKUP(D39,员工基本信息表!$C$4:$L$1048576,4,FALSE)))</f>
        <v/>
      </c>
      <c r="H39" s="58" t="str">
        <f>IF(D39="","",IF(ISERROR(VLOOKUP(D39,员工基本信息表!$C$4:$L$1048576,5,FALSE)),"",VLOOKUP(D39,员工基本信息表!$C$4:$L$1048576,5,FALSE)))</f>
        <v/>
      </c>
      <c r="I39" s="58" t="str">
        <f>IF(D39="","",IF(ISERROR(VLOOKUP(D39,员工基本信息表!$C$4:$L$1048576,6,FALSE)),"",VLOOKUP(D39,员工基本信息表!$C$4:$L$1048576,6,FALSE)))</f>
        <v/>
      </c>
      <c r="J39" s="58" t="str">
        <f>IF(D39="","",IF(ISERROR(VLOOKUP(D39,员工基本信息表!$C$4:$L$1048576,7,FALSE)),"",VLOOKUP(D39,员工基本信息表!$C$4:$L$1048576,7,FALSE)))</f>
        <v/>
      </c>
      <c r="K39" s="27" t="str">
        <f>IF(D39="","",IF(ISERROR(VLOOKUP(D39,员工基本信息表!$C$4:$L$1048576,8,FALSE)),"",VLOOKUP(D39,员工基本信息表!$C$4:$L$1048576,8,FALSE)))</f>
        <v/>
      </c>
      <c r="L39" s="58" t="str">
        <f>IF(D39="","",IF(ISERROR(VLOOKUP(D39,员工基本信息表!$C$4:$L$1048576,9,FALSE)),"",VLOOKUP(D39,员工基本信息表!$C$4:$L$1048576,9,FALSE)))</f>
        <v/>
      </c>
      <c r="M39" s="58" t="str">
        <f>IF(D39="","",IF(ISERROR(VLOOKUP(D39,员工基本信息表!$C$4:$L$1048576,10,FALSE)),"",VLOOKUP(D39,员工基本信息表!$C$4:$L$1048576,10,FALSE)))</f>
        <v/>
      </c>
      <c r="N39" s="60" t="str">
        <f t="shared" ca="1" si="1"/>
        <v/>
      </c>
    </row>
    <row r="40" spans="3:14">
      <c r="C40" s="59" t="str">
        <f t="shared" si="0"/>
        <v/>
      </c>
      <c r="D40" s="61"/>
      <c r="E40" s="58" t="str">
        <f>IF(D40="","",IF(ISERROR(VLOOKUP(D40,员工基本信息表!$C$4:$L$1048576,2,FALSE)),"",VLOOKUP(D40,员工基本信息表!$C$4:$L$1048576,2,FALSE)))</f>
        <v/>
      </c>
      <c r="F40" s="58" t="str">
        <f>IF(D40="","",IF(ISERROR(VLOOKUP(D40,员工基本信息表!$C$4:$L$1048576,3,FALSE)),"",VLOOKUP(D40,员工基本信息表!$C$4:$L$1048576,3,FALSE)))</f>
        <v/>
      </c>
      <c r="G40" s="58" t="str">
        <f>IF(D40="","",IF(ISERROR(VLOOKUP(D40,员工基本信息表!$C$4:$L$1048576,4,FALSE)),"",VLOOKUP(D40,员工基本信息表!$C$4:$L$1048576,4,FALSE)))</f>
        <v/>
      </c>
      <c r="H40" s="58" t="str">
        <f>IF(D40="","",IF(ISERROR(VLOOKUP(D40,员工基本信息表!$C$4:$L$1048576,5,FALSE)),"",VLOOKUP(D40,员工基本信息表!$C$4:$L$1048576,5,FALSE)))</f>
        <v/>
      </c>
      <c r="I40" s="58" t="str">
        <f>IF(D40="","",IF(ISERROR(VLOOKUP(D40,员工基本信息表!$C$4:$L$1048576,6,FALSE)),"",VLOOKUP(D40,员工基本信息表!$C$4:$L$1048576,6,FALSE)))</f>
        <v/>
      </c>
      <c r="J40" s="58" t="str">
        <f>IF(D40="","",IF(ISERROR(VLOOKUP(D40,员工基本信息表!$C$4:$L$1048576,7,FALSE)),"",VLOOKUP(D40,员工基本信息表!$C$4:$L$1048576,7,FALSE)))</f>
        <v/>
      </c>
      <c r="K40" s="27" t="str">
        <f>IF(D40="","",IF(ISERROR(VLOOKUP(D40,员工基本信息表!$C$4:$L$1048576,8,FALSE)),"",VLOOKUP(D40,员工基本信息表!$C$4:$L$1048576,8,FALSE)))</f>
        <v/>
      </c>
      <c r="L40" s="58" t="str">
        <f>IF(D40="","",IF(ISERROR(VLOOKUP(D40,员工基本信息表!$C$4:$L$1048576,9,FALSE)),"",VLOOKUP(D40,员工基本信息表!$C$4:$L$1048576,9,FALSE)))</f>
        <v/>
      </c>
      <c r="M40" s="58" t="str">
        <f>IF(D40="","",IF(ISERROR(VLOOKUP(D40,员工基本信息表!$C$4:$L$1048576,10,FALSE)),"",VLOOKUP(D40,员工基本信息表!$C$4:$L$1048576,10,FALSE)))</f>
        <v/>
      </c>
      <c r="N40" s="60" t="str">
        <f t="shared" ca="1" si="1"/>
        <v/>
      </c>
    </row>
    <row r="41" spans="3:14">
      <c r="C41" s="59" t="str">
        <f t="shared" si="0"/>
        <v/>
      </c>
      <c r="D41" s="61"/>
      <c r="E41" s="58" t="str">
        <f>IF(D41="","",IF(ISERROR(VLOOKUP(D41,员工基本信息表!$C$4:$L$1048576,2,FALSE)),"",VLOOKUP(D41,员工基本信息表!$C$4:$L$1048576,2,FALSE)))</f>
        <v/>
      </c>
      <c r="F41" s="58" t="str">
        <f>IF(D41="","",IF(ISERROR(VLOOKUP(D41,员工基本信息表!$C$4:$L$1048576,3,FALSE)),"",VLOOKUP(D41,员工基本信息表!$C$4:$L$1048576,3,FALSE)))</f>
        <v/>
      </c>
      <c r="G41" s="58" t="str">
        <f>IF(D41="","",IF(ISERROR(VLOOKUP(D41,员工基本信息表!$C$4:$L$1048576,4,FALSE)),"",VLOOKUP(D41,员工基本信息表!$C$4:$L$1048576,4,FALSE)))</f>
        <v/>
      </c>
      <c r="H41" s="58" t="str">
        <f>IF(D41="","",IF(ISERROR(VLOOKUP(D41,员工基本信息表!$C$4:$L$1048576,5,FALSE)),"",VLOOKUP(D41,员工基本信息表!$C$4:$L$1048576,5,FALSE)))</f>
        <v/>
      </c>
      <c r="I41" s="58" t="str">
        <f>IF(D41="","",IF(ISERROR(VLOOKUP(D41,员工基本信息表!$C$4:$L$1048576,6,FALSE)),"",VLOOKUP(D41,员工基本信息表!$C$4:$L$1048576,6,FALSE)))</f>
        <v/>
      </c>
      <c r="J41" s="58" t="str">
        <f>IF(D41="","",IF(ISERROR(VLOOKUP(D41,员工基本信息表!$C$4:$L$1048576,7,FALSE)),"",VLOOKUP(D41,员工基本信息表!$C$4:$L$1048576,7,FALSE)))</f>
        <v/>
      </c>
      <c r="K41" s="27" t="str">
        <f>IF(D41="","",IF(ISERROR(VLOOKUP(D41,员工基本信息表!$C$4:$L$1048576,8,FALSE)),"",VLOOKUP(D41,员工基本信息表!$C$4:$L$1048576,8,FALSE)))</f>
        <v/>
      </c>
      <c r="L41" s="58" t="str">
        <f>IF(D41="","",IF(ISERROR(VLOOKUP(D41,员工基本信息表!$C$4:$L$1048576,9,FALSE)),"",VLOOKUP(D41,员工基本信息表!$C$4:$L$1048576,9,FALSE)))</f>
        <v/>
      </c>
      <c r="M41" s="58" t="str">
        <f>IF(D41="","",IF(ISERROR(VLOOKUP(D41,员工基本信息表!$C$4:$L$1048576,10,FALSE)),"",VLOOKUP(D41,员工基本信息表!$C$4:$L$1048576,10,FALSE)))</f>
        <v/>
      </c>
      <c r="N41" s="60" t="str">
        <f t="shared" ca="1" si="1"/>
        <v/>
      </c>
    </row>
    <row r="42" spans="3:14">
      <c r="C42" s="59" t="str">
        <f t="shared" si="0"/>
        <v/>
      </c>
      <c r="D42" s="61"/>
      <c r="E42" s="58" t="str">
        <f>IF(D42="","",IF(ISERROR(VLOOKUP(D42,员工基本信息表!$C$4:$L$1048576,2,FALSE)),"",VLOOKUP(D42,员工基本信息表!$C$4:$L$1048576,2,FALSE)))</f>
        <v/>
      </c>
      <c r="F42" s="58" t="str">
        <f>IF(D42="","",IF(ISERROR(VLOOKUP(D42,员工基本信息表!$C$4:$L$1048576,3,FALSE)),"",VLOOKUP(D42,员工基本信息表!$C$4:$L$1048576,3,FALSE)))</f>
        <v/>
      </c>
      <c r="G42" s="58" t="str">
        <f>IF(D42="","",IF(ISERROR(VLOOKUP(D42,员工基本信息表!$C$4:$L$1048576,4,FALSE)),"",VLOOKUP(D42,员工基本信息表!$C$4:$L$1048576,4,FALSE)))</f>
        <v/>
      </c>
      <c r="H42" s="58" t="str">
        <f>IF(D42="","",IF(ISERROR(VLOOKUP(D42,员工基本信息表!$C$4:$L$1048576,5,FALSE)),"",VLOOKUP(D42,员工基本信息表!$C$4:$L$1048576,5,FALSE)))</f>
        <v/>
      </c>
      <c r="I42" s="58" t="str">
        <f>IF(D42="","",IF(ISERROR(VLOOKUP(D42,员工基本信息表!$C$4:$L$1048576,6,FALSE)),"",VLOOKUP(D42,员工基本信息表!$C$4:$L$1048576,6,FALSE)))</f>
        <v/>
      </c>
      <c r="J42" s="58" t="str">
        <f>IF(D42="","",IF(ISERROR(VLOOKUP(D42,员工基本信息表!$C$4:$L$1048576,7,FALSE)),"",VLOOKUP(D42,员工基本信息表!$C$4:$L$1048576,7,FALSE)))</f>
        <v/>
      </c>
      <c r="K42" s="27" t="str">
        <f>IF(D42="","",IF(ISERROR(VLOOKUP(D42,员工基本信息表!$C$4:$L$1048576,8,FALSE)),"",VLOOKUP(D42,员工基本信息表!$C$4:$L$1048576,8,FALSE)))</f>
        <v/>
      </c>
      <c r="L42" s="58" t="str">
        <f>IF(D42="","",IF(ISERROR(VLOOKUP(D42,员工基本信息表!$C$4:$L$1048576,9,FALSE)),"",VLOOKUP(D42,员工基本信息表!$C$4:$L$1048576,9,FALSE)))</f>
        <v/>
      </c>
      <c r="M42" s="58" t="str">
        <f>IF(D42="","",IF(ISERROR(VLOOKUP(D42,员工基本信息表!$C$4:$L$1048576,10,FALSE)),"",VLOOKUP(D42,员工基本信息表!$C$4:$L$1048576,10,FALSE)))</f>
        <v/>
      </c>
      <c r="N42" s="60" t="str">
        <f t="shared" ca="1" si="1"/>
        <v/>
      </c>
    </row>
    <row r="43" spans="3:14">
      <c r="C43" s="59" t="str">
        <f t="shared" si="0"/>
        <v/>
      </c>
      <c r="D43" s="61"/>
      <c r="E43" s="58" t="str">
        <f>IF(D43="","",IF(ISERROR(VLOOKUP(D43,员工基本信息表!$C$4:$L$1048576,2,FALSE)),"",VLOOKUP(D43,员工基本信息表!$C$4:$L$1048576,2,FALSE)))</f>
        <v/>
      </c>
      <c r="F43" s="58" t="str">
        <f>IF(D43="","",IF(ISERROR(VLOOKUP(D43,员工基本信息表!$C$4:$L$1048576,3,FALSE)),"",VLOOKUP(D43,员工基本信息表!$C$4:$L$1048576,3,FALSE)))</f>
        <v/>
      </c>
      <c r="G43" s="58" t="str">
        <f>IF(D43="","",IF(ISERROR(VLOOKUP(D43,员工基本信息表!$C$4:$L$1048576,4,FALSE)),"",VLOOKUP(D43,员工基本信息表!$C$4:$L$1048576,4,FALSE)))</f>
        <v/>
      </c>
      <c r="H43" s="58" t="str">
        <f>IF(D43="","",IF(ISERROR(VLOOKUP(D43,员工基本信息表!$C$4:$L$1048576,5,FALSE)),"",VLOOKUP(D43,员工基本信息表!$C$4:$L$1048576,5,FALSE)))</f>
        <v/>
      </c>
      <c r="I43" s="58" t="str">
        <f>IF(D43="","",IF(ISERROR(VLOOKUP(D43,员工基本信息表!$C$4:$L$1048576,6,FALSE)),"",VLOOKUP(D43,员工基本信息表!$C$4:$L$1048576,6,FALSE)))</f>
        <v/>
      </c>
      <c r="J43" s="58" t="str">
        <f>IF(D43="","",IF(ISERROR(VLOOKUP(D43,员工基本信息表!$C$4:$L$1048576,7,FALSE)),"",VLOOKUP(D43,员工基本信息表!$C$4:$L$1048576,7,FALSE)))</f>
        <v/>
      </c>
      <c r="K43" s="27" t="str">
        <f>IF(D43="","",IF(ISERROR(VLOOKUP(D43,员工基本信息表!$C$4:$L$1048576,8,FALSE)),"",VLOOKUP(D43,员工基本信息表!$C$4:$L$1048576,8,FALSE)))</f>
        <v/>
      </c>
      <c r="L43" s="58" t="str">
        <f>IF(D43="","",IF(ISERROR(VLOOKUP(D43,员工基本信息表!$C$4:$L$1048576,9,FALSE)),"",VLOOKUP(D43,员工基本信息表!$C$4:$L$1048576,9,FALSE)))</f>
        <v/>
      </c>
      <c r="M43" s="58" t="str">
        <f>IF(D43="","",IF(ISERROR(VLOOKUP(D43,员工基本信息表!$C$4:$L$1048576,10,FALSE)),"",VLOOKUP(D43,员工基本信息表!$C$4:$L$1048576,10,FALSE)))</f>
        <v/>
      </c>
      <c r="N43" s="60" t="str">
        <f t="shared" ca="1" si="1"/>
        <v/>
      </c>
    </row>
    <row r="44" spans="3:14">
      <c r="C44" s="59" t="str">
        <f t="shared" si="0"/>
        <v/>
      </c>
      <c r="D44" s="61"/>
      <c r="E44" s="58" t="str">
        <f>IF(D44="","",IF(ISERROR(VLOOKUP(D44,员工基本信息表!$C$4:$L$1048576,2,FALSE)),"",VLOOKUP(D44,员工基本信息表!$C$4:$L$1048576,2,FALSE)))</f>
        <v/>
      </c>
      <c r="F44" s="58" t="str">
        <f>IF(D44="","",IF(ISERROR(VLOOKUP(D44,员工基本信息表!$C$4:$L$1048576,3,FALSE)),"",VLOOKUP(D44,员工基本信息表!$C$4:$L$1048576,3,FALSE)))</f>
        <v/>
      </c>
      <c r="G44" s="58" t="str">
        <f>IF(D44="","",IF(ISERROR(VLOOKUP(D44,员工基本信息表!$C$4:$L$1048576,4,FALSE)),"",VLOOKUP(D44,员工基本信息表!$C$4:$L$1048576,4,FALSE)))</f>
        <v/>
      </c>
      <c r="H44" s="58" t="str">
        <f>IF(D44="","",IF(ISERROR(VLOOKUP(D44,员工基本信息表!$C$4:$L$1048576,5,FALSE)),"",VLOOKUP(D44,员工基本信息表!$C$4:$L$1048576,5,FALSE)))</f>
        <v/>
      </c>
      <c r="I44" s="58" t="str">
        <f>IF(D44="","",IF(ISERROR(VLOOKUP(D44,员工基本信息表!$C$4:$L$1048576,6,FALSE)),"",VLOOKUP(D44,员工基本信息表!$C$4:$L$1048576,6,FALSE)))</f>
        <v/>
      </c>
      <c r="J44" s="58" t="str">
        <f>IF(D44="","",IF(ISERROR(VLOOKUP(D44,员工基本信息表!$C$4:$L$1048576,7,FALSE)),"",VLOOKUP(D44,员工基本信息表!$C$4:$L$1048576,7,FALSE)))</f>
        <v/>
      </c>
      <c r="K44" s="27" t="str">
        <f>IF(D44="","",IF(ISERROR(VLOOKUP(D44,员工基本信息表!$C$4:$L$1048576,8,FALSE)),"",VLOOKUP(D44,员工基本信息表!$C$4:$L$1048576,8,FALSE)))</f>
        <v/>
      </c>
      <c r="L44" s="58" t="str">
        <f>IF(D44="","",IF(ISERROR(VLOOKUP(D44,员工基本信息表!$C$4:$L$1048576,9,FALSE)),"",VLOOKUP(D44,员工基本信息表!$C$4:$L$1048576,9,FALSE)))</f>
        <v/>
      </c>
      <c r="M44" s="58" t="str">
        <f>IF(D44="","",IF(ISERROR(VLOOKUP(D44,员工基本信息表!$C$4:$L$1048576,10,FALSE)),"",VLOOKUP(D44,员工基本信息表!$C$4:$L$1048576,10,FALSE)))</f>
        <v/>
      </c>
      <c r="N44" s="60" t="str">
        <f t="shared" ca="1" si="1"/>
        <v/>
      </c>
    </row>
    <row r="45" spans="3:14">
      <c r="C45" s="59" t="str">
        <f t="shared" si="0"/>
        <v/>
      </c>
      <c r="D45" s="61"/>
      <c r="E45" s="58" t="str">
        <f>IF(D45="","",IF(ISERROR(VLOOKUP(D45,员工基本信息表!$C$4:$L$1048576,2,FALSE)),"",VLOOKUP(D45,员工基本信息表!$C$4:$L$1048576,2,FALSE)))</f>
        <v/>
      </c>
      <c r="F45" s="58" t="str">
        <f>IF(D45="","",IF(ISERROR(VLOOKUP(D45,员工基本信息表!$C$4:$L$1048576,3,FALSE)),"",VLOOKUP(D45,员工基本信息表!$C$4:$L$1048576,3,FALSE)))</f>
        <v/>
      </c>
      <c r="G45" s="58" t="str">
        <f>IF(D45="","",IF(ISERROR(VLOOKUP(D45,员工基本信息表!$C$4:$L$1048576,4,FALSE)),"",VLOOKUP(D45,员工基本信息表!$C$4:$L$1048576,4,FALSE)))</f>
        <v/>
      </c>
      <c r="H45" s="58" t="str">
        <f>IF(D45="","",IF(ISERROR(VLOOKUP(D45,员工基本信息表!$C$4:$L$1048576,5,FALSE)),"",VLOOKUP(D45,员工基本信息表!$C$4:$L$1048576,5,FALSE)))</f>
        <v/>
      </c>
      <c r="I45" s="58" t="str">
        <f>IF(D45="","",IF(ISERROR(VLOOKUP(D45,员工基本信息表!$C$4:$L$1048576,6,FALSE)),"",VLOOKUP(D45,员工基本信息表!$C$4:$L$1048576,6,FALSE)))</f>
        <v/>
      </c>
      <c r="J45" s="58" t="str">
        <f>IF(D45="","",IF(ISERROR(VLOOKUP(D45,员工基本信息表!$C$4:$L$1048576,7,FALSE)),"",VLOOKUP(D45,员工基本信息表!$C$4:$L$1048576,7,FALSE)))</f>
        <v/>
      </c>
      <c r="K45" s="27" t="str">
        <f>IF(D45="","",IF(ISERROR(VLOOKUP(D45,员工基本信息表!$C$4:$L$1048576,8,FALSE)),"",VLOOKUP(D45,员工基本信息表!$C$4:$L$1048576,8,FALSE)))</f>
        <v/>
      </c>
      <c r="L45" s="58" t="str">
        <f>IF(D45="","",IF(ISERROR(VLOOKUP(D45,员工基本信息表!$C$4:$L$1048576,9,FALSE)),"",VLOOKUP(D45,员工基本信息表!$C$4:$L$1048576,9,FALSE)))</f>
        <v/>
      </c>
      <c r="M45" s="58" t="str">
        <f>IF(D45="","",IF(ISERROR(VLOOKUP(D45,员工基本信息表!$C$4:$L$1048576,10,FALSE)),"",VLOOKUP(D45,员工基本信息表!$C$4:$L$1048576,10,FALSE)))</f>
        <v/>
      </c>
      <c r="N45" s="60" t="str">
        <f t="shared" ca="1" si="1"/>
        <v/>
      </c>
    </row>
    <row r="46" spans="3:14">
      <c r="C46" s="59" t="str">
        <f t="shared" si="0"/>
        <v/>
      </c>
      <c r="D46" s="61"/>
      <c r="E46" s="58" t="str">
        <f>IF(D46="","",IF(ISERROR(VLOOKUP(D46,员工基本信息表!$C$4:$L$1048576,2,FALSE)),"",VLOOKUP(D46,员工基本信息表!$C$4:$L$1048576,2,FALSE)))</f>
        <v/>
      </c>
      <c r="F46" s="58" t="str">
        <f>IF(D46="","",IF(ISERROR(VLOOKUP(D46,员工基本信息表!$C$4:$L$1048576,3,FALSE)),"",VLOOKUP(D46,员工基本信息表!$C$4:$L$1048576,3,FALSE)))</f>
        <v/>
      </c>
      <c r="G46" s="58" t="str">
        <f>IF(D46="","",IF(ISERROR(VLOOKUP(D46,员工基本信息表!$C$4:$L$1048576,4,FALSE)),"",VLOOKUP(D46,员工基本信息表!$C$4:$L$1048576,4,FALSE)))</f>
        <v/>
      </c>
      <c r="H46" s="58" t="str">
        <f>IF(D46="","",IF(ISERROR(VLOOKUP(D46,员工基本信息表!$C$4:$L$1048576,5,FALSE)),"",VLOOKUP(D46,员工基本信息表!$C$4:$L$1048576,5,FALSE)))</f>
        <v/>
      </c>
      <c r="I46" s="58" t="str">
        <f>IF(D46="","",IF(ISERROR(VLOOKUP(D46,员工基本信息表!$C$4:$L$1048576,6,FALSE)),"",VLOOKUP(D46,员工基本信息表!$C$4:$L$1048576,6,FALSE)))</f>
        <v/>
      </c>
      <c r="J46" s="58" t="str">
        <f>IF(D46="","",IF(ISERROR(VLOOKUP(D46,员工基本信息表!$C$4:$L$1048576,7,FALSE)),"",VLOOKUP(D46,员工基本信息表!$C$4:$L$1048576,7,FALSE)))</f>
        <v/>
      </c>
      <c r="K46" s="27" t="str">
        <f>IF(D46="","",IF(ISERROR(VLOOKUP(D46,员工基本信息表!$C$4:$L$1048576,8,FALSE)),"",VLOOKUP(D46,员工基本信息表!$C$4:$L$1048576,8,FALSE)))</f>
        <v/>
      </c>
      <c r="L46" s="58" t="str">
        <f>IF(D46="","",IF(ISERROR(VLOOKUP(D46,员工基本信息表!$C$4:$L$1048576,9,FALSE)),"",VLOOKUP(D46,员工基本信息表!$C$4:$L$1048576,9,FALSE)))</f>
        <v/>
      </c>
      <c r="M46" s="58" t="str">
        <f>IF(D46="","",IF(ISERROR(VLOOKUP(D46,员工基本信息表!$C$4:$L$1048576,10,FALSE)),"",VLOOKUP(D46,员工基本信息表!$C$4:$L$1048576,10,FALSE)))</f>
        <v/>
      </c>
      <c r="N46" s="60" t="str">
        <f t="shared" ca="1" si="1"/>
        <v/>
      </c>
    </row>
    <row r="47" spans="3:14">
      <c r="C47" s="59" t="str">
        <f t="shared" si="0"/>
        <v/>
      </c>
      <c r="D47" s="61"/>
      <c r="E47" s="58" t="str">
        <f>IF(D47="","",IF(ISERROR(VLOOKUP(D47,员工基本信息表!$C$4:$L$1048576,2,FALSE)),"",VLOOKUP(D47,员工基本信息表!$C$4:$L$1048576,2,FALSE)))</f>
        <v/>
      </c>
      <c r="F47" s="58" t="str">
        <f>IF(D47="","",IF(ISERROR(VLOOKUP(D47,员工基本信息表!$C$4:$L$1048576,3,FALSE)),"",VLOOKUP(D47,员工基本信息表!$C$4:$L$1048576,3,FALSE)))</f>
        <v/>
      </c>
      <c r="G47" s="58" t="str">
        <f>IF(D47="","",IF(ISERROR(VLOOKUP(D47,员工基本信息表!$C$4:$L$1048576,4,FALSE)),"",VLOOKUP(D47,员工基本信息表!$C$4:$L$1048576,4,FALSE)))</f>
        <v/>
      </c>
      <c r="H47" s="58" t="str">
        <f>IF(D47="","",IF(ISERROR(VLOOKUP(D47,员工基本信息表!$C$4:$L$1048576,5,FALSE)),"",VLOOKUP(D47,员工基本信息表!$C$4:$L$1048576,5,FALSE)))</f>
        <v/>
      </c>
      <c r="I47" s="58" t="str">
        <f>IF(D47="","",IF(ISERROR(VLOOKUP(D47,员工基本信息表!$C$4:$L$1048576,6,FALSE)),"",VLOOKUP(D47,员工基本信息表!$C$4:$L$1048576,6,FALSE)))</f>
        <v/>
      </c>
      <c r="J47" s="58" t="str">
        <f>IF(D47="","",IF(ISERROR(VLOOKUP(D47,员工基本信息表!$C$4:$L$1048576,7,FALSE)),"",VLOOKUP(D47,员工基本信息表!$C$4:$L$1048576,7,FALSE)))</f>
        <v/>
      </c>
      <c r="K47" s="27" t="str">
        <f>IF(D47="","",IF(ISERROR(VLOOKUP(D47,员工基本信息表!$C$4:$L$1048576,8,FALSE)),"",VLOOKUP(D47,员工基本信息表!$C$4:$L$1048576,8,FALSE)))</f>
        <v/>
      </c>
      <c r="L47" s="58" t="str">
        <f>IF(D47="","",IF(ISERROR(VLOOKUP(D47,员工基本信息表!$C$4:$L$1048576,9,FALSE)),"",VLOOKUP(D47,员工基本信息表!$C$4:$L$1048576,9,FALSE)))</f>
        <v/>
      </c>
      <c r="M47" s="58" t="str">
        <f>IF(D47="","",IF(ISERROR(VLOOKUP(D47,员工基本信息表!$C$4:$L$1048576,10,FALSE)),"",VLOOKUP(D47,员工基本信息表!$C$4:$L$1048576,10,FALSE)))</f>
        <v/>
      </c>
      <c r="N47" s="60" t="str">
        <f t="shared" ca="1" si="1"/>
        <v/>
      </c>
    </row>
    <row r="48" spans="3:14">
      <c r="C48" s="59" t="str">
        <f t="shared" si="0"/>
        <v/>
      </c>
      <c r="D48" s="61"/>
      <c r="E48" s="58" t="str">
        <f>IF(D48="","",IF(ISERROR(VLOOKUP(D48,员工基本信息表!$C$4:$L$1048576,2,FALSE)),"",VLOOKUP(D48,员工基本信息表!$C$4:$L$1048576,2,FALSE)))</f>
        <v/>
      </c>
      <c r="F48" s="58" t="str">
        <f>IF(D48="","",IF(ISERROR(VLOOKUP(D48,员工基本信息表!$C$4:$L$1048576,3,FALSE)),"",VLOOKUP(D48,员工基本信息表!$C$4:$L$1048576,3,FALSE)))</f>
        <v/>
      </c>
      <c r="G48" s="58" t="str">
        <f>IF(D48="","",IF(ISERROR(VLOOKUP(D48,员工基本信息表!$C$4:$L$1048576,4,FALSE)),"",VLOOKUP(D48,员工基本信息表!$C$4:$L$1048576,4,FALSE)))</f>
        <v/>
      </c>
      <c r="H48" s="58" t="str">
        <f>IF(D48="","",IF(ISERROR(VLOOKUP(D48,员工基本信息表!$C$4:$L$1048576,5,FALSE)),"",VLOOKUP(D48,员工基本信息表!$C$4:$L$1048576,5,FALSE)))</f>
        <v/>
      </c>
      <c r="I48" s="58" t="str">
        <f>IF(D48="","",IF(ISERROR(VLOOKUP(D48,员工基本信息表!$C$4:$L$1048576,6,FALSE)),"",VLOOKUP(D48,员工基本信息表!$C$4:$L$1048576,6,FALSE)))</f>
        <v/>
      </c>
      <c r="J48" s="58" t="str">
        <f>IF(D48="","",IF(ISERROR(VLOOKUP(D48,员工基本信息表!$C$4:$L$1048576,7,FALSE)),"",VLOOKUP(D48,员工基本信息表!$C$4:$L$1048576,7,FALSE)))</f>
        <v/>
      </c>
      <c r="K48" s="27" t="str">
        <f>IF(D48="","",IF(ISERROR(VLOOKUP(D48,员工基本信息表!$C$4:$L$1048576,8,FALSE)),"",VLOOKUP(D48,员工基本信息表!$C$4:$L$1048576,8,FALSE)))</f>
        <v/>
      </c>
      <c r="L48" s="58" t="str">
        <f>IF(D48="","",IF(ISERROR(VLOOKUP(D48,员工基本信息表!$C$4:$L$1048576,9,FALSE)),"",VLOOKUP(D48,员工基本信息表!$C$4:$L$1048576,9,FALSE)))</f>
        <v/>
      </c>
      <c r="M48" s="58" t="str">
        <f>IF(D48="","",IF(ISERROR(VLOOKUP(D48,员工基本信息表!$C$4:$L$1048576,10,FALSE)),"",VLOOKUP(D48,员工基本信息表!$C$4:$L$1048576,10,FALSE)))</f>
        <v/>
      </c>
      <c r="N48" s="60" t="str">
        <f t="shared" ca="1" si="1"/>
        <v/>
      </c>
    </row>
    <row r="49" spans="3:14">
      <c r="C49" s="59" t="str">
        <f t="shared" si="0"/>
        <v/>
      </c>
      <c r="D49" s="61"/>
      <c r="E49" s="58" t="str">
        <f>IF(D49="","",IF(ISERROR(VLOOKUP(D49,员工基本信息表!$C$4:$L$1048576,2,FALSE)),"",VLOOKUP(D49,员工基本信息表!$C$4:$L$1048576,2,FALSE)))</f>
        <v/>
      </c>
      <c r="F49" s="58" t="str">
        <f>IF(D49="","",IF(ISERROR(VLOOKUP(D49,员工基本信息表!$C$4:$L$1048576,3,FALSE)),"",VLOOKUP(D49,员工基本信息表!$C$4:$L$1048576,3,FALSE)))</f>
        <v/>
      </c>
      <c r="G49" s="58" t="str">
        <f>IF(D49="","",IF(ISERROR(VLOOKUP(D49,员工基本信息表!$C$4:$L$1048576,4,FALSE)),"",VLOOKUP(D49,员工基本信息表!$C$4:$L$1048576,4,FALSE)))</f>
        <v/>
      </c>
      <c r="H49" s="58" t="str">
        <f>IF(D49="","",IF(ISERROR(VLOOKUP(D49,员工基本信息表!$C$4:$L$1048576,5,FALSE)),"",VLOOKUP(D49,员工基本信息表!$C$4:$L$1048576,5,FALSE)))</f>
        <v/>
      </c>
      <c r="I49" s="58" t="str">
        <f>IF(D49="","",IF(ISERROR(VLOOKUP(D49,员工基本信息表!$C$4:$L$1048576,6,FALSE)),"",VLOOKUP(D49,员工基本信息表!$C$4:$L$1048576,6,FALSE)))</f>
        <v/>
      </c>
      <c r="J49" s="58" t="str">
        <f>IF(D49="","",IF(ISERROR(VLOOKUP(D49,员工基本信息表!$C$4:$L$1048576,7,FALSE)),"",VLOOKUP(D49,员工基本信息表!$C$4:$L$1048576,7,FALSE)))</f>
        <v/>
      </c>
      <c r="K49" s="27" t="str">
        <f>IF(D49="","",IF(ISERROR(VLOOKUP(D49,员工基本信息表!$C$4:$L$1048576,8,FALSE)),"",VLOOKUP(D49,员工基本信息表!$C$4:$L$1048576,8,FALSE)))</f>
        <v/>
      </c>
      <c r="L49" s="58" t="str">
        <f>IF(D49="","",IF(ISERROR(VLOOKUP(D49,员工基本信息表!$C$4:$L$1048576,9,FALSE)),"",VLOOKUP(D49,员工基本信息表!$C$4:$L$1048576,9,FALSE)))</f>
        <v/>
      </c>
      <c r="M49" s="58" t="str">
        <f>IF(D49="","",IF(ISERROR(VLOOKUP(D49,员工基本信息表!$C$4:$L$1048576,10,FALSE)),"",VLOOKUP(D49,员工基本信息表!$C$4:$L$1048576,10,FALSE)))</f>
        <v/>
      </c>
      <c r="N49" s="60" t="str">
        <f t="shared" ca="1" si="1"/>
        <v/>
      </c>
    </row>
    <row r="50" spans="3:14">
      <c r="C50" s="59" t="str">
        <f t="shared" si="0"/>
        <v/>
      </c>
      <c r="D50" s="61"/>
      <c r="E50" s="58" t="str">
        <f>IF(D50="","",IF(ISERROR(VLOOKUP(D50,员工基本信息表!$C$4:$L$1048576,2,FALSE)),"",VLOOKUP(D50,员工基本信息表!$C$4:$L$1048576,2,FALSE)))</f>
        <v/>
      </c>
      <c r="F50" s="58" t="str">
        <f>IF(D50="","",IF(ISERROR(VLOOKUP(D50,员工基本信息表!$C$4:$L$1048576,3,FALSE)),"",VLOOKUP(D50,员工基本信息表!$C$4:$L$1048576,3,FALSE)))</f>
        <v/>
      </c>
      <c r="G50" s="58" t="str">
        <f>IF(D50="","",IF(ISERROR(VLOOKUP(D50,员工基本信息表!$C$4:$L$1048576,4,FALSE)),"",VLOOKUP(D50,员工基本信息表!$C$4:$L$1048576,4,FALSE)))</f>
        <v/>
      </c>
      <c r="H50" s="58" t="str">
        <f>IF(D50="","",IF(ISERROR(VLOOKUP(D50,员工基本信息表!$C$4:$L$1048576,5,FALSE)),"",VLOOKUP(D50,员工基本信息表!$C$4:$L$1048576,5,FALSE)))</f>
        <v/>
      </c>
      <c r="I50" s="58" t="str">
        <f>IF(D50="","",IF(ISERROR(VLOOKUP(D50,员工基本信息表!$C$4:$L$1048576,6,FALSE)),"",VLOOKUP(D50,员工基本信息表!$C$4:$L$1048576,6,FALSE)))</f>
        <v/>
      </c>
      <c r="J50" s="58" t="str">
        <f>IF(D50="","",IF(ISERROR(VLOOKUP(D50,员工基本信息表!$C$4:$L$1048576,7,FALSE)),"",VLOOKUP(D50,员工基本信息表!$C$4:$L$1048576,7,FALSE)))</f>
        <v/>
      </c>
      <c r="K50" s="27" t="str">
        <f>IF(D50="","",IF(ISERROR(VLOOKUP(D50,员工基本信息表!$C$4:$L$1048576,8,FALSE)),"",VLOOKUP(D50,员工基本信息表!$C$4:$L$1048576,8,FALSE)))</f>
        <v/>
      </c>
      <c r="L50" s="58" t="str">
        <f>IF(D50="","",IF(ISERROR(VLOOKUP(D50,员工基本信息表!$C$4:$L$1048576,9,FALSE)),"",VLOOKUP(D50,员工基本信息表!$C$4:$L$1048576,9,FALSE)))</f>
        <v/>
      </c>
      <c r="M50" s="58" t="str">
        <f>IF(D50="","",IF(ISERROR(VLOOKUP(D50,员工基本信息表!$C$4:$L$1048576,10,FALSE)),"",VLOOKUP(D50,员工基本信息表!$C$4:$L$1048576,10,FALSE)))</f>
        <v/>
      </c>
      <c r="N50" s="60" t="str">
        <f t="shared" ca="1" si="1"/>
        <v/>
      </c>
    </row>
    <row r="51" spans="3:14">
      <c r="C51" s="59" t="str">
        <f t="shared" si="0"/>
        <v/>
      </c>
      <c r="D51" s="61"/>
      <c r="E51" s="58" t="str">
        <f>IF(D51="","",IF(ISERROR(VLOOKUP(D51,员工基本信息表!$C$4:$L$1048576,2,FALSE)),"",VLOOKUP(D51,员工基本信息表!$C$4:$L$1048576,2,FALSE)))</f>
        <v/>
      </c>
      <c r="F51" s="58" t="str">
        <f>IF(D51="","",IF(ISERROR(VLOOKUP(D51,员工基本信息表!$C$4:$L$1048576,3,FALSE)),"",VLOOKUP(D51,员工基本信息表!$C$4:$L$1048576,3,FALSE)))</f>
        <v/>
      </c>
      <c r="G51" s="58" t="str">
        <f>IF(D51="","",IF(ISERROR(VLOOKUP(D51,员工基本信息表!$C$4:$L$1048576,4,FALSE)),"",VLOOKUP(D51,员工基本信息表!$C$4:$L$1048576,4,FALSE)))</f>
        <v/>
      </c>
      <c r="H51" s="58" t="str">
        <f>IF(D51="","",IF(ISERROR(VLOOKUP(D51,员工基本信息表!$C$4:$L$1048576,5,FALSE)),"",VLOOKUP(D51,员工基本信息表!$C$4:$L$1048576,5,FALSE)))</f>
        <v/>
      </c>
      <c r="I51" s="58" t="str">
        <f>IF(D51="","",IF(ISERROR(VLOOKUP(D51,员工基本信息表!$C$4:$L$1048576,6,FALSE)),"",VLOOKUP(D51,员工基本信息表!$C$4:$L$1048576,6,FALSE)))</f>
        <v/>
      </c>
      <c r="J51" s="58" t="str">
        <f>IF(D51="","",IF(ISERROR(VLOOKUP(D51,员工基本信息表!$C$4:$L$1048576,7,FALSE)),"",VLOOKUP(D51,员工基本信息表!$C$4:$L$1048576,7,FALSE)))</f>
        <v/>
      </c>
      <c r="K51" s="27" t="str">
        <f>IF(D51="","",IF(ISERROR(VLOOKUP(D51,员工基本信息表!$C$4:$L$1048576,8,FALSE)),"",VLOOKUP(D51,员工基本信息表!$C$4:$L$1048576,8,FALSE)))</f>
        <v/>
      </c>
      <c r="L51" s="58" t="str">
        <f>IF(D51="","",IF(ISERROR(VLOOKUP(D51,员工基本信息表!$C$4:$L$1048576,9,FALSE)),"",VLOOKUP(D51,员工基本信息表!$C$4:$L$1048576,9,FALSE)))</f>
        <v/>
      </c>
      <c r="M51" s="58" t="str">
        <f>IF(D51="","",IF(ISERROR(VLOOKUP(D51,员工基本信息表!$C$4:$L$1048576,10,FALSE)),"",VLOOKUP(D51,员工基本信息表!$C$4:$L$1048576,10,FALSE)))</f>
        <v/>
      </c>
      <c r="N51" s="60" t="str">
        <f t="shared" ca="1" si="1"/>
        <v/>
      </c>
    </row>
    <row r="52" spans="3:14">
      <c r="C52" s="59" t="str">
        <f t="shared" si="0"/>
        <v/>
      </c>
      <c r="D52" s="61"/>
      <c r="E52" s="58" t="str">
        <f>IF(D52="","",IF(ISERROR(VLOOKUP(D52,员工基本信息表!$C$4:$L$1048576,2,FALSE)),"",VLOOKUP(D52,员工基本信息表!$C$4:$L$1048576,2,FALSE)))</f>
        <v/>
      </c>
      <c r="F52" s="58" t="str">
        <f>IF(D52="","",IF(ISERROR(VLOOKUP(D52,员工基本信息表!$C$4:$L$1048576,3,FALSE)),"",VLOOKUP(D52,员工基本信息表!$C$4:$L$1048576,3,FALSE)))</f>
        <v/>
      </c>
      <c r="G52" s="58" t="str">
        <f>IF(D52="","",IF(ISERROR(VLOOKUP(D52,员工基本信息表!$C$4:$L$1048576,4,FALSE)),"",VLOOKUP(D52,员工基本信息表!$C$4:$L$1048576,4,FALSE)))</f>
        <v/>
      </c>
      <c r="H52" s="58" t="str">
        <f>IF(D52="","",IF(ISERROR(VLOOKUP(D52,员工基本信息表!$C$4:$L$1048576,5,FALSE)),"",VLOOKUP(D52,员工基本信息表!$C$4:$L$1048576,5,FALSE)))</f>
        <v/>
      </c>
      <c r="I52" s="58" t="str">
        <f>IF(D52="","",IF(ISERROR(VLOOKUP(D52,员工基本信息表!$C$4:$L$1048576,6,FALSE)),"",VLOOKUP(D52,员工基本信息表!$C$4:$L$1048576,6,FALSE)))</f>
        <v/>
      </c>
      <c r="J52" s="58" t="str">
        <f>IF(D52="","",IF(ISERROR(VLOOKUP(D52,员工基本信息表!$C$4:$L$1048576,7,FALSE)),"",VLOOKUP(D52,员工基本信息表!$C$4:$L$1048576,7,FALSE)))</f>
        <v/>
      </c>
      <c r="K52" s="27" t="str">
        <f>IF(D52="","",IF(ISERROR(VLOOKUP(D52,员工基本信息表!$C$4:$L$1048576,8,FALSE)),"",VLOOKUP(D52,员工基本信息表!$C$4:$L$1048576,8,FALSE)))</f>
        <v/>
      </c>
      <c r="L52" s="58" t="str">
        <f>IF(D52="","",IF(ISERROR(VLOOKUP(D52,员工基本信息表!$C$4:$L$1048576,9,FALSE)),"",VLOOKUP(D52,员工基本信息表!$C$4:$L$1048576,9,FALSE)))</f>
        <v/>
      </c>
      <c r="M52" s="58" t="str">
        <f>IF(D52="","",IF(ISERROR(VLOOKUP(D52,员工基本信息表!$C$4:$L$1048576,10,FALSE)),"",VLOOKUP(D52,员工基本信息表!$C$4:$L$1048576,10,FALSE)))</f>
        <v/>
      </c>
      <c r="N52" s="60" t="str">
        <f t="shared" ca="1" si="1"/>
        <v/>
      </c>
    </row>
    <row r="53" spans="3:14">
      <c r="C53" s="59" t="str">
        <f t="shared" si="0"/>
        <v/>
      </c>
      <c r="D53" s="61"/>
      <c r="E53" s="58" t="str">
        <f>IF(D53="","",IF(ISERROR(VLOOKUP(D53,员工基本信息表!$C$4:$L$1048576,2,FALSE)),"",VLOOKUP(D53,员工基本信息表!$C$4:$L$1048576,2,FALSE)))</f>
        <v/>
      </c>
      <c r="F53" s="58" t="str">
        <f>IF(D53="","",IF(ISERROR(VLOOKUP(D53,员工基本信息表!$C$4:$L$1048576,3,FALSE)),"",VLOOKUP(D53,员工基本信息表!$C$4:$L$1048576,3,FALSE)))</f>
        <v/>
      </c>
      <c r="G53" s="58" t="str">
        <f>IF(D53="","",IF(ISERROR(VLOOKUP(D53,员工基本信息表!$C$4:$L$1048576,4,FALSE)),"",VLOOKUP(D53,员工基本信息表!$C$4:$L$1048576,4,FALSE)))</f>
        <v/>
      </c>
      <c r="H53" s="58" t="str">
        <f>IF(D53="","",IF(ISERROR(VLOOKUP(D53,员工基本信息表!$C$4:$L$1048576,5,FALSE)),"",VLOOKUP(D53,员工基本信息表!$C$4:$L$1048576,5,FALSE)))</f>
        <v/>
      </c>
      <c r="I53" s="58" t="str">
        <f>IF(D53="","",IF(ISERROR(VLOOKUP(D53,员工基本信息表!$C$4:$L$1048576,6,FALSE)),"",VLOOKUP(D53,员工基本信息表!$C$4:$L$1048576,6,FALSE)))</f>
        <v/>
      </c>
      <c r="J53" s="58" t="str">
        <f>IF(D53="","",IF(ISERROR(VLOOKUP(D53,员工基本信息表!$C$4:$L$1048576,7,FALSE)),"",VLOOKUP(D53,员工基本信息表!$C$4:$L$1048576,7,FALSE)))</f>
        <v/>
      </c>
      <c r="K53" s="27" t="str">
        <f>IF(D53="","",IF(ISERROR(VLOOKUP(D53,员工基本信息表!$C$4:$L$1048576,8,FALSE)),"",VLOOKUP(D53,员工基本信息表!$C$4:$L$1048576,8,FALSE)))</f>
        <v/>
      </c>
      <c r="L53" s="58" t="str">
        <f>IF(D53="","",IF(ISERROR(VLOOKUP(D53,员工基本信息表!$C$4:$L$1048576,9,FALSE)),"",VLOOKUP(D53,员工基本信息表!$C$4:$L$1048576,9,FALSE)))</f>
        <v/>
      </c>
      <c r="M53" s="58" t="str">
        <f>IF(D53="","",IF(ISERROR(VLOOKUP(D53,员工基本信息表!$C$4:$L$1048576,10,FALSE)),"",VLOOKUP(D53,员工基本信息表!$C$4:$L$1048576,10,FALSE)))</f>
        <v/>
      </c>
      <c r="N53" s="60" t="str">
        <f t="shared" ca="1" si="1"/>
        <v/>
      </c>
    </row>
    <row r="54" spans="3:14">
      <c r="C54" s="59" t="str">
        <f t="shared" si="0"/>
        <v/>
      </c>
      <c r="D54" s="61"/>
      <c r="E54" s="58" t="str">
        <f>IF(D54="","",IF(ISERROR(VLOOKUP(D54,员工基本信息表!$C$4:$L$1048576,2,FALSE)),"",VLOOKUP(D54,员工基本信息表!$C$4:$L$1048576,2,FALSE)))</f>
        <v/>
      </c>
      <c r="F54" s="58" t="str">
        <f>IF(D54="","",IF(ISERROR(VLOOKUP(D54,员工基本信息表!$C$4:$L$1048576,3,FALSE)),"",VLOOKUP(D54,员工基本信息表!$C$4:$L$1048576,3,FALSE)))</f>
        <v/>
      </c>
      <c r="G54" s="58" t="str">
        <f>IF(D54="","",IF(ISERROR(VLOOKUP(D54,员工基本信息表!$C$4:$L$1048576,4,FALSE)),"",VLOOKUP(D54,员工基本信息表!$C$4:$L$1048576,4,FALSE)))</f>
        <v/>
      </c>
      <c r="H54" s="58" t="str">
        <f>IF(D54="","",IF(ISERROR(VLOOKUP(D54,员工基本信息表!$C$4:$L$1048576,5,FALSE)),"",VLOOKUP(D54,员工基本信息表!$C$4:$L$1048576,5,FALSE)))</f>
        <v/>
      </c>
      <c r="I54" s="58" t="str">
        <f>IF(D54="","",IF(ISERROR(VLOOKUP(D54,员工基本信息表!$C$4:$L$1048576,6,FALSE)),"",VLOOKUP(D54,员工基本信息表!$C$4:$L$1048576,6,FALSE)))</f>
        <v/>
      </c>
      <c r="J54" s="58" t="str">
        <f>IF(D54="","",IF(ISERROR(VLOOKUP(D54,员工基本信息表!$C$4:$L$1048576,7,FALSE)),"",VLOOKUP(D54,员工基本信息表!$C$4:$L$1048576,7,FALSE)))</f>
        <v/>
      </c>
      <c r="K54" s="27" t="str">
        <f>IF(D54="","",IF(ISERROR(VLOOKUP(D54,员工基本信息表!$C$4:$L$1048576,8,FALSE)),"",VLOOKUP(D54,员工基本信息表!$C$4:$L$1048576,8,FALSE)))</f>
        <v/>
      </c>
      <c r="L54" s="58" t="str">
        <f>IF(D54="","",IF(ISERROR(VLOOKUP(D54,员工基本信息表!$C$4:$L$1048576,9,FALSE)),"",VLOOKUP(D54,员工基本信息表!$C$4:$L$1048576,9,FALSE)))</f>
        <v/>
      </c>
      <c r="M54" s="58" t="str">
        <f>IF(D54="","",IF(ISERROR(VLOOKUP(D54,员工基本信息表!$C$4:$L$1048576,10,FALSE)),"",VLOOKUP(D54,员工基本信息表!$C$4:$L$1048576,10,FALSE)))</f>
        <v/>
      </c>
      <c r="N54" s="60" t="str">
        <f t="shared" ca="1" si="1"/>
        <v/>
      </c>
    </row>
    <row r="55" spans="3:14">
      <c r="C55" s="59" t="str">
        <f t="shared" si="0"/>
        <v/>
      </c>
      <c r="D55" s="61"/>
      <c r="E55" s="58" t="str">
        <f>IF(D55="","",IF(ISERROR(VLOOKUP(D55,员工基本信息表!$C$4:$L$1048576,2,FALSE)),"",VLOOKUP(D55,员工基本信息表!$C$4:$L$1048576,2,FALSE)))</f>
        <v/>
      </c>
      <c r="F55" s="58" t="str">
        <f>IF(D55="","",IF(ISERROR(VLOOKUP(D55,员工基本信息表!$C$4:$L$1048576,3,FALSE)),"",VLOOKUP(D55,员工基本信息表!$C$4:$L$1048576,3,FALSE)))</f>
        <v/>
      </c>
      <c r="G55" s="58" t="str">
        <f>IF(D55="","",IF(ISERROR(VLOOKUP(D55,员工基本信息表!$C$4:$L$1048576,4,FALSE)),"",VLOOKUP(D55,员工基本信息表!$C$4:$L$1048576,4,FALSE)))</f>
        <v/>
      </c>
      <c r="H55" s="58" t="str">
        <f>IF(D55="","",IF(ISERROR(VLOOKUP(D55,员工基本信息表!$C$4:$L$1048576,5,FALSE)),"",VLOOKUP(D55,员工基本信息表!$C$4:$L$1048576,5,FALSE)))</f>
        <v/>
      </c>
      <c r="I55" s="58" t="str">
        <f>IF(D55="","",IF(ISERROR(VLOOKUP(D55,员工基本信息表!$C$4:$L$1048576,6,FALSE)),"",VLOOKUP(D55,员工基本信息表!$C$4:$L$1048576,6,FALSE)))</f>
        <v/>
      </c>
      <c r="J55" s="58" t="str">
        <f>IF(D55="","",IF(ISERROR(VLOOKUP(D55,员工基本信息表!$C$4:$L$1048576,7,FALSE)),"",VLOOKUP(D55,员工基本信息表!$C$4:$L$1048576,7,FALSE)))</f>
        <v/>
      </c>
      <c r="K55" s="27" t="str">
        <f>IF(D55="","",IF(ISERROR(VLOOKUP(D55,员工基本信息表!$C$4:$L$1048576,8,FALSE)),"",VLOOKUP(D55,员工基本信息表!$C$4:$L$1048576,8,FALSE)))</f>
        <v/>
      </c>
      <c r="L55" s="58" t="str">
        <f>IF(D55="","",IF(ISERROR(VLOOKUP(D55,员工基本信息表!$C$4:$L$1048576,9,FALSE)),"",VLOOKUP(D55,员工基本信息表!$C$4:$L$1048576,9,FALSE)))</f>
        <v/>
      </c>
      <c r="M55" s="58" t="str">
        <f>IF(D55="","",IF(ISERROR(VLOOKUP(D55,员工基本信息表!$C$4:$L$1048576,10,FALSE)),"",VLOOKUP(D55,员工基本信息表!$C$4:$L$1048576,10,FALSE)))</f>
        <v/>
      </c>
      <c r="N55" s="60" t="str">
        <f t="shared" ca="1" si="1"/>
        <v/>
      </c>
    </row>
    <row r="56" spans="3:14">
      <c r="C56" s="59" t="str">
        <f t="shared" si="0"/>
        <v/>
      </c>
      <c r="D56" s="61"/>
      <c r="E56" s="58" t="str">
        <f>IF(D56="","",IF(ISERROR(VLOOKUP(D56,员工基本信息表!$C$4:$L$1048576,2,FALSE)),"",VLOOKUP(D56,员工基本信息表!$C$4:$L$1048576,2,FALSE)))</f>
        <v/>
      </c>
      <c r="F56" s="58" t="str">
        <f>IF(D56="","",IF(ISERROR(VLOOKUP(D56,员工基本信息表!$C$4:$L$1048576,3,FALSE)),"",VLOOKUP(D56,员工基本信息表!$C$4:$L$1048576,3,FALSE)))</f>
        <v/>
      </c>
      <c r="G56" s="58" t="str">
        <f>IF(D56="","",IF(ISERROR(VLOOKUP(D56,员工基本信息表!$C$4:$L$1048576,4,FALSE)),"",VLOOKUP(D56,员工基本信息表!$C$4:$L$1048576,4,FALSE)))</f>
        <v/>
      </c>
      <c r="H56" s="58" t="str">
        <f>IF(D56="","",IF(ISERROR(VLOOKUP(D56,员工基本信息表!$C$4:$L$1048576,5,FALSE)),"",VLOOKUP(D56,员工基本信息表!$C$4:$L$1048576,5,FALSE)))</f>
        <v/>
      </c>
      <c r="I56" s="58" t="str">
        <f>IF(D56="","",IF(ISERROR(VLOOKUP(D56,员工基本信息表!$C$4:$L$1048576,6,FALSE)),"",VLOOKUP(D56,员工基本信息表!$C$4:$L$1048576,6,FALSE)))</f>
        <v/>
      </c>
      <c r="J56" s="58" t="str">
        <f>IF(D56="","",IF(ISERROR(VLOOKUP(D56,员工基本信息表!$C$4:$L$1048576,7,FALSE)),"",VLOOKUP(D56,员工基本信息表!$C$4:$L$1048576,7,FALSE)))</f>
        <v/>
      </c>
      <c r="K56" s="27" t="str">
        <f>IF(D56="","",IF(ISERROR(VLOOKUP(D56,员工基本信息表!$C$4:$L$1048576,8,FALSE)),"",VLOOKUP(D56,员工基本信息表!$C$4:$L$1048576,8,FALSE)))</f>
        <v/>
      </c>
      <c r="L56" s="58" t="str">
        <f>IF(D56="","",IF(ISERROR(VLOOKUP(D56,员工基本信息表!$C$4:$L$1048576,9,FALSE)),"",VLOOKUP(D56,员工基本信息表!$C$4:$L$1048576,9,FALSE)))</f>
        <v/>
      </c>
      <c r="M56" s="58" t="str">
        <f>IF(D56="","",IF(ISERROR(VLOOKUP(D56,员工基本信息表!$C$4:$L$1048576,10,FALSE)),"",VLOOKUP(D56,员工基本信息表!$C$4:$L$1048576,10,FALSE)))</f>
        <v/>
      </c>
      <c r="N56" s="60" t="str">
        <f t="shared" ca="1" si="1"/>
        <v/>
      </c>
    </row>
    <row r="57" spans="3:14">
      <c r="C57" s="59" t="str">
        <f t="shared" si="0"/>
        <v/>
      </c>
      <c r="D57" s="61"/>
      <c r="E57" s="58" t="str">
        <f>IF(D57="","",IF(ISERROR(VLOOKUP(D57,员工基本信息表!$C$4:$L$1048576,2,FALSE)),"",VLOOKUP(D57,员工基本信息表!$C$4:$L$1048576,2,FALSE)))</f>
        <v/>
      </c>
      <c r="F57" s="58" t="str">
        <f>IF(D57="","",IF(ISERROR(VLOOKUP(D57,员工基本信息表!$C$4:$L$1048576,3,FALSE)),"",VLOOKUP(D57,员工基本信息表!$C$4:$L$1048576,3,FALSE)))</f>
        <v/>
      </c>
      <c r="G57" s="58" t="str">
        <f>IF(D57="","",IF(ISERROR(VLOOKUP(D57,员工基本信息表!$C$4:$L$1048576,4,FALSE)),"",VLOOKUP(D57,员工基本信息表!$C$4:$L$1048576,4,FALSE)))</f>
        <v/>
      </c>
      <c r="H57" s="58" t="str">
        <f>IF(D57="","",IF(ISERROR(VLOOKUP(D57,员工基本信息表!$C$4:$L$1048576,5,FALSE)),"",VLOOKUP(D57,员工基本信息表!$C$4:$L$1048576,5,FALSE)))</f>
        <v/>
      </c>
      <c r="I57" s="58" t="str">
        <f>IF(D57="","",IF(ISERROR(VLOOKUP(D57,员工基本信息表!$C$4:$L$1048576,6,FALSE)),"",VLOOKUP(D57,员工基本信息表!$C$4:$L$1048576,6,FALSE)))</f>
        <v/>
      </c>
      <c r="J57" s="58" t="str">
        <f>IF(D57="","",IF(ISERROR(VLOOKUP(D57,员工基本信息表!$C$4:$L$1048576,7,FALSE)),"",VLOOKUP(D57,员工基本信息表!$C$4:$L$1048576,7,FALSE)))</f>
        <v/>
      </c>
      <c r="K57" s="27" t="str">
        <f>IF(D57="","",IF(ISERROR(VLOOKUP(D57,员工基本信息表!$C$4:$L$1048576,8,FALSE)),"",VLOOKUP(D57,员工基本信息表!$C$4:$L$1048576,8,FALSE)))</f>
        <v/>
      </c>
      <c r="L57" s="58" t="str">
        <f>IF(D57="","",IF(ISERROR(VLOOKUP(D57,员工基本信息表!$C$4:$L$1048576,9,FALSE)),"",VLOOKUP(D57,员工基本信息表!$C$4:$L$1048576,9,FALSE)))</f>
        <v/>
      </c>
      <c r="M57" s="58" t="str">
        <f>IF(D57="","",IF(ISERROR(VLOOKUP(D57,员工基本信息表!$C$4:$L$1048576,10,FALSE)),"",VLOOKUP(D57,员工基本信息表!$C$4:$L$1048576,10,FALSE)))</f>
        <v/>
      </c>
      <c r="N57" s="60" t="str">
        <f t="shared" ca="1" si="1"/>
        <v/>
      </c>
    </row>
    <row r="58" spans="3:14">
      <c r="C58" s="59" t="str">
        <f t="shared" si="0"/>
        <v/>
      </c>
      <c r="D58" s="61"/>
      <c r="E58" s="58" t="str">
        <f>IF(D58="","",IF(ISERROR(VLOOKUP(D58,员工基本信息表!$C$4:$L$1048576,2,FALSE)),"",VLOOKUP(D58,员工基本信息表!$C$4:$L$1048576,2,FALSE)))</f>
        <v/>
      </c>
      <c r="F58" s="58" t="str">
        <f>IF(D58="","",IF(ISERROR(VLOOKUP(D58,员工基本信息表!$C$4:$L$1048576,3,FALSE)),"",VLOOKUP(D58,员工基本信息表!$C$4:$L$1048576,3,FALSE)))</f>
        <v/>
      </c>
      <c r="G58" s="58" t="str">
        <f>IF(D58="","",IF(ISERROR(VLOOKUP(D58,员工基本信息表!$C$4:$L$1048576,4,FALSE)),"",VLOOKUP(D58,员工基本信息表!$C$4:$L$1048576,4,FALSE)))</f>
        <v/>
      </c>
      <c r="H58" s="58" t="str">
        <f>IF(D58="","",IF(ISERROR(VLOOKUP(D58,员工基本信息表!$C$4:$L$1048576,5,FALSE)),"",VLOOKUP(D58,员工基本信息表!$C$4:$L$1048576,5,FALSE)))</f>
        <v/>
      </c>
      <c r="I58" s="58" t="str">
        <f>IF(D58="","",IF(ISERROR(VLOOKUP(D58,员工基本信息表!$C$4:$L$1048576,6,FALSE)),"",VLOOKUP(D58,员工基本信息表!$C$4:$L$1048576,6,FALSE)))</f>
        <v/>
      </c>
      <c r="J58" s="58" t="str">
        <f>IF(D58="","",IF(ISERROR(VLOOKUP(D58,员工基本信息表!$C$4:$L$1048576,7,FALSE)),"",VLOOKUP(D58,员工基本信息表!$C$4:$L$1048576,7,FALSE)))</f>
        <v/>
      </c>
      <c r="K58" s="27" t="str">
        <f>IF(D58="","",IF(ISERROR(VLOOKUP(D58,员工基本信息表!$C$4:$L$1048576,8,FALSE)),"",VLOOKUP(D58,员工基本信息表!$C$4:$L$1048576,8,FALSE)))</f>
        <v/>
      </c>
      <c r="L58" s="58" t="str">
        <f>IF(D58="","",IF(ISERROR(VLOOKUP(D58,员工基本信息表!$C$4:$L$1048576,9,FALSE)),"",VLOOKUP(D58,员工基本信息表!$C$4:$L$1048576,9,FALSE)))</f>
        <v/>
      </c>
      <c r="M58" s="58" t="str">
        <f>IF(D58="","",IF(ISERROR(VLOOKUP(D58,员工基本信息表!$C$4:$L$1048576,10,FALSE)),"",VLOOKUP(D58,员工基本信息表!$C$4:$L$1048576,10,FALSE)))</f>
        <v/>
      </c>
      <c r="N58" s="60" t="str">
        <f t="shared" ca="1" si="1"/>
        <v/>
      </c>
    </row>
    <row r="59" spans="3:14">
      <c r="C59" s="59" t="str">
        <f t="shared" si="0"/>
        <v/>
      </c>
      <c r="D59" s="61"/>
      <c r="E59" s="58" t="str">
        <f>IF(D59="","",IF(ISERROR(VLOOKUP(D59,员工基本信息表!$C$4:$L$1048576,2,FALSE)),"",VLOOKUP(D59,员工基本信息表!$C$4:$L$1048576,2,FALSE)))</f>
        <v/>
      </c>
      <c r="F59" s="58" t="str">
        <f>IF(D59="","",IF(ISERROR(VLOOKUP(D59,员工基本信息表!$C$4:$L$1048576,3,FALSE)),"",VLOOKUP(D59,员工基本信息表!$C$4:$L$1048576,3,FALSE)))</f>
        <v/>
      </c>
      <c r="G59" s="58" t="str">
        <f>IF(D59="","",IF(ISERROR(VLOOKUP(D59,员工基本信息表!$C$4:$L$1048576,4,FALSE)),"",VLOOKUP(D59,员工基本信息表!$C$4:$L$1048576,4,FALSE)))</f>
        <v/>
      </c>
      <c r="H59" s="58" t="str">
        <f>IF(D59="","",IF(ISERROR(VLOOKUP(D59,员工基本信息表!$C$4:$L$1048576,5,FALSE)),"",VLOOKUP(D59,员工基本信息表!$C$4:$L$1048576,5,FALSE)))</f>
        <v/>
      </c>
      <c r="I59" s="58" t="str">
        <f>IF(D59="","",IF(ISERROR(VLOOKUP(D59,员工基本信息表!$C$4:$L$1048576,6,FALSE)),"",VLOOKUP(D59,员工基本信息表!$C$4:$L$1048576,6,FALSE)))</f>
        <v/>
      </c>
      <c r="J59" s="58" t="str">
        <f>IF(D59="","",IF(ISERROR(VLOOKUP(D59,员工基本信息表!$C$4:$L$1048576,7,FALSE)),"",VLOOKUP(D59,员工基本信息表!$C$4:$L$1048576,7,FALSE)))</f>
        <v/>
      </c>
      <c r="K59" s="27" t="str">
        <f>IF(D59="","",IF(ISERROR(VLOOKUP(D59,员工基本信息表!$C$4:$L$1048576,8,FALSE)),"",VLOOKUP(D59,员工基本信息表!$C$4:$L$1048576,8,FALSE)))</f>
        <v/>
      </c>
      <c r="L59" s="58" t="str">
        <f>IF(D59="","",IF(ISERROR(VLOOKUP(D59,员工基本信息表!$C$4:$L$1048576,9,FALSE)),"",VLOOKUP(D59,员工基本信息表!$C$4:$L$1048576,9,FALSE)))</f>
        <v/>
      </c>
      <c r="M59" s="58" t="str">
        <f>IF(D59="","",IF(ISERROR(VLOOKUP(D59,员工基本信息表!$C$4:$L$1048576,10,FALSE)),"",VLOOKUP(D59,员工基本信息表!$C$4:$L$1048576,10,FALSE)))</f>
        <v/>
      </c>
      <c r="N59" s="60" t="str">
        <f t="shared" ca="1" si="1"/>
        <v/>
      </c>
    </row>
    <row r="60" spans="3:14">
      <c r="C60" s="59" t="str">
        <f t="shared" si="0"/>
        <v/>
      </c>
      <c r="D60" s="61"/>
      <c r="E60" s="58" t="str">
        <f>IF(D60="","",IF(ISERROR(VLOOKUP(D60,员工基本信息表!$C$4:$L$1048576,2,FALSE)),"",VLOOKUP(D60,员工基本信息表!$C$4:$L$1048576,2,FALSE)))</f>
        <v/>
      </c>
      <c r="F60" s="58" t="str">
        <f>IF(D60="","",IF(ISERROR(VLOOKUP(D60,员工基本信息表!$C$4:$L$1048576,3,FALSE)),"",VLOOKUP(D60,员工基本信息表!$C$4:$L$1048576,3,FALSE)))</f>
        <v/>
      </c>
      <c r="G60" s="58" t="str">
        <f>IF(D60="","",IF(ISERROR(VLOOKUP(D60,员工基本信息表!$C$4:$L$1048576,4,FALSE)),"",VLOOKUP(D60,员工基本信息表!$C$4:$L$1048576,4,FALSE)))</f>
        <v/>
      </c>
      <c r="H60" s="58" t="str">
        <f>IF(D60="","",IF(ISERROR(VLOOKUP(D60,员工基本信息表!$C$4:$L$1048576,5,FALSE)),"",VLOOKUP(D60,员工基本信息表!$C$4:$L$1048576,5,FALSE)))</f>
        <v/>
      </c>
      <c r="I60" s="58" t="str">
        <f>IF(D60="","",IF(ISERROR(VLOOKUP(D60,员工基本信息表!$C$4:$L$1048576,6,FALSE)),"",VLOOKUP(D60,员工基本信息表!$C$4:$L$1048576,6,FALSE)))</f>
        <v/>
      </c>
      <c r="J60" s="58" t="str">
        <f>IF(D60="","",IF(ISERROR(VLOOKUP(D60,员工基本信息表!$C$4:$L$1048576,7,FALSE)),"",VLOOKUP(D60,员工基本信息表!$C$4:$L$1048576,7,FALSE)))</f>
        <v/>
      </c>
      <c r="K60" s="27" t="str">
        <f>IF(D60="","",IF(ISERROR(VLOOKUP(D60,员工基本信息表!$C$4:$L$1048576,8,FALSE)),"",VLOOKUP(D60,员工基本信息表!$C$4:$L$1048576,8,FALSE)))</f>
        <v/>
      </c>
      <c r="L60" s="58" t="str">
        <f>IF(D60="","",IF(ISERROR(VLOOKUP(D60,员工基本信息表!$C$4:$L$1048576,9,FALSE)),"",VLOOKUP(D60,员工基本信息表!$C$4:$L$1048576,9,FALSE)))</f>
        <v/>
      </c>
      <c r="M60" s="58" t="str">
        <f>IF(D60="","",IF(ISERROR(VLOOKUP(D60,员工基本信息表!$C$4:$L$1048576,10,FALSE)),"",VLOOKUP(D60,员工基本信息表!$C$4:$L$1048576,10,FALSE)))</f>
        <v/>
      </c>
      <c r="N60" s="60" t="str">
        <f t="shared" ca="1" si="1"/>
        <v/>
      </c>
    </row>
    <row r="61" spans="3:14">
      <c r="C61" s="59" t="str">
        <f t="shared" si="0"/>
        <v/>
      </c>
      <c r="D61" s="61"/>
      <c r="E61" s="58" t="str">
        <f>IF(D61="","",IF(ISERROR(VLOOKUP(D61,员工基本信息表!$C$4:$L$1048576,2,FALSE)),"",VLOOKUP(D61,员工基本信息表!$C$4:$L$1048576,2,FALSE)))</f>
        <v/>
      </c>
      <c r="F61" s="58" t="str">
        <f>IF(D61="","",IF(ISERROR(VLOOKUP(D61,员工基本信息表!$C$4:$L$1048576,3,FALSE)),"",VLOOKUP(D61,员工基本信息表!$C$4:$L$1048576,3,FALSE)))</f>
        <v/>
      </c>
      <c r="G61" s="58" t="str">
        <f>IF(D61="","",IF(ISERROR(VLOOKUP(D61,员工基本信息表!$C$4:$L$1048576,4,FALSE)),"",VLOOKUP(D61,员工基本信息表!$C$4:$L$1048576,4,FALSE)))</f>
        <v/>
      </c>
      <c r="H61" s="58" t="str">
        <f>IF(D61="","",IF(ISERROR(VLOOKUP(D61,员工基本信息表!$C$4:$L$1048576,5,FALSE)),"",VLOOKUP(D61,员工基本信息表!$C$4:$L$1048576,5,FALSE)))</f>
        <v/>
      </c>
      <c r="I61" s="58" t="str">
        <f>IF(D61="","",IF(ISERROR(VLOOKUP(D61,员工基本信息表!$C$4:$L$1048576,6,FALSE)),"",VLOOKUP(D61,员工基本信息表!$C$4:$L$1048576,6,FALSE)))</f>
        <v/>
      </c>
      <c r="J61" s="58" t="str">
        <f>IF(D61="","",IF(ISERROR(VLOOKUP(D61,员工基本信息表!$C$4:$L$1048576,7,FALSE)),"",VLOOKUP(D61,员工基本信息表!$C$4:$L$1048576,7,FALSE)))</f>
        <v/>
      </c>
      <c r="K61" s="27" t="str">
        <f>IF(D61="","",IF(ISERROR(VLOOKUP(D61,员工基本信息表!$C$4:$L$1048576,8,FALSE)),"",VLOOKUP(D61,员工基本信息表!$C$4:$L$1048576,8,FALSE)))</f>
        <v/>
      </c>
      <c r="L61" s="58" t="str">
        <f>IF(D61="","",IF(ISERROR(VLOOKUP(D61,员工基本信息表!$C$4:$L$1048576,9,FALSE)),"",VLOOKUP(D61,员工基本信息表!$C$4:$L$1048576,9,FALSE)))</f>
        <v/>
      </c>
      <c r="M61" s="58" t="str">
        <f>IF(D61="","",IF(ISERROR(VLOOKUP(D61,员工基本信息表!$C$4:$L$1048576,10,FALSE)),"",VLOOKUP(D61,员工基本信息表!$C$4:$L$1048576,10,FALSE)))</f>
        <v/>
      </c>
      <c r="N61" s="60" t="str">
        <f t="shared" ca="1" si="1"/>
        <v/>
      </c>
    </row>
    <row r="62" spans="3:14">
      <c r="C62" s="59" t="str">
        <f t="shared" si="0"/>
        <v/>
      </c>
      <c r="D62" s="61"/>
      <c r="E62" s="58" t="str">
        <f>IF(D62="","",IF(ISERROR(VLOOKUP(D62,员工基本信息表!$C$4:$L$1048576,2,FALSE)),"",VLOOKUP(D62,员工基本信息表!$C$4:$L$1048576,2,FALSE)))</f>
        <v/>
      </c>
      <c r="F62" s="58" t="str">
        <f>IF(D62="","",IF(ISERROR(VLOOKUP(D62,员工基本信息表!$C$4:$L$1048576,3,FALSE)),"",VLOOKUP(D62,员工基本信息表!$C$4:$L$1048576,3,FALSE)))</f>
        <v/>
      </c>
      <c r="G62" s="58" t="str">
        <f>IF(D62="","",IF(ISERROR(VLOOKUP(D62,员工基本信息表!$C$4:$L$1048576,4,FALSE)),"",VLOOKUP(D62,员工基本信息表!$C$4:$L$1048576,4,FALSE)))</f>
        <v/>
      </c>
      <c r="H62" s="58" t="str">
        <f>IF(D62="","",IF(ISERROR(VLOOKUP(D62,员工基本信息表!$C$4:$L$1048576,5,FALSE)),"",VLOOKUP(D62,员工基本信息表!$C$4:$L$1048576,5,FALSE)))</f>
        <v/>
      </c>
      <c r="I62" s="58" t="str">
        <f>IF(D62="","",IF(ISERROR(VLOOKUP(D62,员工基本信息表!$C$4:$L$1048576,6,FALSE)),"",VLOOKUP(D62,员工基本信息表!$C$4:$L$1048576,6,FALSE)))</f>
        <v/>
      </c>
      <c r="J62" s="58" t="str">
        <f>IF(D62="","",IF(ISERROR(VLOOKUP(D62,员工基本信息表!$C$4:$L$1048576,7,FALSE)),"",VLOOKUP(D62,员工基本信息表!$C$4:$L$1048576,7,FALSE)))</f>
        <v/>
      </c>
      <c r="K62" s="27" t="str">
        <f>IF(D62="","",IF(ISERROR(VLOOKUP(D62,员工基本信息表!$C$4:$L$1048576,8,FALSE)),"",VLOOKUP(D62,员工基本信息表!$C$4:$L$1048576,8,FALSE)))</f>
        <v/>
      </c>
      <c r="L62" s="58" t="str">
        <f>IF(D62="","",IF(ISERROR(VLOOKUP(D62,员工基本信息表!$C$4:$L$1048576,9,FALSE)),"",VLOOKUP(D62,员工基本信息表!$C$4:$L$1048576,9,FALSE)))</f>
        <v/>
      </c>
      <c r="M62" s="58" t="str">
        <f>IF(D62="","",IF(ISERROR(VLOOKUP(D62,员工基本信息表!$C$4:$L$1048576,10,FALSE)),"",VLOOKUP(D62,员工基本信息表!$C$4:$L$1048576,10,FALSE)))</f>
        <v/>
      </c>
      <c r="N62" s="60" t="str">
        <f t="shared" ca="1" si="1"/>
        <v/>
      </c>
    </row>
    <row r="63" spans="3:14">
      <c r="C63" s="59" t="str">
        <f t="shared" si="0"/>
        <v/>
      </c>
      <c r="D63" s="61"/>
      <c r="E63" s="58" t="str">
        <f>IF(D63="","",IF(ISERROR(VLOOKUP(D63,员工基本信息表!$C$4:$L$1048576,2,FALSE)),"",VLOOKUP(D63,员工基本信息表!$C$4:$L$1048576,2,FALSE)))</f>
        <v/>
      </c>
      <c r="F63" s="58" t="str">
        <f>IF(D63="","",IF(ISERROR(VLOOKUP(D63,员工基本信息表!$C$4:$L$1048576,3,FALSE)),"",VLOOKUP(D63,员工基本信息表!$C$4:$L$1048576,3,FALSE)))</f>
        <v/>
      </c>
      <c r="G63" s="58" t="str">
        <f>IF(D63="","",IF(ISERROR(VLOOKUP(D63,员工基本信息表!$C$4:$L$1048576,4,FALSE)),"",VLOOKUP(D63,员工基本信息表!$C$4:$L$1048576,4,FALSE)))</f>
        <v/>
      </c>
      <c r="H63" s="58" t="str">
        <f>IF(D63="","",IF(ISERROR(VLOOKUP(D63,员工基本信息表!$C$4:$L$1048576,5,FALSE)),"",VLOOKUP(D63,员工基本信息表!$C$4:$L$1048576,5,FALSE)))</f>
        <v/>
      </c>
      <c r="I63" s="58" t="str">
        <f>IF(D63="","",IF(ISERROR(VLOOKUP(D63,员工基本信息表!$C$4:$L$1048576,6,FALSE)),"",VLOOKUP(D63,员工基本信息表!$C$4:$L$1048576,6,FALSE)))</f>
        <v/>
      </c>
      <c r="J63" s="58" t="str">
        <f>IF(D63="","",IF(ISERROR(VLOOKUP(D63,员工基本信息表!$C$4:$L$1048576,7,FALSE)),"",VLOOKUP(D63,员工基本信息表!$C$4:$L$1048576,7,FALSE)))</f>
        <v/>
      </c>
      <c r="K63" s="27" t="str">
        <f>IF(D63="","",IF(ISERROR(VLOOKUP(D63,员工基本信息表!$C$4:$L$1048576,8,FALSE)),"",VLOOKUP(D63,员工基本信息表!$C$4:$L$1048576,8,FALSE)))</f>
        <v/>
      </c>
      <c r="L63" s="58" t="str">
        <f>IF(D63="","",IF(ISERROR(VLOOKUP(D63,员工基本信息表!$C$4:$L$1048576,9,FALSE)),"",VLOOKUP(D63,员工基本信息表!$C$4:$L$1048576,9,FALSE)))</f>
        <v/>
      </c>
      <c r="M63" s="58" t="str">
        <f>IF(D63="","",IF(ISERROR(VLOOKUP(D63,员工基本信息表!$C$4:$L$1048576,10,FALSE)),"",VLOOKUP(D63,员工基本信息表!$C$4:$L$1048576,10,FALSE)))</f>
        <v/>
      </c>
      <c r="N63" s="60" t="str">
        <f t="shared" ca="1" si="1"/>
        <v/>
      </c>
    </row>
    <row r="64" spans="3:14">
      <c r="C64" s="59" t="str">
        <f t="shared" si="0"/>
        <v/>
      </c>
      <c r="D64" s="61"/>
      <c r="E64" s="58" t="str">
        <f>IF(D64="","",IF(ISERROR(VLOOKUP(D64,员工基本信息表!$C$4:$L$1048576,2,FALSE)),"",VLOOKUP(D64,员工基本信息表!$C$4:$L$1048576,2,FALSE)))</f>
        <v/>
      </c>
      <c r="F64" s="58" t="str">
        <f>IF(D64="","",IF(ISERROR(VLOOKUP(D64,员工基本信息表!$C$4:$L$1048576,3,FALSE)),"",VLOOKUP(D64,员工基本信息表!$C$4:$L$1048576,3,FALSE)))</f>
        <v/>
      </c>
      <c r="G64" s="58" t="str">
        <f>IF(D64="","",IF(ISERROR(VLOOKUP(D64,员工基本信息表!$C$4:$L$1048576,4,FALSE)),"",VLOOKUP(D64,员工基本信息表!$C$4:$L$1048576,4,FALSE)))</f>
        <v/>
      </c>
      <c r="H64" s="58" t="str">
        <f>IF(D64="","",IF(ISERROR(VLOOKUP(D64,员工基本信息表!$C$4:$L$1048576,5,FALSE)),"",VLOOKUP(D64,员工基本信息表!$C$4:$L$1048576,5,FALSE)))</f>
        <v/>
      </c>
      <c r="I64" s="58" t="str">
        <f>IF(D64="","",IF(ISERROR(VLOOKUP(D64,员工基本信息表!$C$4:$L$1048576,6,FALSE)),"",VLOOKUP(D64,员工基本信息表!$C$4:$L$1048576,6,FALSE)))</f>
        <v/>
      </c>
      <c r="J64" s="58" t="str">
        <f>IF(D64="","",IF(ISERROR(VLOOKUP(D64,员工基本信息表!$C$4:$L$1048576,7,FALSE)),"",VLOOKUP(D64,员工基本信息表!$C$4:$L$1048576,7,FALSE)))</f>
        <v/>
      </c>
      <c r="K64" s="27" t="str">
        <f>IF(D64="","",IF(ISERROR(VLOOKUP(D64,员工基本信息表!$C$4:$L$1048576,8,FALSE)),"",VLOOKUP(D64,员工基本信息表!$C$4:$L$1048576,8,FALSE)))</f>
        <v/>
      </c>
      <c r="L64" s="58" t="str">
        <f>IF(D64="","",IF(ISERROR(VLOOKUP(D64,员工基本信息表!$C$4:$L$1048576,9,FALSE)),"",VLOOKUP(D64,员工基本信息表!$C$4:$L$1048576,9,FALSE)))</f>
        <v/>
      </c>
      <c r="M64" s="58" t="str">
        <f>IF(D64="","",IF(ISERROR(VLOOKUP(D64,员工基本信息表!$C$4:$L$1048576,10,FALSE)),"",VLOOKUP(D64,员工基本信息表!$C$4:$L$1048576,10,FALSE)))</f>
        <v/>
      </c>
      <c r="N64" s="60" t="str">
        <f t="shared" ca="1" si="1"/>
        <v/>
      </c>
    </row>
    <row r="65" spans="3:14">
      <c r="C65" s="59" t="str">
        <f t="shared" si="0"/>
        <v/>
      </c>
      <c r="D65" s="61"/>
      <c r="E65" s="58" t="str">
        <f>IF(D65="","",IF(ISERROR(VLOOKUP(D65,员工基本信息表!$C$4:$L$1048576,2,FALSE)),"",VLOOKUP(D65,员工基本信息表!$C$4:$L$1048576,2,FALSE)))</f>
        <v/>
      </c>
      <c r="F65" s="58" t="str">
        <f>IF(D65="","",IF(ISERROR(VLOOKUP(D65,员工基本信息表!$C$4:$L$1048576,3,FALSE)),"",VLOOKUP(D65,员工基本信息表!$C$4:$L$1048576,3,FALSE)))</f>
        <v/>
      </c>
      <c r="G65" s="58" t="str">
        <f>IF(D65="","",IF(ISERROR(VLOOKUP(D65,员工基本信息表!$C$4:$L$1048576,4,FALSE)),"",VLOOKUP(D65,员工基本信息表!$C$4:$L$1048576,4,FALSE)))</f>
        <v/>
      </c>
      <c r="H65" s="58" t="str">
        <f>IF(D65="","",IF(ISERROR(VLOOKUP(D65,员工基本信息表!$C$4:$L$1048576,5,FALSE)),"",VLOOKUP(D65,员工基本信息表!$C$4:$L$1048576,5,FALSE)))</f>
        <v/>
      </c>
      <c r="I65" s="58" t="str">
        <f>IF(D65="","",IF(ISERROR(VLOOKUP(D65,员工基本信息表!$C$4:$L$1048576,6,FALSE)),"",VLOOKUP(D65,员工基本信息表!$C$4:$L$1048576,6,FALSE)))</f>
        <v/>
      </c>
      <c r="J65" s="58" t="str">
        <f>IF(D65="","",IF(ISERROR(VLOOKUP(D65,员工基本信息表!$C$4:$L$1048576,7,FALSE)),"",VLOOKUP(D65,员工基本信息表!$C$4:$L$1048576,7,FALSE)))</f>
        <v/>
      </c>
      <c r="K65" s="27" t="str">
        <f>IF(D65="","",IF(ISERROR(VLOOKUP(D65,员工基本信息表!$C$4:$L$1048576,8,FALSE)),"",VLOOKUP(D65,员工基本信息表!$C$4:$L$1048576,8,FALSE)))</f>
        <v/>
      </c>
      <c r="L65" s="58" t="str">
        <f>IF(D65="","",IF(ISERROR(VLOOKUP(D65,员工基本信息表!$C$4:$L$1048576,9,FALSE)),"",VLOOKUP(D65,员工基本信息表!$C$4:$L$1048576,9,FALSE)))</f>
        <v/>
      </c>
      <c r="M65" s="58" t="str">
        <f>IF(D65="","",IF(ISERROR(VLOOKUP(D65,员工基本信息表!$C$4:$L$1048576,10,FALSE)),"",VLOOKUP(D65,员工基本信息表!$C$4:$L$1048576,10,FALSE)))</f>
        <v/>
      </c>
      <c r="N65" s="60" t="str">
        <f t="shared" ca="1" si="1"/>
        <v/>
      </c>
    </row>
    <row r="66" spans="3:14">
      <c r="C66" s="59" t="str">
        <f t="shared" si="0"/>
        <v/>
      </c>
      <c r="D66" s="61"/>
      <c r="E66" s="58" t="str">
        <f>IF(D66="","",IF(ISERROR(VLOOKUP(D66,员工基本信息表!$C$4:$L$1048576,2,FALSE)),"",VLOOKUP(D66,员工基本信息表!$C$4:$L$1048576,2,FALSE)))</f>
        <v/>
      </c>
      <c r="F66" s="58" t="str">
        <f>IF(D66="","",IF(ISERROR(VLOOKUP(D66,员工基本信息表!$C$4:$L$1048576,3,FALSE)),"",VLOOKUP(D66,员工基本信息表!$C$4:$L$1048576,3,FALSE)))</f>
        <v/>
      </c>
      <c r="G66" s="58" t="str">
        <f>IF(D66="","",IF(ISERROR(VLOOKUP(D66,员工基本信息表!$C$4:$L$1048576,4,FALSE)),"",VLOOKUP(D66,员工基本信息表!$C$4:$L$1048576,4,FALSE)))</f>
        <v/>
      </c>
      <c r="H66" s="58" t="str">
        <f>IF(D66="","",IF(ISERROR(VLOOKUP(D66,员工基本信息表!$C$4:$L$1048576,5,FALSE)),"",VLOOKUP(D66,员工基本信息表!$C$4:$L$1048576,5,FALSE)))</f>
        <v/>
      </c>
      <c r="I66" s="58" t="str">
        <f>IF(D66="","",IF(ISERROR(VLOOKUP(D66,员工基本信息表!$C$4:$L$1048576,6,FALSE)),"",VLOOKUP(D66,员工基本信息表!$C$4:$L$1048576,6,FALSE)))</f>
        <v/>
      </c>
      <c r="J66" s="58" t="str">
        <f>IF(D66="","",IF(ISERROR(VLOOKUP(D66,员工基本信息表!$C$4:$L$1048576,7,FALSE)),"",VLOOKUP(D66,员工基本信息表!$C$4:$L$1048576,7,FALSE)))</f>
        <v/>
      </c>
      <c r="K66" s="27" t="str">
        <f>IF(D66="","",IF(ISERROR(VLOOKUP(D66,员工基本信息表!$C$4:$L$1048576,8,FALSE)),"",VLOOKUP(D66,员工基本信息表!$C$4:$L$1048576,8,FALSE)))</f>
        <v/>
      </c>
      <c r="L66" s="58" t="str">
        <f>IF(D66="","",IF(ISERROR(VLOOKUP(D66,员工基本信息表!$C$4:$L$1048576,9,FALSE)),"",VLOOKUP(D66,员工基本信息表!$C$4:$L$1048576,9,FALSE)))</f>
        <v/>
      </c>
      <c r="M66" s="58" t="str">
        <f>IF(D66="","",IF(ISERROR(VLOOKUP(D66,员工基本信息表!$C$4:$L$1048576,10,FALSE)),"",VLOOKUP(D66,员工基本信息表!$C$4:$L$1048576,10,FALSE)))</f>
        <v/>
      </c>
      <c r="N66" s="60" t="str">
        <f t="shared" ca="1" si="1"/>
        <v/>
      </c>
    </row>
    <row r="67" spans="3:14">
      <c r="C67" s="59" t="str">
        <f t="shared" si="0"/>
        <v/>
      </c>
      <c r="D67" s="61"/>
      <c r="E67" s="58" t="str">
        <f>IF(D67="","",IF(ISERROR(VLOOKUP(D67,员工基本信息表!$C$4:$L$1048576,2,FALSE)),"",VLOOKUP(D67,员工基本信息表!$C$4:$L$1048576,2,FALSE)))</f>
        <v/>
      </c>
      <c r="F67" s="58" t="str">
        <f>IF(D67="","",IF(ISERROR(VLOOKUP(D67,员工基本信息表!$C$4:$L$1048576,3,FALSE)),"",VLOOKUP(D67,员工基本信息表!$C$4:$L$1048576,3,FALSE)))</f>
        <v/>
      </c>
      <c r="G67" s="58" t="str">
        <f>IF(D67="","",IF(ISERROR(VLOOKUP(D67,员工基本信息表!$C$4:$L$1048576,4,FALSE)),"",VLOOKUP(D67,员工基本信息表!$C$4:$L$1048576,4,FALSE)))</f>
        <v/>
      </c>
      <c r="H67" s="58" t="str">
        <f>IF(D67="","",IF(ISERROR(VLOOKUP(D67,员工基本信息表!$C$4:$L$1048576,5,FALSE)),"",VLOOKUP(D67,员工基本信息表!$C$4:$L$1048576,5,FALSE)))</f>
        <v/>
      </c>
      <c r="I67" s="58" t="str">
        <f>IF(D67="","",IF(ISERROR(VLOOKUP(D67,员工基本信息表!$C$4:$L$1048576,6,FALSE)),"",VLOOKUP(D67,员工基本信息表!$C$4:$L$1048576,6,FALSE)))</f>
        <v/>
      </c>
      <c r="J67" s="58" t="str">
        <f>IF(D67="","",IF(ISERROR(VLOOKUP(D67,员工基本信息表!$C$4:$L$1048576,7,FALSE)),"",VLOOKUP(D67,员工基本信息表!$C$4:$L$1048576,7,FALSE)))</f>
        <v/>
      </c>
      <c r="K67" s="27" t="str">
        <f>IF(D67="","",IF(ISERROR(VLOOKUP(D67,员工基本信息表!$C$4:$L$1048576,8,FALSE)),"",VLOOKUP(D67,员工基本信息表!$C$4:$L$1048576,8,FALSE)))</f>
        <v/>
      </c>
      <c r="L67" s="58" t="str">
        <f>IF(D67="","",IF(ISERROR(VLOOKUP(D67,员工基本信息表!$C$4:$L$1048576,9,FALSE)),"",VLOOKUP(D67,员工基本信息表!$C$4:$L$1048576,9,FALSE)))</f>
        <v/>
      </c>
      <c r="M67" s="58" t="str">
        <f>IF(D67="","",IF(ISERROR(VLOOKUP(D67,员工基本信息表!$C$4:$L$1048576,10,FALSE)),"",VLOOKUP(D67,员工基本信息表!$C$4:$L$1048576,10,FALSE)))</f>
        <v/>
      </c>
      <c r="N67" s="60" t="str">
        <f t="shared" ca="1" si="1"/>
        <v/>
      </c>
    </row>
    <row r="68" spans="3:14">
      <c r="C68" s="59" t="str">
        <f t="shared" si="0"/>
        <v/>
      </c>
      <c r="D68" s="61"/>
      <c r="E68" s="58" t="str">
        <f>IF(D68="","",IF(ISERROR(VLOOKUP(D68,员工基本信息表!$C$4:$L$1048576,2,FALSE)),"",VLOOKUP(D68,员工基本信息表!$C$4:$L$1048576,2,FALSE)))</f>
        <v/>
      </c>
      <c r="F68" s="58" t="str">
        <f>IF(D68="","",IF(ISERROR(VLOOKUP(D68,员工基本信息表!$C$4:$L$1048576,3,FALSE)),"",VLOOKUP(D68,员工基本信息表!$C$4:$L$1048576,3,FALSE)))</f>
        <v/>
      </c>
      <c r="G68" s="58" t="str">
        <f>IF(D68="","",IF(ISERROR(VLOOKUP(D68,员工基本信息表!$C$4:$L$1048576,4,FALSE)),"",VLOOKUP(D68,员工基本信息表!$C$4:$L$1048576,4,FALSE)))</f>
        <v/>
      </c>
      <c r="H68" s="58" t="str">
        <f>IF(D68="","",IF(ISERROR(VLOOKUP(D68,员工基本信息表!$C$4:$L$1048576,5,FALSE)),"",VLOOKUP(D68,员工基本信息表!$C$4:$L$1048576,5,FALSE)))</f>
        <v/>
      </c>
      <c r="I68" s="58" t="str">
        <f>IF(D68="","",IF(ISERROR(VLOOKUP(D68,员工基本信息表!$C$4:$L$1048576,6,FALSE)),"",VLOOKUP(D68,员工基本信息表!$C$4:$L$1048576,6,FALSE)))</f>
        <v/>
      </c>
      <c r="J68" s="58" t="str">
        <f>IF(D68="","",IF(ISERROR(VLOOKUP(D68,员工基本信息表!$C$4:$L$1048576,7,FALSE)),"",VLOOKUP(D68,员工基本信息表!$C$4:$L$1048576,7,FALSE)))</f>
        <v/>
      </c>
      <c r="K68" s="27" t="str">
        <f>IF(D68="","",IF(ISERROR(VLOOKUP(D68,员工基本信息表!$C$4:$L$1048576,8,FALSE)),"",VLOOKUP(D68,员工基本信息表!$C$4:$L$1048576,8,FALSE)))</f>
        <v/>
      </c>
      <c r="L68" s="58" t="str">
        <f>IF(D68="","",IF(ISERROR(VLOOKUP(D68,员工基本信息表!$C$4:$L$1048576,9,FALSE)),"",VLOOKUP(D68,员工基本信息表!$C$4:$L$1048576,9,FALSE)))</f>
        <v/>
      </c>
      <c r="M68" s="58" t="str">
        <f>IF(D68="","",IF(ISERROR(VLOOKUP(D68,员工基本信息表!$C$4:$L$1048576,10,FALSE)),"",VLOOKUP(D68,员工基本信息表!$C$4:$L$1048576,10,FALSE)))</f>
        <v/>
      </c>
      <c r="N68" s="60" t="str">
        <f t="shared" ca="1" si="1"/>
        <v/>
      </c>
    </row>
    <row r="69" spans="3:14">
      <c r="C69" s="59" t="str">
        <f t="shared" si="0"/>
        <v/>
      </c>
      <c r="D69" s="61"/>
      <c r="E69" s="58" t="str">
        <f>IF(D69="","",IF(ISERROR(VLOOKUP(D69,员工基本信息表!$C$4:$L$1048576,2,FALSE)),"",VLOOKUP(D69,员工基本信息表!$C$4:$L$1048576,2,FALSE)))</f>
        <v/>
      </c>
      <c r="F69" s="58" t="str">
        <f>IF(D69="","",IF(ISERROR(VLOOKUP(D69,员工基本信息表!$C$4:$L$1048576,3,FALSE)),"",VLOOKUP(D69,员工基本信息表!$C$4:$L$1048576,3,FALSE)))</f>
        <v/>
      </c>
      <c r="G69" s="58" t="str">
        <f>IF(D69="","",IF(ISERROR(VLOOKUP(D69,员工基本信息表!$C$4:$L$1048576,4,FALSE)),"",VLOOKUP(D69,员工基本信息表!$C$4:$L$1048576,4,FALSE)))</f>
        <v/>
      </c>
      <c r="H69" s="58" t="str">
        <f>IF(D69="","",IF(ISERROR(VLOOKUP(D69,员工基本信息表!$C$4:$L$1048576,5,FALSE)),"",VLOOKUP(D69,员工基本信息表!$C$4:$L$1048576,5,FALSE)))</f>
        <v/>
      </c>
      <c r="I69" s="58" t="str">
        <f>IF(D69="","",IF(ISERROR(VLOOKUP(D69,员工基本信息表!$C$4:$L$1048576,6,FALSE)),"",VLOOKUP(D69,员工基本信息表!$C$4:$L$1048576,6,FALSE)))</f>
        <v/>
      </c>
      <c r="J69" s="58" t="str">
        <f>IF(D69="","",IF(ISERROR(VLOOKUP(D69,员工基本信息表!$C$4:$L$1048576,7,FALSE)),"",VLOOKUP(D69,员工基本信息表!$C$4:$L$1048576,7,FALSE)))</f>
        <v/>
      </c>
      <c r="K69" s="27" t="str">
        <f>IF(D69="","",IF(ISERROR(VLOOKUP(D69,员工基本信息表!$C$4:$L$1048576,8,FALSE)),"",VLOOKUP(D69,员工基本信息表!$C$4:$L$1048576,8,FALSE)))</f>
        <v/>
      </c>
      <c r="L69" s="58" t="str">
        <f>IF(D69="","",IF(ISERROR(VLOOKUP(D69,员工基本信息表!$C$4:$L$1048576,9,FALSE)),"",VLOOKUP(D69,员工基本信息表!$C$4:$L$1048576,9,FALSE)))</f>
        <v/>
      </c>
      <c r="M69" s="58" t="str">
        <f>IF(D69="","",IF(ISERROR(VLOOKUP(D69,员工基本信息表!$C$4:$L$1048576,10,FALSE)),"",VLOOKUP(D69,员工基本信息表!$C$4:$L$1048576,10,FALSE)))</f>
        <v/>
      </c>
      <c r="N69" s="60" t="str">
        <f t="shared" ca="1" si="1"/>
        <v/>
      </c>
    </row>
    <row r="70" spans="3:14">
      <c r="C70" s="59" t="str">
        <f t="shared" si="0"/>
        <v/>
      </c>
      <c r="D70" s="61"/>
      <c r="E70" s="58" t="str">
        <f>IF(D70="","",IF(ISERROR(VLOOKUP(D70,员工基本信息表!$C$4:$L$1048576,2,FALSE)),"",VLOOKUP(D70,员工基本信息表!$C$4:$L$1048576,2,FALSE)))</f>
        <v/>
      </c>
      <c r="F70" s="58" t="str">
        <f>IF(D70="","",IF(ISERROR(VLOOKUP(D70,员工基本信息表!$C$4:$L$1048576,3,FALSE)),"",VLOOKUP(D70,员工基本信息表!$C$4:$L$1048576,3,FALSE)))</f>
        <v/>
      </c>
      <c r="G70" s="58" t="str">
        <f>IF(D70="","",IF(ISERROR(VLOOKUP(D70,员工基本信息表!$C$4:$L$1048576,4,FALSE)),"",VLOOKUP(D70,员工基本信息表!$C$4:$L$1048576,4,FALSE)))</f>
        <v/>
      </c>
      <c r="H70" s="58" t="str">
        <f>IF(D70="","",IF(ISERROR(VLOOKUP(D70,员工基本信息表!$C$4:$L$1048576,5,FALSE)),"",VLOOKUP(D70,员工基本信息表!$C$4:$L$1048576,5,FALSE)))</f>
        <v/>
      </c>
      <c r="I70" s="58" t="str">
        <f>IF(D70="","",IF(ISERROR(VLOOKUP(D70,员工基本信息表!$C$4:$L$1048576,6,FALSE)),"",VLOOKUP(D70,员工基本信息表!$C$4:$L$1048576,6,FALSE)))</f>
        <v/>
      </c>
      <c r="J70" s="58" t="str">
        <f>IF(D70="","",IF(ISERROR(VLOOKUP(D70,员工基本信息表!$C$4:$L$1048576,7,FALSE)),"",VLOOKUP(D70,员工基本信息表!$C$4:$L$1048576,7,FALSE)))</f>
        <v/>
      </c>
      <c r="K70" s="27" t="str">
        <f>IF(D70="","",IF(ISERROR(VLOOKUP(D70,员工基本信息表!$C$4:$L$1048576,8,FALSE)),"",VLOOKUP(D70,员工基本信息表!$C$4:$L$1048576,8,FALSE)))</f>
        <v/>
      </c>
      <c r="L70" s="58" t="str">
        <f>IF(D70="","",IF(ISERROR(VLOOKUP(D70,员工基本信息表!$C$4:$L$1048576,9,FALSE)),"",VLOOKUP(D70,员工基本信息表!$C$4:$L$1048576,9,FALSE)))</f>
        <v/>
      </c>
      <c r="M70" s="58" t="str">
        <f>IF(D70="","",IF(ISERROR(VLOOKUP(D70,员工基本信息表!$C$4:$L$1048576,10,FALSE)),"",VLOOKUP(D70,员工基本信息表!$C$4:$L$1048576,10,FALSE)))</f>
        <v/>
      </c>
      <c r="N70" s="60" t="str">
        <f t="shared" ca="1" si="1"/>
        <v/>
      </c>
    </row>
    <row r="71" spans="3:14">
      <c r="C71" s="59" t="str">
        <f t="shared" si="0"/>
        <v/>
      </c>
      <c r="D71" s="61"/>
      <c r="E71" s="58" t="str">
        <f>IF(D71="","",IF(ISERROR(VLOOKUP(D71,员工基本信息表!$C$4:$L$1048576,2,FALSE)),"",VLOOKUP(D71,员工基本信息表!$C$4:$L$1048576,2,FALSE)))</f>
        <v/>
      </c>
      <c r="F71" s="58" t="str">
        <f>IF(D71="","",IF(ISERROR(VLOOKUP(D71,员工基本信息表!$C$4:$L$1048576,3,FALSE)),"",VLOOKUP(D71,员工基本信息表!$C$4:$L$1048576,3,FALSE)))</f>
        <v/>
      </c>
      <c r="G71" s="58" t="str">
        <f>IF(D71="","",IF(ISERROR(VLOOKUP(D71,员工基本信息表!$C$4:$L$1048576,4,FALSE)),"",VLOOKUP(D71,员工基本信息表!$C$4:$L$1048576,4,FALSE)))</f>
        <v/>
      </c>
      <c r="H71" s="58" t="str">
        <f>IF(D71="","",IF(ISERROR(VLOOKUP(D71,员工基本信息表!$C$4:$L$1048576,5,FALSE)),"",VLOOKUP(D71,员工基本信息表!$C$4:$L$1048576,5,FALSE)))</f>
        <v/>
      </c>
      <c r="I71" s="58" t="str">
        <f>IF(D71="","",IF(ISERROR(VLOOKUP(D71,员工基本信息表!$C$4:$L$1048576,6,FALSE)),"",VLOOKUP(D71,员工基本信息表!$C$4:$L$1048576,6,FALSE)))</f>
        <v/>
      </c>
      <c r="J71" s="58" t="str">
        <f>IF(D71="","",IF(ISERROR(VLOOKUP(D71,员工基本信息表!$C$4:$L$1048576,7,FALSE)),"",VLOOKUP(D71,员工基本信息表!$C$4:$L$1048576,7,FALSE)))</f>
        <v/>
      </c>
      <c r="K71" s="27" t="str">
        <f>IF(D71="","",IF(ISERROR(VLOOKUP(D71,员工基本信息表!$C$4:$L$1048576,8,FALSE)),"",VLOOKUP(D71,员工基本信息表!$C$4:$L$1048576,8,FALSE)))</f>
        <v/>
      </c>
      <c r="L71" s="58" t="str">
        <f>IF(D71="","",IF(ISERROR(VLOOKUP(D71,员工基本信息表!$C$4:$L$1048576,9,FALSE)),"",VLOOKUP(D71,员工基本信息表!$C$4:$L$1048576,9,FALSE)))</f>
        <v/>
      </c>
      <c r="M71" s="58" t="str">
        <f>IF(D71="","",IF(ISERROR(VLOOKUP(D71,员工基本信息表!$C$4:$L$1048576,10,FALSE)),"",VLOOKUP(D71,员工基本信息表!$C$4:$L$1048576,10,FALSE)))</f>
        <v/>
      </c>
      <c r="N71" s="60" t="str">
        <f t="shared" ca="1" si="1"/>
        <v/>
      </c>
    </row>
    <row r="72" spans="3:14">
      <c r="C72" s="59" t="str">
        <f t="shared" ref="C72:C135" si="2">IF(D72="","",C71+1)</f>
        <v/>
      </c>
      <c r="D72" s="61"/>
      <c r="E72" s="58" t="str">
        <f>IF(D72="","",IF(ISERROR(VLOOKUP(D72,员工基本信息表!$C$4:$L$1048576,2,FALSE)),"",VLOOKUP(D72,员工基本信息表!$C$4:$L$1048576,2,FALSE)))</f>
        <v/>
      </c>
      <c r="F72" s="58" t="str">
        <f>IF(D72="","",IF(ISERROR(VLOOKUP(D72,员工基本信息表!$C$4:$L$1048576,3,FALSE)),"",VLOOKUP(D72,员工基本信息表!$C$4:$L$1048576,3,FALSE)))</f>
        <v/>
      </c>
      <c r="G72" s="58" t="str">
        <f>IF(D72="","",IF(ISERROR(VLOOKUP(D72,员工基本信息表!$C$4:$L$1048576,4,FALSE)),"",VLOOKUP(D72,员工基本信息表!$C$4:$L$1048576,4,FALSE)))</f>
        <v/>
      </c>
      <c r="H72" s="58" t="str">
        <f>IF(D72="","",IF(ISERROR(VLOOKUP(D72,员工基本信息表!$C$4:$L$1048576,5,FALSE)),"",VLOOKUP(D72,员工基本信息表!$C$4:$L$1048576,5,FALSE)))</f>
        <v/>
      </c>
      <c r="I72" s="58" t="str">
        <f>IF(D72="","",IF(ISERROR(VLOOKUP(D72,员工基本信息表!$C$4:$L$1048576,6,FALSE)),"",VLOOKUP(D72,员工基本信息表!$C$4:$L$1048576,6,FALSE)))</f>
        <v/>
      </c>
      <c r="J72" s="58" t="str">
        <f>IF(D72="","",IF(ISERROR(VLOOKUP(D72,员工基本信息表!$C$4:$L$1048576,7,FALSE)),"",VLOOKUP(D72,员工基本信息表!$C$4:$L$1048576,7,FALSE)))</f>
        <v/>
      </c>
      <c r="K72" s="27" t="str">
        <f>IF(D72="","",IF(ISERROR(VLOOKUP(D72,员工基本信息表!$C$4:$L$1048576,8,FALSE)),"",VLOOKUP(D72,员工基本信息表!$C$4:$L$1048576,8,FALSE)))</f>
        <v/>
      </c>
      <c r="L72" s="58" t="str">
        <f>IF(D72="","",IF(ISERROR(VLOOKUP(D72,员工基本信息表!$C$4:$L$1048576,9,FALSE)),"",VLOOKUP(D72,员工基本信息表!$C$4:$L$1048576,9,FALSE)))</f>
        <v/>
      </c>
      <c r="M72" s="58" t="str">
        <f>IF(D72="","",IF(ISERROR(VLOOKUP(D72,员工基本信息表!$C$4:$L$1048576,10,FALSE)),"",VLOOKUP(D72,员工基本信息表!$C$4:$L$1048576,10,FALSE)))</f>
        <v/>
      </c>
      <c r="N72" s="60" t="str">
        <f t="shared" ref="N72:N135" ca="1" si="3">IF(K72="","",YEAR(TODAY())-YEAR(K72))</f>
        <v/>
      </c>
    </row>
    <row r="73" spans="3:14">
      <c r="C73" s="59" t="str">
        <f t="shared" si="2"/>
        <v/>
      </c>
      <c r="D73" s="61"/>
      <c r="E73" s="58" t="str">
        <f>IF(D73="","",IF(ISERROR(VLOOKUP(D73,员工基本信息表!$C$4:$L$1048576,2,FALSE)),"",VLOOKUP(D73,员工基本信息表!$C$4:$L$1048576,2,FALSE)))</f>
        <v/>
      </c>
      <c r="F73" s="58" t="str">
        <f>IF(D73="","",IF(ISERROR(VLOOKUP(D73,员工基本信息表!$C$4:$L$1048576,3,FALSE)),"",VLOOKUP(D73,员工基本信息表!$C$4:$L$1048576,3,FALSE)))</f>
        <v/>
      </c>
      <c r="G73" s="58" t="str">
        <f>IF(D73="","",IF(ISERROR(VLOOKUP(D73,员工基本信息表!$C$4:$L$1048576,4,FALSE)),"",VLOOKUP(D73,员工基本信息表!$C$4:$L$1048576,4,FALSE)))</f>
        <v/>
      </c>
      <c r="H73" s="58" t="str">
        <f>IF(D73="","",IF(ISERROR(VLOOKUP(D73,员工基本信息表!$C$4:$L$1048576,5,FALSE)),"",VLOOKUP(D73,员工基本信息表!$C$4:$L$1048576,5,FALSE)))</f>
        <v/>
      </c>
      <c r="I73" s="58" t="str">
        <f>IF(D73="","",IF(ISERROR(VLOOKUP(D73,员工基本信息表!$C$4:$L$1048576,6,FALSE)),"",VLOOKUP(D73,员工基本信息表!$C$4:$L$1048576,6,FALSE)))</f>
        <v/>
      </c>
      <c r="J73" s="58" t="str">
        <f>IF(D73="","",IF(ISERROR(VLOOKUP(D73,员工基本信息表!$C$4:$L$1048576,7,FALSE)),"",VLOOKUP(D73,员工基本信息表!$C$4:$L$1048576,7,FALSE)))</f>
        <v/>
      </c>
      <c r="K73" s="27" t="str">
        <f>IF(D73="","",IF(ISERROR(VLOOKUP(D73,员工基本信息表!$C$4:$L$1048576,8,FALSE)),"",VLOOKUP(D73,员工基本信息表!$C$4:$L$1048576,8,FALSE)))</f>
        <v/>
      </c>
      <c r="L73" s="58" t="str">
        <f>IF(D73="","",IF(ISERROR(VLOOKUP(D73,员工基本信息表!$C$4:$L$1048576,9,FALSE)),"",VLOOKUP(D73,员工基本信息表!$C$4:$L$1048576,9,FALSE)))</f>
        <v/>
      </c>
      <c r="M73" s="58" t="str">
        <f>IF(D73="","",IF(ISERROR(VLOOKUP(D73,员工基本信息表!$C$4:$L$1048576,10,FALSE)),"",VLOOKUP(D73,员工基本信息表!$C$4:$L$1048576,10,FALSE)))</f>
        <v/>
      </c>
      <c r="N73" s="60" t="str">
        <f t="shared" ca="1" si="3"/>
        <v/>
      </c>
    </row>
    <row r="74" spans="3:14">
      <c r="C74" s="59" t="str">
        <f t="shared" si="2"/>
        <v/>
      </c>
      <c r="D74" s="61"/>
      <c r="E74" s="58" t="str">
        <f>IF(D74="","",IF(ISERROR(VLOOKUP(D74,员工基本信息表!$C$4:$L$1048576,2,FALSE)),"",VLOOKUP(D74,员工基本信息表!$C$4:$L$1048576,2,FALSE)))</f>
        <v/>
      </c>
      <c r="F74" s="58" t="str">
        <f>IF(D74="","",IF(ISERROR(VLOOKUP(D74,员工基本信息表!$C$4:$L$1048576,3,FALSE)),"",VLOOKUP(D74,员工基本信息表!$C$4:$L$1048576,3,FALSE)))</f>
        <v/>
      </c>
      <c r="G74" s="58" t="str">
        <f>IF(D74="","",IF(ISERROR(VLOOKUP(D74,员工基本信息表!$C$4:$L$1048576,4,FALSE)),"",VLOOKUP(D74,员工基本信息表!$C$4:$L$1048576,4,FALSE)))</f>
        <v/>
      </c>
      <c r="H74" s="58" t="str">
        <f>IF(D74="","",IF(ISERROR(VLOOKUP(D74,员工基本信息表!$C$4:$L$1048576,5,FALSE)),"",VLOOKUP(D74,员工基本信息表!$C$4:$L$1048576,5,FALSE)))</f>
        <v/>
      </c>
      <c r="I74" s="58" t="str">
        <f>IF(D74="","",IF(ISERROR(VLOOKUP(D74,员工基本信息表!$C$4:$L$1048576,6,FALSE)),"",VLOOKUP(D74,员工基本信息表!$C$4:$L$1048576,6,FALSE)))</f>
        <v/>
      </c>
      <c r="J74" s="58" t="str">
        <f>IF(D74="","",IF(ISERROR(VLOOKUP(D74,员工基本信息表!$C$4:$L$1048576,7,FALSE)),"",VLOOKUP(D74,员工基本信息表!$C$4:$L$1048576,7,FALSE)))</f>
        <v/>
      </c>
      <c r="K74" s="27" t="str">
        <f>IF(D74="","",IF(ISERROR(VLOOKUP(D74,员工基本信息表!$C$4:$L$1048576,8,FALSE)),"",VLOOKUP(D74,员工基本信息表!$C$4:$L$1048576,8,FALSE)))</f>
        <v/>
      </c>
      <c r="L74" s="58" t="str">
        <f>IF(D74="","",IF(ISERROR(VLOOKUP(D74,员工基本信息表!$C$4:$L$1048576,9,FALSE)),"",VLOOKUP(D74,员工基本信息表!$C$4:$L$1048576,9,FALSE)))</f>
        <v/>
      </c>
      <c r="M74" s="58" t="str">
        <f>IF(D74="","",IF(ISERROR(VLOOKUP(D74,员工基本信息表!$C$4:$L$1048576,10,FALSE)),"",VLOOKUP(D74,员工基本信息表!$C$4:$L$1048576,10,FALSE)))</f>
        <v/>
      </c>
      <c r="N74" s="60" t="str">
        <f t="shared" ca="1" si="3"/>
        <v/>
      </c>
    </row>
    <row r="75" spans="3:14">
      <c r="C75" s="59" t="str">
        <f t="shared" si="2"/>
        <v/>
      </c>
      <c r="D75" s="61"/>
      <c r="E75" s="58" t="str">
        <f>IF(D75="","",IF(ISERROR(VLOOKUP(D75,员工基本信息表!$C$4:$L$1048576,2,FALSE)),"",VLOOKUP(D75,员工基本信息表!$C$4:$L$1048576,2,FALSE)))</f>
        <v/>
      </c>
      <c r="F75" s="58" t="str">
        <f>IF(D75="","",IF(ISERROR(VLOOKUP(D75,员工基本信息表!$C$4:$L$1048576,3,FALSE)),"",VLOOKUP(D75,员工基本信息表!$C$4:$L$1048576,3,FALSE)))</f>
        <v/>
      </c>
      <c r="G75" s="58" t="str">
        <f>IF(D75="","",IF(ISERROR(VLOOKUP(D75,员工基本信息表!$C$4:$L$1048576,4,FALSE)),"",VLOOKUP(D75,员工基本信息表!$C$4:$L$1048576,4,FALSE)))</f>
        <v/>
      </c>
      <c r="H75" s="58" t="str">
        <f>IF(D75="","",IF(ISERROR(VLOOKUP(D75,员工基本信息表!$C$4:$L$1048576,5,FALSE)),"",VLOOKUP(D75,员工基本信息表!$C$4:$L$1048576,5,FALSE)))</f>
        <v/>
      </c>
      <c r="I75" s="58" t="str">
        <f>IF(D75="","",IF(ISERROR(VLOOKUP(D75,员工基本信息表!$C$4:$L$1048576,6,FALSE)),"",VLOOKUP(D75,员工基本信息表!$C$4:$L$1048576,6,FALSE)))</f>
        <v/>
      </c>
      <c r="J75" s="58" t="str">
        <f>IF(D75="","",IF(ISERROR(VLOOKUP(D75,员工基本信息表!$C$4:$L$1048576,7,FALSE)),"",VLOOKUP(D75,员工基本信息表!$C$4:$L$1048576,7,FALSE)))</f>
        <v/>
      </c>
      <c r="K75" s="27" t="str">
        <f>IF(D75="","",IF(ISERROR(VLOOKUP(D75,员工基本信息表!$C$4:$L$1048576,8,FALSE)),"",VLOOKUP(D75,员工基本信息表!$C$4:$L$1048576,8,FALSE)))</f>
        <v/>
      </c>
      <c r="L75" s="58" t="str">
        <f>IF(D75="","",IF(ISERROR(VLOOKUP(D75,员工基本信息表!$C$4:$L$1048576,9,FALSE)),"",VLOOKUP(D75,员工基本信息表!$C$4:$L$1048576,9,FALSE)))</f>
        <v/>
      </c>
      <c r="M75" s="58" t="str">
        <f>IF(D75="","",IF(ISERROR(VLOOKUP(D75,员工基本信息表!$C$4:$L$1048576,10,FALSE)),"",VLOOKUP(D75,员工基本信息表!$C$4:$L$1048576,10,FALSE)))</f>
        <v/>
      </c>
      <c r="N75" s="60" t="str">
        <f t="shared" ca="1" si="3"/>
        <v/>
      </c>
    </row>
    <row r="76" spans="3:14">
      <c r="C76" s="59" t="str">
        <f t="shared" si="2"/>
        <v/>
      </c>
      <c r="D76" s="61"/>
      <c r="E76" s="58" t="str">
        <f>IF(D76="","",IF(ISERROR(VLOOKUP(D76,员工基本信息表!$C$4:$L$1048576,2,FALSE)),"",VLOOKUP(D76,员工基本信息表!$C$4:$L$1048576,2,FALSE)))</f>
        <v/>
      </c>
      <c r="F76" s="58" t="str">
        <f>IF(D76="","",IF(ISERROR(VLOOKUP(D76,员工基本信息表!$C$4:$L$1048576,3,FALSE)),"",VLOOKUP(D76,员工基本信息表!$C$4:$L$1048576,3,FALSE)))</f>
        <v/>
      </c>
      <c r="G76" s="58" t="str">
        <f>IF(D76="","",IF(ISERROR(VLOOKUP(D76,员工基本信息表!$C$4:$L$1048576,4,FALSE)),"",VLOOKUP(D76,员工基本信息表!$C$4:$L$1048576,4,FALSE)))</f>
        <v/>
      </c>
      <c r="H76" s="58" t="str">
        <f>IF(D76="","",IF(ISERROR(VLOOKUP(D76,员工基本信息表!$C$4:$L$1048576,5,FALSE)),"",VLOOKUP(D76,员工基本信息表!$C$4:$L$1048576,5,FALSE)))</f>
        <v/>
      </c>
      <c r="I76" s="58" t="str">
        <f>IF(D76="","",IF(ISERROR(VLOOKUP(D76,员工基本信息表!$C$4:$L$1048576,6,FALSE)),"",VLOOKUP(D76,员工基本信息表!$C$4:$L$1048576,6,FALSE)))</f>
        <v/>
      </c>
      <c r="J76" s="58" t="str">
        <f>IF(D76="","",IF(ISERROR(VLOOKUP(D76,员工基本信息表!$C$4:$L$1048576,7,FALSE)),"",VLOOKUP(D76,员工基本信息表!$C$4:$L$1048576,7,FALSE)))</f>
        <v/>
      </c>
      <c r="K76" s="27" t="str">
        <f>IF(D76="","",IF(ISERROR(VLOOKUP(D76,员工基本信息表!$C$4:$L$1048576,8,FALSE)),"",VLOOKUP(D76,员工基本信息表!$C$4:$L$1048576,8,FALSE)))</f>
        <v/>
      </c>
      <c r="L76" s="58" t="str">
        <f>IF(D76="","",IF(ISERROR(VLOOKUP(D76,员工基本信息表!$C$4:$L$1048576,9,FALSE)),"",VLOOKUP(D76,员工基本信息表!$C$4:$L$1048576,9,FALSE)))</f>
        <v/>
      </c>
      <c r="M76" s="58" t="str">
        <f>IF(D76="","",IF(ISERROR(VLOOKUP(D76,员工基本信息表!$C$4:$L$1048576,10,FALSE)),"",VLOOKUP(D76,员工基本信息表!$C$4:$L$1048576,10,FALSE)))</f>
        <v/>
      </c>
      <c r="N76" s="60" t="str">
        <f t="shared" ca="1" si="3"/>
        <v/>
      </c>
    </row>
    <row r="77" spans="3:14">
      <c r="C77" s="59" t="str">
        <f t="shared" si="2"/>
        <v/>
      </c>
      <c r="D77" s="61"/>
      <c r="E77" s="58" t="str">
        <f>IF(D77="","",IF(ISERROR(VLOOKUP(D77,员工基本信息表!$C$4:$L$1048576,2,FALSE)),"",VLOOKUP(D77,员工基本信息表!$C$4:$L$1048576,2,FALSE)))</f>
        <v/>
      </c>
      <c r="F77" s="58" t="str">
        <f>IF(D77="","",IF(ISERROR(VLOOKUP(D77,员工基本信息表!$C$4:$L$1048576,3,FALSE)),"",VLOOKUP(D77,员工基本信息表!$C$4:$L$1048576,3,FALSE)))</f>
        <v/>
      </c>
      <c r="G77" s="58" t="str">
        <f>IF(D77="","",IF(ISERROR(VLOOKUP(D77,员工基本信息表!$C$4:$L$1048576,4,FALSE)),"",VLOOKUP(D77,员工基本信息表!$C$4:$L$1048576,4,FALSE)))</f>
        <v/>
      </c>
      <c r="H77" s="58" t="str">
        <f>IF(D77="","",IF(ISERROR(VLOOKUP(D77,员工基本信息表!$C$4:$L$1048576,5,FALSE)),"",VLOOKUP(D77,员工基本信息表!$C$4:$L$1048576,5,FALSE)))</f>
        <v/>
      </c>
      <c r="I77" s="58" t="str">
        <f>IF(D77="","",IF(ISERROR(VLOOKUP(D77,员工基本信息表!$C$4:$L$1048576,6,FALSE)),"",VLOOKUP(D77,员工基本信息表!$C$4:$L$1048576,6,FALSE)))</f>
        <v/>
      </c>
      <c r="J77" s="58" t="str">
        <f>IF(D77="","",IF(ISERROR(VLOOKUP(D77,员工基本信息表!$C$4:$L$1048576,7,FALSE)),"",VLOOKUP(D77,员工基本信息表!$C$4:$L$1048576,7,FALSE)))</f>
        <v/>
      </c>
      <c r="K77" s="27" t="str">
        <f>IF(D77="","",IF(ISERROR(VLOOKUP(D77,员工基本信息表!$C$4:$L$1048576,8,FALSE)),"",VLOOKUP(D77,员工基本信息表!$C$4:$L$1048576,8,FALSE)))</f>
        <v/>
      </c>
      <c r="L77" s="58" t="str">
        <f>IF(D77="","",IF(ISERROR(VLOOKUP(D77,员工基本信息表!$C$4:$L$1048576,9,FALSE)),"",VLOOKUP(D77,员工基本信息表!$C$4:$L$1048576,9,FALSE)))</f>
        <v/>
      </c>
      <c r="M77" s="58" t="str">
        <f>IF(D77="","",IF(ISERROR(VLOOKUP(D77,员工基本信息表!$C$4:$L$1048576,10,FALSE)),"",VLOOKUP(D77,员工基本信息表!$C$4:$L$1048576,10,FALSE)))</f>
        <v/>
      </c>
      <c r="N77" s="60" t="str">
        <f t="shared" ca="1" si="3"/>
        <v/>
      </c>
    </row>
    <row r="78" spans="3:14">
      <c r="C78" s="59" t="str">
        <f t="shared" si="2"/>
        <v/>
      </c>
      <c r="D78" s="61"/>
      <c r="E78" s="58" t="str">
        <f>IF(D78="","",IF(ISERROR(VLOOKUP(D78,员工基本信息表!$C$4:$L$1048576,2,FALSE)),"",VLOOKUP(D78,员工基本信息表!$C$4:$L$1048576,2,FALSE)))</f>
        <v/>
      </c>
      <c r="F78" s="58" t="str">
        <f>IF(D78="","",IF(ISERROR(VLOOKUP(D78,员工基本信息表!$C$4:$L$1048576,3,FALSE)),"",VLOOKUP(D78,员工基本信息表!$C$4:$L$1048576,3,FALSE)))</f>
        <v/>
      </c>
      <c r="G78" s="58" t="str">
        <f>IF(D78="","",IF(ISERROR(VLOOKUP(D78,员工基本信息表!$C$4:$L$1048576,4,FALSE)),"",VLOOKUP(D78,员工基本信息表!$C$4:$L$1048576,4,FALSE)))</f>
        <v/>
      </c>
      <c r="H78" s="58" t="str">
        <f>IF(D78="","",IF(ISERROR(VLOOKUP(D78,员工基本信息表!$C$4:$L$1048576,5,FALSE)),"",VLOOKUP(D78,员工基本信息表!$C$4:$L$1048576,5,FALSE)))</f>
        <v/>
      </c>
      <c r="I78" s="58" t="str">
        <f>IF(D78="","",IF(ISERROR(VLOOKUP(D78,员工基本信息表!$C$4:$L$1048576,6,FALSE)),"",VLOOKUP(D78,员工基本信息表!$C$4:$L$1048576,6,FALSE)))</f>
        <v/>
      </c>
      <c r="J78" s="58" t="str">
        <f>IF(D78="","",IF(ISERROR(VLOOKUP(D78,员工基本信息表!$C$4:$L$1048576,7,FALSE)),"",VLOOKUP(D78,员工基本信息表!$C$4:$L$1048576,7,FALSE)))</f>
        <v/>
      </c>
      <c r="K78" s="27" t="str">
        <f>IF(D78="","",IF(ISERROR(VLOOKUP(D78,员工基本信息表!$C$4:$L$1048576,8,FALSE)),"",VLOOKUP(D78,员工基本信息表!$C$4:$L$1048576,8,FALSE)))</f>
        <v/>
      </c>
      <c r="L78" s="58" t="str">
        <f>IF(D78="","",IF(ISERROR(VLOOKUP(D78,员工基本信息表!$C$4:$L$1048576,9,FALSE)),"",VLOOKUP(D78,员工基本信息表!$C$4:$L$1048576,9,FALSE)))</f>
        <v/>
      </c>
      <c r="M78" s="58" t="str">
        <f>IF(D78="","",IF(ISERROR(VLOOKUP(D78,员工基本信息表!$C$4:$L$1048576,10,FALSE)),"",VLOOKUP(D78,员工基本信息表!$C$4:$L$1048576,10,FALSE)))</f>
        <v/>
      </c>
      <c r="N78" s="60" t="str">
        <f t="shared" ca="1" si="3"/>
        <v/>
      </c>
    </row>
    <row r="79" spans="3:14">
      <c r="C79" s="59" t="str">
        <f t="shared" si="2"/>
        <v/>
      </c>
      <c r="D79" s="61"/>
      <c r="E79" s="58" t="str">
        <f>IF(D79="","",IF(ISERROR(VLOOKUP(D79,员工基本信息表!$C$4:$L$1048576,2,FALSE)),"",VLOOKUP(D79,员工基本信息表!$C$4:$L$1048576,2,FALSE)))</f>
        <v/>
      </c>
      <c r="F79" s="58" t="str">
        <f>IF(D79="","",IF(ISERROR(VLOOKUP(D79,员工基本信息表!$C$4:$L$1048576,3,FALSE)),"",VLOOKUP(D79,员工基本信息表!$C$4:$L$1048576,3,FALSE)))</f>
        <v/>
      </c>
      <c r="G79" s="58" t="str">
        <f>IF(D79="","",IF(ISERROR(VLOOKUP(D79,员工基本信息表!$C$4:$L$1048576,4,FALSE)),"",VLOOKUP(D79,员工基本信息表!$C$4:$L$1048576,4,FALSE)))</f>
        <v/>
      </c>
      <c r="H79" s="58" t="str">
        <f>IF(D79="","",IF(ISERROR(VLOOKUP(D79,员工基本信息表!$C$4:$L$1048576,5,FALSE)),"",VLOOKUP(D79,员工基本信息表!$C$4:$L$1048576,5,FALSE)))</f>
        <v/>
      </c>
      <c r="I79" s="58" t="str">
        <f>IF(D79="","",IF(ISERROR(VLOOKUP(D79,员工基本信息表!$C$4:$L$1048576,6,FALSE)),"",VLOOKUP(D79,员工基本信息表!$C$4:$L$1048576,6,FALSE)))</f>
        <v/>
      </c>
      <c r="J79" s="58" t="str">
        <f>IF(D79="","",IF(ISERROR(VLOOKUP(D79,员工基本信息表!$C$4:$L$1048576,7,FALSE)),"",VLOOKUP(D79,员工基本信息表!$C$4:$L$1048576,7,FALSE)))</f>
        <v/>
      </c>
      <c r="K79" s="27" t="str">
        <f>IF(D79="","",IF(ISERROR(VLOOKUP(D79,员工基本信息表!$C$4:$L$1048576,8,FALSE)),"",VLOOKUP(D79,员工基本信息表!$C$4:$L$1048576,8,FALSE)))</f>
        <v/>
      </c>
      <c r="L79" s="58" t="str">
        <f>IF(D79="","",IF(ISERROR(VLOOKUP(D79,员工基本信息表!$C$4:$L$1048576,9,FALSE)),"",VLOOKUP(D79,员工基本信息表!$C$4:$L$1048576,9,FALSE)))</f>
        <v/>
      </c>
      <c r="M79" s="58" t="str">
        <f>IF(D79="","",IF(ISERROR(VLOOKUP(D79,员工基本信息表!$C$4:$L$1048576,10,FALSE)),"",VLOOKUP(D79,员工基本信息表!$C$4:$L$1048576,10,FALSE)))</f>
        <v/>
      </c>
      <c r="N79" s="60" t="str">
        <f t="shared" ca="1" si="3"/>
        <v/>
      </c>
    </row>
    <row r="80" spans="3:14">
      <c r="C80" s="59" t="str">
        <f t="shared" si="2"/>
        <v/>
      </c>
      <c r="D80" s="61"/>
      <c r="E80" s="58" t="str">
        <f>IF(D80="","",IF(ISERROR(VLOOKUP(D80,员工基本信息表!$C$4:$L$1048576,2,FALSE)),"",VLOOKUP(D80,员工基本信息表!$C$4:$L$1048576,2,FALSE)))</f>
        <v/>
      </c>
      <c r="F80" s="58" t="str">
        <f>IF(D80="","",IF(ISERROR(VLOOKUP(D80,员工基本信息表!$C$4:$L$1048576,3,FALSE)),"",VLOOKUP(D80,员工基本信息表!$C$4:$L$1048576,3,FALSE)))</f>
        <v/>
      </c>
      <c r="G80" s="58" t="str">
        <f>IF(D80="","",IF(ISERROR(VLOOKUP(D80,员工基本信息表!$C$4:$L$1048576,4,FALSE)),"",VLOOKUP(D80,员工基本信息表!$C$4:$L$1048576,4,FALSE)))</f>
        <v/>
      </c>
      <c r="H80" s="58" t="str">
        <f>IF(D80="","",IF(ISERROR(VLOOKUP(D80,员工基本信息表!$C$4:$L$1048576,5,FALSE)),"",VLOOKUP(D80,员工基本信息表!$C$4:$L$1048576,5,FALSE)))</f>
        <v/>
      </c>
      <c r="I80" s="58" t="str">
        <f>IF(D80="","",IF(ISERROR(VLOOKUP(D80,员工基本信息表!$C$4:$L$1048576,6,FALSE)),"",VLOOKUP(D80,员工基本信息表!$C$4:$L$1048576,6,FALSE)))</f>
        <v/>
      </c>
      <c r="J80" s="58" t="str">
        <f>IF(D80="","",IF(ISERROR(VLOOKUP(D80,员工基本信息表!$C$4:$L$1048576,7,FALSE)),"",VLOOKUP(D80,员工基本信息表!$C$4:$L$1048576,7,FALSE)))</f>
        <v/>
      </c>
      <c r="K80" s="27" t="str">
        <f>IF(D80="","",IF(ISERROR(VLOOKUP(D80,员工基本信息表!$C$4:$L$1048576,8,FALSE)),"",VLOOKUP(D80,员工基本信息表!$C$4:$L$1048576,8,FALSE)))</f>
        <v/>
      </c>
      <c r="L80" s="58" t="str">
        <f>IF(D80="","",IF(ISERROR(VLOOKUP(D80,员工基本信息表!$C$4:$L$1048576,9,FALSE)),"",VLOOKUP(D80,员工基本信息表!$C$4:$L$1048576,9,FALSE)))</f>
        <v/>
      </c>
      <c r="M80" s="58" t="str">
        <f>IF(D80="","",IF(ISERROR(VLOOKUP(D80,员工基本信息表!$C$4:$L$1048576,10,FALSE)),"",VLOOKUP(D80,员工基本信息表!$C$4:$L$1048576,10,FALSE)))</f>
        <v/>
      </c>
      <c r="N80" s="60" t="str">
        <f t="shared" ca="1" si="3"/>
        <v/>
      </c>
    </row>
    <row r="81" spans="3:14">
      <c r="C81" s="59" t="str">
        <f t="shared" si="2"/>
        <v/>
      </c>
      <c r="D81" s="61"/>
      <c r="E81" s="58" t="str">
        <f>IF(D81="","",IF(ISERROR(VLOOKUP(D81,员工基本信息表!$C$4:$L$1048576,2,FALSE)),"",VLOOKUP(D81,员工基本信息表!$C$4:$L$1048576,2,FALSE)))</f>
        <v/>
      </c>
      <c r="F81" s="58" t="str">
        <f>IF(D81="","",IF(ISERROR(VLOOKUP(D81,员工基本信息表!$C$4:$L$1048576,3,FALSE)),"",VLOOKUP(D81,员工基本信息表!$C$4:$L$1048576,3,FALSE)))</f>
        <v/>
      </c>
      <c r="G81" s="58" t="str">
        <f>IF(D81="","",IF(ISERROR(VLOOKUP(D81,员工基本信息表!$C$4:$L$1048576,4,FALSE)),"",VLOOKUP(D81,员工基本信息表!$C$4:$L$1048576,4,FALSE)))</f>
        <v/>
      </c>
      <c r="H81" s="58" t="str">
        <f>IF(D81="","",IF(ISERROR(VLOOKUP(D81,员工基本信息表!$C$4:$L$1048576,5,FALSE)),"",VLOOKUP(D81,员工基本信息表!$C$4:$L$1048576,5,FALSE)))</f>
        <v/>
      </c>
      <c r="I81" s="58" t="str">
        <f>IF(D81="","",IF(ISERROR(VLOOKUP(D81,员工基本信息表!$C$4:$L$1048576,6,FALSE)),"",VLOOKUP(D81,员工基本信息表!$C$4:$L$1048576,6,FALSE)))</f>
        <v/>
      </c>
      <c r="J81" s="58" t="str">
        <f>IF(D81="","",IF(ISERROR(VLOOKUP(D81,员工基本信息表!$C$4:$L$1048576,7,FALSE)),"",VLOOKUP(D81,员工基本信息表!$C$4:$L$1048576,7,FALSE)))</f>
        <v/>
      </c>
      <c r="K81" s="27" t="str">
        <f>IF(D81="","",IF(ISERROR(VLOOKUP(D81,员工基本信息表!$C$4:$L$1048576,8,FALSE)),"",VLOOKUP(D81,员工基本信息表!$C$4:$L$1048576,8,FALSE)))</f>
        <v/>
      </c>
      <c r="L81" s="58" t="str">
        <f>IF(D81="","",IF(ISERROR(VLOOKUP(D81,员工基本信息表!$C$4:$L$1048576,9,FALSE)),"",VLOOKUP(D81,员工基本信息表!$C$4:$L$1048576,9,FALSE)))</f>
        <v/>
      </c>
      <c r="M81" s="58" t="str">
        <f>IF(D81="","",IF(ISERROR(VLOOKUP(D81,员工基本信息表!$C$4:$L$1048576,10,FALSE)),"",VLOOKUP(D81,员工基本信息表!$C$4:$L$1048576,10,FALSE)))</f>
        <v/>
      </c>
      <c r="N81" s="60" t="str">
        <f t="shared" ca="1" si="3"/>
        <v/>
      </c>
    </row>
    <row r="82" spans="3:14">
      <c r="C82" s="59" t="str">
        <f t="shared" si="2"/>
        <v/>
      </c>
      <c r="D82" s="61"/>
      <c r="E82" s="58" t="str">
        <f>IF(D82="","",IF(ISERROR(VLOOKUP(D82,员工基本信息表!$C$4:$L$1048576,2,FALSE)),"",VLOOKUP(D82,员工基本信息表!$C$4:$L$1048576,2,FALSE)))</f>
        <v/>
      </c>
      <c r="F82" s="58" t="str">
        <f>IF(D82="","",IF(ISERROR(VLOOKUP(D82,员工基本信息表!$C$4:$L$1048576,3,FALSE)),"",VLOOKUP(D82,员工基本信息表!$C$4:$L$1048576,3,FALSE)))</f>
        <v/>
      </c>
      <c r="G82" s="58" t="str">
        <f>IF(D82="","",IF(ISERROR(VLOOKUP(D82,员工基本信息表!$C$4:$L$1048576,4,FALSE)),"",VLOOKUP(D82,员工基本信息表!$C$4:$L$1048576,4,FALSE)))</f>
        <v/>
      </c>
      <c r="H82" s="58" t="str">
        <f>IF(D82="","",IF(ISERROR(VLOOKUP(D82,员工基本信息表!$C$4:$L$1048576,5,FALSE)),"",VLOOKUP(D82,员工基本信息表!$C$4:$L$1048576,5,FALSE)))</f>
        <v/>
      </c>
      <c r="I82" s="58" t="str">
        <f>IF(D82="","",IF(ISERROR(VLOOKUP(D82,员工基本信息表!$C$4:$L$1048576,6,FALSE)),"",VLOOKUP(D82,员工基本信息表!$C$4:$L$1048576,6,FALSE)))</f>
        <v/>
      </c>
      <c r="J82" s="58" t="str">
        <f>IF(D82="","",IF(ISERROR(VLOOKUP(D82,员工基本信息表!$C$4:$L$1048576,7,FALSE)),"",VLOOKUP(D82,员工基本信息表!$C$4:$L$1048576,7,FALSE)))</f>
        <v/>
      </c>
      <c r="K82" s="27" t="str">
        <f>IF(D82="","",IF(ISERROR(VLOOKUP(D82,员工基本信息表!$C$4:$L$1048576,8,FALSE)),"",VLOOKUP(D82,员工基本信息表!$C$4:$L$1048576,8,FALSE)))</f>
        <v/>
      </c>
      <c r="L82" s="58" t="str">
        <f>IF(D82="","",IF(ISERROR(VLOOKUP(D82,员工基本信息表!$C$4:$L$1048576,9,FALSE)),"",VLOOKUP(D82,员工基本信息表!$C$4:$L$1048576,9,FALSE)))</f>
        <v/>
      </c>
      <c r="M82" s="58" t="str">
        <f>IF(D82="","",IF(ISERROR(VLOOKUP(D82,员工基本信息表!$C$4:$L$1048576,10,FALSE)),"",VLOOKUP(D82,员工基本信息表!$C$4:$L$1048576,10,FALSE)))</f>
        <v/>
      </c>
      <c r="N82" s="60" t="str">
        <f t="shared" ca="1" si="3"/>
        <v/>
      </c>
    </row>
    <row r="83" spans="3:14">
      <c r="C83" s="59" t="str">
        <f t="shared" si="2"/>
        <v/>
      </c>
      <c r="D83" s="61"/>
      <c r="E83" s="58" t="str">
        <f>IF(D83="","",IF(ISERROR(VLOOKUP(D83,员工基本信息表!$C$4:$L$1048576,2,FALSE)),"",VLOOKUP(D83,员工基本信息表!$C$4:$L$1048576,2,FALSE)))</f>
        <v/>
      </c>
      <c r="F83" s="58" t="str">
        <f>IF(D83="","",IF(ISERROR(VLOOKUP(D83,员工基本信息表!$C$4:$L$1048576,3,FALSE)),"",VLOOKUP(D83,员工基本信息表!$C$4:$L$1048576,3,FALSE)))</f>
        <v/>
      </c>
      <c r="G83" s="58" t="str">
        <f>IF(D83="","",IF(ISERROR(VLOOKUP(D83,员工基本信息表!$C$4:$L$1048576,4,FALSE)),"",VLOOKUP(D83,员工基本信息表!$C$4:$L$1048576,4,FALSE)))</f>
        <v/>
      </c>
      <c r="H83" s="58" t="str">
        <f>IF(D83="","",IF(ISERROR(VLOOKUP(D83,员工基本信息表!$C$4:$L$1048576,5,FALSE)),"",VLOOKUP(D83,员工基本信息表!$C$4:$L$1048576,5,FALSE)))</f>
        <v/>
      </c>
      <c r="I83" s="58" t="str">
        <f>IF(D83="","",IF(ISERROR(VLOOKUP(D83,员工基本信息表!$C$4:$L$1048576,6,FALSE)),"",VLOOKUP(D83,员工基本信息表!$C$4:$L$1048576,6,FALSE)))</f>
        <v/>
      </c>
      <c r="J83" s="58" t="str">
        <f>IF(D83="","",IF(ISERROR(VLOOKUP(D83,员工基本信息表!$C$4:$L$1048576,7,FALSE)),"",VLOOKUP(D83,员工基本信息表!$C$4:$L$1048576,7,FALSE)))</f>
        <v/>
      </c>
      <c r="K83" s="27" t="str">
        <f>IF(D83="","",IF(ISERROR(VLOOKUP(D83,员工基本信息表!$C$4:$L$1048576,8,FALSE)),"",VLOOKUP(D83,员工基本信息表!$C$4:$L$1048576,8,FALSE)))</f>
        <v/>
      </c>
      <c r="L83" s="58" t="str">
        <f>IF(D83="","",IF(ISERROR(VLOOKUP(D83,员工基本信息表!$C$4:$L$1048576,9,FALSE)),"",VLOOKUP(D83,员工基本信息表!$C$4:$L$1048576,9,FALSE)))</f>
        <v/>
      </c>
      <c r="M83" s="58" t="str">
        <f>IF(D83="","",IF(ISERROR(VLOOKUP(D83,员工基本信息表!$C$4:$L$1048576,10,FALSE)),"",VLOOKUP(D83,员工基本信息表!$C$4:$L$1048576,10,FALSE)))</f>
        <v/>
      </c>
      <c r="N83" s="60" t="str">
        <f t="shared" ca="1" si="3"/>
        <v/>
      </c>
    </row>
    <row r="84" spans="3:14">
      <c r="C84" s="59" t="str">
        <f t="shared" si="2"/>
        <v/>
      </c>
      <c r="D84" s="61"/>
      <c r="E84" s="58" t="str">
        <f>IF(D84="","",IF(ISERROR(VLOOKUP(D84,员工基本信息表!$C$4:$L$1048576,2,FALSE)),"",VLOOKUP(D84,员工基本信息表!$C$4:$L$1048576,2,FALSE)))</f>
        <v/>
      </c>
      <c r="F84" s="58" t="str">
        <f>IF(D84="","",IF(ISERROR(VLOOKUP(D84,员工基本信息表!$C$4:$L$1048576,3,FALSE)),"",VLOOKUP(D84,员工基本信息表!$C$4:$L$1048576,3,FALSE)))</f>
        <v/>
      </c>
      <c r="G84" s="58" t="str">
        <f>IF(D84="","",IF(ISERROR(VLOOKUP(D84,员工基本信息表!$C$4:$L$1048576,4,FALSE)),"",VLOOKUP(D84,员工基本信息表!$C$4:$L$1048576,4,FALSE)))</f>
        <v/>
      </c>
      <c r="H84" s="58" t="str">
        <f>IF(D84="","",IF(ISERROR(VLOOKUP(D84,员工基本信息表!$C$4:$L$1048576,5,FALSE)),"",VLOOKUP(D84,员工基本信息表!$C$4:$L$1048576,5,FALSE)))</f>
        <v/>
      </c>
      <c r="I84" s="58" t="str">
        <f>IF(D84="","",IF(ISERROR(VLOOKUP(D84,员工基本信息表!$C$4:$L$1048576,6,FALSE)),"",VLOOKUP(D84,员工基本信息表!$C$4:$L$1048576,6,FALSE)))</f>
        <v/>
      </c>
      <c r="J84" s="58" t="str">
        <f>IF(D84="","",IF(ISERROR(VLOOKUP(D84,员工基本信息表!$C$4:$L$1048576,7,FALSE)),"",VLOOKUP(D84,员工基本信息表!$C$4:$L$1048576,7,FALSE)))</f>
        <v/>
      </c>
      <c r="K84" s="27" t="str">
        <f>IF(D84="","",IF(ISERROR(VLOOKUP(D84,员工基本信息表!$C$4:$L$1048576,8,FALSE)),"",VLOOKUP(D84,员工基本信息表!$C$4:$L$1048576,8,FALSE)))</f>
        <v/>
      </c>
      <c r="L84" s="58" t="str">
        <f>IF(D84="","",IF(ISERROR(VLOOKUP(D84,员工基本信息表!$C$4:$L$1048576,9,FALSE)),"",VLOOKUP(D84,员工基本信息表!$C$4:$L$1048576,9,FALSE)))</f>
        <v/>
      </c>
      <c r="M84" s="58" t="str">
        <f>IF(D84="","",IF(ISERROR(VLOOKUP(D84,员工基本信息表!$C$4:$L$1048576,10,FALSE)),"",VLOOKUP(D84,员工基本信息表!$C$4:$L$1048576,10,FALSE)))</f>
        <v/>
      </c>
      <c r="N84" s="60" t="str">
        <f t="shared" ca="1" si="3"/>
        <v/>
      </c>
    </row>
    <row r="85" spans="3:14">
      <c r="C85" s="59" t="str">
        <f t="shared" si="2"/>
        <v/>
      </c>
      <c r="D85" s="61"/>
      <c r="E85" s="58" t="str">
        <f>IF(D85="","",IF(ISERROR(VLOOKUP(D85,员工基本信息表!$C$4:$L$1048576,2,FALSE)),"",VLOOKUP(D85,员工基本信息表!$C$4:$L$1048576,2,FALSE)))</f>
        <v/>
      </c>
      <c r="F85" s="58" t="str">
        <f>IF(D85="","",IF(ISERROR(VLOOKUP(D85,员工基本信息表!$C$4:$L$1048576,3,FALSE)),"",VLOOKUP(D85,员工基本信息表!$C$4:$L$1048576,3,FALSE)))</f>
        <v/>
      </c>
      <c r="G85" s="58" t="str">
        <f>IF(D85="","",IF(ISERROR(VLOOKUP(D85,员工基本信息表!$C$4:$L$1048576,4,FALSE)),"",VLOOKUP(D85,员工基本信息表!$C$4:$L$1048576,4,FALSE)))</f>
        <v/>
      </c>
      <c r="H85" s="58" t="str">
        <f>IF(D85="","",IF(ISERROR(VLOOKUP(D85,员工基本信息表!$C$4:$L$1048576,5,FALSE)),"",VLOOKUP(D85,员工基本信息表!$C$4:$L$1048576,5,FALSE)))</f>
        <v/>
      </c>
      <c r="I85" s="58" t="str">
        <f>IF(D85="","",IF(ISERROR(VLOOKUP(D85,员工基本信息表!$C$4:$L$1048576,6,FALSE)),"",VLOOKUP(D85,员工基本信息表!$C$4:$L$1048576,6,FALSE)))</f>
        <v/>
      </c>
      <c r="J85" s="58" t="str">
        <f>IF(D85="","",IF(ISERROR(VLOOKUP(D85,员工基本信息表!$C$4:$L$1048576,7,FALSE)),"",VLOOKUP(D85,员工基本信息表!$C$4:$L$1048576,7,FALSE)))</f>
        <v/>
      </c>
      <c r="K85" s="27" t="str">
        <f>IF(D85="","",IF(ISERROR(VLOOKUP(D85,员工基本信息表!$C$4:$L$1048576,8,FALSE)),"",VLOOKUP(D85,员工基本信息表!$C$4:$L$1048576,8,FALSE)))</f>
        <v/>
      </c>
      <c r="L85" s="58" t="str">
        <f>IF(D85="","",IF(ISERROR(VLOOKUP(D85,员工基本信息表!$C$4:$L$1048576,9,FALSE)),"",VLOOKUP(D85,员工基本信息表!$C$4:$L$1048576,9,FALSE)))</f>
        <v/>
      </c>
      <c r="M85" s="58" t="str">
        <f>IF(D85="","",IF(ISERROR(VLOOKUP(D85,员工基本信息表!$C$4:$L$1048576,10,FALSE)),"",VLOOKUP(D85,员工基本信息表!$C$4:$L$1048576,10,FALSE)))</f>
        <v/>
      </c>
      <c r="N85" s="60" t="str">
        <f t="shared" ca="1" si="3"/>
        <v/>
      </c>
    </row>
    <row r="86" spans="3:14">
      <c r="C86" s="59" t="str">
        <f t="shared" si="2"/>
        <v/>
      </c>
      <c r="D86" s="61"/>
      <c r="E86" s="58" t="str">
        <f>IF(D86="","",IF(ISERROR(VLOOKUP(D86,员工基本信息表!$C$4:$L$1048576,2,FALSE)),"",VLOOKUP(D86,员工基本信息表!$C$4:$L$1048576,2,FALSE)))</f>
        <v/>
      </c>
      <c r="F86" s="58" t="str">
        <f>IF(D86="","",IF(ISERROR(VLOOKUP(D86,员工基本信息表!$C$4:$L$1048576,3,FALSE)),"",VLOOKUP(D86,员工基本信息表!$C$4:$L$1048576,3,FALSE)))</f>
        <v/>
      </c>
      <c r="G86" s="58" t="str">
        <f>IF(D86="","",IF(ISERROR(VLOOKUP(D86,员工基本信息表!$C$4:$L$1048576,4,FALSE)),"",VLOOKUP(D86,员工基本信息表!$C$4:$L$1048576,4,FALSE)))</f>
        <v/>
      </c>
      <c r="H86" s="58" t="str">
        <f>IF(D86="","",IF(ISERROR(VLOOKUP(D86,员工基本信息表!$C$4:$L$1048576,5,FALSE)),"",VLOOKUP(D86,员工基本信息表!$C$4:$L$1048576,5,FALSE)))</f>
        <v/>
      </c>
      <c r="I86" s="58" t="str">
        <f>IF(D86="","",IF(ISERROR(VLOOKUP(D86,员工基本信息表!$C$4:$L$1048576,6,FALSE)),"",VLOOKUP(D86,员工基本信息表!$C$4:$L$1048576,6,FALSE)))</f>
        <v/>
      </c>
      <c r="J86" s="58" t="str">
        <f>IF(D86="","",IF(ISERROR(VLOOKUP(D86,员工基本信息表!$C$4:$L$1048576,7,FALSE)),"",VLOOKUP(D86,员工基本信息表!$C$4:$L$1048576,7,FALSE)))</f>
        <v/>
      </c>
      <c r="K86" s="27" t="str">
        <f>IF(D86="","",IF(ISERROR(VLOOKUP(D86,员工基本信息表!$C$4:$L$1048576,8,FALSE)),"",VLOOKUP(D86,员工基本信息表!$C$4:$L$1048576,8,FALSE)))</f>
        <v/>
      </c>
      <c r="L86" s="58" t="str">
        <f>IF(D86="","",IF(ISERROR(VLOOKUP(D86,员工基本信息表!$C$4:$L$1048576,9,FALSE)),"",VLOOKUP(D86,员工基本信息表!$C$4:$L$1048576,9,FALSE)))</f>
        <v/>
      </c>
      <c r="M86" s="58" t="str">
        <f>IF(D86="","",IF(ISERROR(VLOOKUP(D86,员工基本信息表!$C$4:$L$1048576,10,FALSE)),"",VLOOKUP(D86,员工基本信息表!$C$4:$L$1048576,10,FALSE)))</f>
        <v/>
      </c>
      <c r="N86" s="60" t="str">
        <f t="shared" ca="1" si="3"/>
        <v/>
      </c>
    </row>
    <row r="87" spans="3:14">
      <c r="C87" s="59" t="str">
        <f t="shared" si="2"/>
        <v/>
      </c>
      <c r="D87" s="61"/>
      <c r="E87" s="58" t="str">
        <f>IF(D87="","",IF(ISERROR(VLOOKUP(D87,员工基本信息表!$C$4:$L$1048576,2,FALSE)),"",VLOOKUP(D87,员工基本信息表!$C$4:$L$1048576,2,FALSE)))</f>
        <v/>
      </c>
      <c r="F87" s="58" t="str">
        <f>IF(D87="","",IF(ISERROR(VLOOKUP(D87,员工基本信息表!$C$4:$L$1048576,3,FALSE)),"",VLOOKUP(D87,员工基本信息表!$C$4:$L$1048576,3,FALSE)))</f>
        <v/>
      </c>
      <c r="G87" s="58" t="str">
        <f>IF(D87="","",IF(ISERROR(VLOOKUP(D87,员工基本信息表!$C$4:$L$1048576,4,FALSE)),"",VLOOKUP(D87,员工基本信息表!$C$4:$L$1048576,4,FALSE)))</f>
        <v/>
      </c>
      <c r="H87" s="58" t="str">
        <f>IF(D87="","",IF(ISERROR(VLOOKUP(D87,员工基本信息表!$C$4:$L$1048576,5,FALSE)),"",VLOOKUP(D87,员工基本信息表!$C$4:$L$1048576,5,FALSE)))</f>
        <v/>
      </c>
      <c r="I87" s="58" t="str">
        <f>IF(D87="","",IF(ISERROR(VLOOKUP(D87,员工基本信息表!$C$4:$L$1048576,6,FALSE)),"",VLOOKUP(D87,员工基本信息表!$C$4:$L$1048576,6,FALSE)))</f>
        <v/>
      </c>
      <c r="J87" s="58" t="str">
        <f>IF(D87="","",IF(ISERROR(VLOOKUP(D87,员工基本信息表!$C$4:$L$1048576,7,FALSE)),"",VLOOKUP(D87,员工基本信息表!$C$4:$L$1048576,7,FALSE)))</f>
        <v/>
      </c>
      <c r="K87" s="27" t="str">
        <f>IF(D87="","",IF(ISERROR(VLOOKUP(D87,员工基本信息表!$C$4:$L$1048576,8,FALSE)),"",VLOOKUP(D87,员工基本信息表!$C$4:$L$1048576,8,FALSE)))</f>
        <v/>
      </c>
      <c r="L87" s="58" t="str">
        <f>IF(D87="","",IF(ISERROR(VLOOKUP(D87,员工基本信息表!$C$4:$L$1048576,9,FALSE)),"",VLOOKUP(D87,员工基本信息表!$C$4:$L$1048576,9,FALSE)))</f>
        <v/>
      </c>
      <c r="M87" s="58" t="str">
        <f>IF(D87="","",IF(ISERROR(VLOOKUP(D87,员工基本信息表!$C$4:$L$1048576,10,FALSE)),"",VLOOKUP(D87,员工基本信息表!$C$4:$L$1048576,10,FALSE)))</f>
        <v/>
      </c>
      <c r="N87" s="60" t="str">
        <f t="shared" ca="1" si="3"/>
        <v/>
      </c>
    </row>
    <row r="88" spans="3:14">
      <c r="C88" s="59" t="str">
        <f t="shared" si="2"/>
        <v/>
      </c>
      <c r="D88" s="61"/>
      <c r="E88" s="58" t="str">
        <f>IF(D88="","",IF(ISERROR(VLOOKUP(D88,员工基本信息表!$C$4:$L$1048576,2,FALSE)),"",VLOOKUP(D88,员工基本信息表!$C$4:$L$1048576,2,FALSE)))</f>
        <v/>
      </c>
      <c r="F88" s="58" t="str">
        <f>IF(D88="","",IF(ISERROR(VLOOKUP(D88,员工基本信息表!$C$4:$L$1048576,3,FALSE)),"",VLOOKUP(D88,员工基本信息表!$C$4:$L$1048576,3,FALSE)))</f>
        <v/>
      </c>
      <c r="G88" s="58" t="str">
        <f>IF(D88="","",IF(ISERROR(VLOOKUP(D88,员工基本信息表!$C$4:$L$1048576,4,FALSE)),"",VLOOKUP(D88,员工基本信息表!$C$4:$L$1048576,4,FALSE)))</f>
        <v/>
      </c>
      <c r="H88" s="58" t="str">
        <f>IF(D88="","",IF(ISERROR(VLOOKUP(D88,员工基本信息表!$C$4:$L$1048576,5,FALSE)),"",VLOOKUP(D88,员工基本信息表!$C$4:$L$1048576,5,FALSE)))</f>
        <v/>
      </c>
      <c r="I88" s="58" t="str">
        <f>IF(D88="","",IF(ISERROR(VLOOKUP(D88,员工基本信息表!$C$4:$L$1048576,6,FALSE)),"",VLOOKUP(D88,员工基本信息表!$C$4:$L$1048576,6,FALSE)))</f>
        <v/>
      </c>
      <c r="J88" s="58" t="str">
        <f>IF(D88="","",IF(ISERROR(VLOOKUP(D88,员工基本信息表!$C$4:$L$1048576,7,FALSE)),"",VLOOKUP(D88,员工基本信息表!$C$4:$L$1048576,7,FALSE)))</f>
        <v/>
      </c>
      <c r="K88" s="27" t="str">
        <f>IF(D88="","",IF(ISERROR(VLOOKUP(D88,员工基本信息表!$C$4:$L$1048576,8,FALSE)),"",VLOOKUP(D88,员工基本信息表!$C$4:$L$1048576,8,FALSE)))</f>
        <v/>
      </c>
      <c r="L88" s="58" t="str">
        <f>IF(D88="","",IF(ISERROR(VLOOKUP(D88,员工基本信息表!$C$4:$L$1048576,9,FALSE)),"",VLOOKUP(D88,员工基本信息表!$C$4:$L$1048576,9,FALSE)))</f>
        <v/>
      </c>
      <c r="M88" s="58" t="str">
        <f>IF(D88="","",IF(ISERROR(VLOOKUP(D88,员工基本信息表!$C$4:$L$1048576,10,FALSE)),"",VLOOKUP(D88,员工基本信息表!$C$4:$L$1048576,10,FALSE)))</f>
        <v/>
      </c>
      <c r="N88" s="60" t="str">
        <f t="shared" ca="1" si="3"/>
        <v/>
      </c>
    </row>
    <row r="89" spans="3:14">
      <c r="C89" s="59" t="str">
        <f t="shared" si="2"/>
        <v/>
      </c>
      <c r="D89" s="61"/>
      <c r="E89" s="58" t="str">
        <f>IF(D89="","",IF(ISERROR(VLOOKUP(D89,员工基本信息表!$C$4:$L$1048576,2,FALSE)),"",VLOOKUP(D89,员工基本信息表!$C$4:$L$1048576,2,FALSE)))</f>
        <v/>
      </c>
      <c r="F89" s="58" t="str">
        <f>IF(D89="","",IF(ISERROR(VLOOKUP(D89,员工基本信息表!$C$4:$L$1048576,3,FALSE)),"",VLOOKUP(D89,员工基本信息表!$C$4:$L$1048576,3,FALSE)))</f>
        <v/>
      </c>
      <c r="G89" s="58" t="str">
        <f>IF(D89="","",IF(ISERROR(VLOOKUP(D89,员工基本信息表!$C$4:$L$1048576,4,FALSE)),"",VLOOKUP(D89,员工基本信息表!$C$4:$L$1048576,4,FALSE)))</f>
        <v/>
      </c>
      <c r="H89" s="58" t="str">
        <f>IF(D89="","",IF(ISERROR(VLOOKUP(D89,员工基本信息表!$C$4:$L$1048576,5,FALSE)),"",VLOOKUP(D89,员工基本信息表!$C$4:$L$1048576,5,FALSE)))</f>
        <v/>
      </c>
      <c r="I89" s="58" t="str">
        <f>IF(D89="","",IF(ISERROR(VLOOKUP(D89,员工基本信息表!$C$4:$L$1048576,6,FALSE)),"",VLOOKUP(D89,员工基本信息表!$C$4:$L$1048576,6,FALSE)))</f>
        <v/>
      </c>
      <c r="J89" s="58" t="str">
        <f>IF(D89="","",IF(ISERROR(VLOOKUP(D89,员工基本信息表!$C$4:$L$1048576,7,FALSE)),"",VLOOKUP(D89,员工基本信息表!$C$4:$L$1048576,7,FALSE)))</f>
        <v/>
      </c>
      <c r="K89" s="27" t="str">
        <f>IF(D89="","",IF(ISERROR(VLOOKUP(D89,员工基本信息表!$C$4:$L$1048576,8,FALSE)),"",VLOOKUP(D89,员工基本信息表!$C$4:$L$1048576,8,FALSE)))</f>
        <v/>
      </c>
      <c r="L89" s="58" t="str">
        <f>IF(D89="","",IF(ISERROR(VLOOKUP(D89,员工基本信息表!$C$4:$L$1048576,9,FALSE)),"",VLOOKUP(D89,员工基本信息表!$C$4:$L$1048576,9,FALSE)))</f>
        <v/>
      </c>
      <c r="M89" s="58" t="str">
        <f>IF(D89="","",IF(ISERROR(VLOOKUP(D89,员工基本信息表!$C$4:$L$1048576,10,FALSE)),"",VLOOKUP(D89,员工基本信息表!$C$4:$L$1048576,10,FALSE)))</f>
        <v/>
      </c>
      <c r="N89" s="60" t="str">
        <f t="shared" ca="1" si="3"/>
        <v/>
      </c>
    </row>
    <row r="90" spans="3:14">
      <c r="C90" s="59" t="str">
        <f t="shared" si="2"/>
        <v/>
      </c>
      <c r="D90" s="61"/>
      <c r="E90" s="58" t="str">
        <f>IF(D90="","",IF(ISERROR(VLOOKUP(D90,员工基本信息表!$C$4:$L$1048576,2,FALSE)),"",VLOOKUP(D90,员工基本信息表!$C$4:$L$1048576,2,FALSE)))</f>
        <v/>
      </c>
      <c r="F90" s="58" t="str">
        <f>IF(D90="","",IF(ISERROR(VLOOKUP(D90,员工基本信息表!$C$4:$L$1048576,3,FALSE)),"",VLOOKUP(D90,员工基本信息表!$C$4:$L$1048576,3,FALSE)))</f>
        <v/>
      </c>
      <c r="G90" s="58" t="str">
        <f>IF(D90="","",IF(ISERROR(VLOOKUP(D90,员工基本信息表!$C$4:$L$1048576,4,FALSE)),"",VLOOKUP(D90,员工基本信息表!$C$4:$L$1048576,4,FALSE)))</f>
        <v/>
      </c>
      <c r="H90" s="58" t="str">
        <f>IF(D90="","",IF(ISERROR(VLOOKUP(D90,员工基本信息表!$C$4:$L$1048576,5,FALSE)),"",VLOOKUP(D90,员工基本信息表!$C$4:$L$1048576,5,FALSE)))</f>
        <v/>
      </c>
      <c r="I90" s="58" t="str">
        <f>IF(D90="","",IF(ISERROR(VLOOKUP(D90,员工基本信息表!$C$4:$L$1048576,6,FALSE)),"",VLOOKUP(D90,员工基本信息表!$C$4:$L$1048576,6,FALSE)))</f>
        <v/>
      </c>
      <c r="J90" s="58" t="str">
        <f>IF(D90="","",IF(ISERROR(VLOOKUP(D90,员工基本信息表!$C$4:$L$1048576,7,FALSE)),"",VLOOKUP(D90,员工基本信息表!$C$4:$L$1048576,7,FALSE)))</f>
        <v/>
      </c>
      <c r="K90" s="27" t="str">
        <f>IF(D90="","",IF(ISERROR(VLOOKUP(D90,员工基本信息表!$C$4:$L$1048576,8,FALSE)),"",VLOOKUP(D90,员工基本信息表!$C$4:$L$1048576,8,FALSE)))</f>
        <v/>
      </c>
      <c r="L90" s="58" t="str">
        <f>IF(D90="","",IF(ISERROR(VLOOKUP(D90,员工基本信息表!$C$4:$L$1048576,9,FALSE)),"",VLOOKUP(D90,员工基本信息表!$C$4:$L$1048576,9,FALSE)))</f>
        <v/>
      </c>
      <c r="M90" s="58" t="str">
        <f>IF(D90="","",IF(ISERROR(VLOOKUP(D90,员工基本信息表!$C$4:$L$1048576,10,FALSE)),"",VLOOKUP(D90,员工基本信息表!$C$4:$L$1048576,10,FALSE)))</f>
        <v/>
      </c>
      <c r="N90" s="60" t="str">
        <f t="shared" ca="1" si="3"/>
        <v/>
      </c>
    </row>
    <row r="91" spans="3:14">
      <c r="C91" s="59" t="str">
        <f t="shared" si="2"/>
        <v/>
      </c>
      <c r="D91" s="61"/>
      <c r="E91" s="58" t="str">
        <f>IF(D91="","",IF(ISERROR(VLOOKUP(D91,员工基本信息表!$C$4:$L$1048576,2,FALSE)),"",VLOOKUP(D91,员工基本信息表!$C$4:$L$1048576,2,FALSE)))</f>
        <v/>
      </c>
      <c r="F91" s="58" t="str">
        <f>IF(D91="","",IF(ISERROR(VLOOKUP(D91,员工基本信息表!$C$4:$L$1048576,3,FALSE)),"",VLOOKUP(D91,员工基本信息表!$C$4:$L$1048576,3,FALSE)))</f>
        <v/>
      </c>
      <c r="G91" s="58" t="str">
        <f>IF(D91="","",IF(ISERROR(VLOOKUP(D91,员工基本信息表!$C$4:$L$1048576,4,FALSE)),"",VLOOKUP(D91,员工基本信息表!$C$4:$L$1048576,4,FALSE)))</f>
        <v/>
      </c>
      <c r="H91" s="58" t="str">
        <f>IF(D91="","",IF(ISERROR(VLOOKUP(D91,员工基本信息表!$C$4:$L$1048576,5,FALSE)),"",VLOOKUP(D91,员工基本信息表!$C$4:$L$1048576,5,FALSE)))</f>
        <v/>
      </c>
      <c r="I91" s="58" t="str">
        <f>IF(D91="","",IF(ISERROR(VLOOKUP(D91,员工基本信息表!$C$4:$L$1048576,6,FALSE)),"",VLOOKUP(D91,员工基本信息表!$C$4:$L$1048576,6,FALSE)))</f>
        <v/>
      </c>
      <c r="J91" s="58" t="str">
        <f>IF(D91="","",IF(ISERROR(VLOOKUP(D91,员工基本信息表!$C$4:$L$1048576,7,FALSE)),"",VLOOKUP(D91,员工基本信息表!$C$4:$L$1048576,7,FALSE)))</f>
        <v/>
      </c>
      <c r="K91" s="27" t="str">
        <f>IF(D91="","",IF(ISERROR(VLOOKUP(D91,员工基本信息表!$C$4:$L$1048576,8,FALSE)),"",VLOOKUP(D91,员工基本信息表!$C$4:$L$1048576,8,FALSE)))</f>
        <v/>
      </c>
      <c r="L91" s="58" t="str">
        <f>IF(D91="","",IF(ISERROR(VLOOKUP(D91,员工基本信息表!$C$4:$L$1048576,9,FALSE)),"",VLOOKUP(D91,员工基本信息表!$C$4:$L$1048576,9,FALSE)))</f>
        <v/>
      </c>
      <c r="M91" s="58" t="str">
        <f>IF(D91="","",IF(ISERROR(VLOOKUP(D91,员工基本信息表!$C$4:$L$1048576,10,FALSE)),"",VLOOKUP(D91,员工基本信息表!$C$4:$L$1048576,10,FALSE)))</f>
        <v/>
      </c>
      <c r="N91" s="60" t="str">
        <f t="shared" ca="1" si="3"/>
        <v/>
      </c>
    </row>
    <row r="92" spans="3:14">
      <c r="C92" s="59" t="str">
        <f t="shared" si="2"/>
        <v/>
      </c>
      <c r="D92" s="61"/>
      <c r="E92" s="58" t="str">
        <f>IF(D92="","",IF(ISERROR(VLOOKUP(D92,员工基本信息表!$C$4:$L$1048576,2,FALSE)),"",VLOOKUP(D92,员工基本信息表!$C$4:$L$1048576,2,FALSE)))</f>
        <v/>
      </c>
      <c r="F92" s="58" t="str">
        <f>IF(D92="","",IF(ISERROR(VLOOKUP(D92,员工基本信息表!$C$4:$L$1048576,3,FALSE)),"",VLOOKUP(D92,员工基本信息表!$C$4:$L$1048576,3,FALSE)))</f>
        <v/>
      </c>
      <c r="G92" s="58" t="str">
        <f>IF(D92="","",IF(ISERROR(VLOOKUP(D92,员工基本信息表!$C$4:$L$1048576,4,FALSE)),"",VLOOKUP(D92,员工基本信息表!$C$4:$L$1048576,4,FALSE)))</f>
        <v/>
      </c>
      <c r="H92" s="58" t="str">
        <f>IF(D92="","",IF(ISERROR(VLOOKUP(D92,员工基本信息表!$C$4:$L$1048576,5,FALSE)),"",VLOOKUP(D92,员工基本信息表!$C$4:$L$1048576,5,FALSE)))</f>
        <v/>
      </c>
      <c r="I92" s="58" t="str">
        <f>IF(D92="","",IF(ISERROR(VLOOKUP(D92,员工基本信息表!$C$4:$L$1048576,6,FALSE)),"",VLOOKUP(D92,员工基本信息表!$C$4:$L$1048576,6,FALSE)))</f>
        <v/>
      </c>
      <c r="J92" s="58" t="str">
        <f>IF(D92="","",IF(ISERROR(VLOOKUP(D92,员工基本信息表!$C$4:$L$1048576,7,FALSE)),"",VLOOKUP(D92,员工基本信息表!$C$4:$L$1048576,7,FALSE)))</f>
        <v/>
      </c>
      <c r="K92" s="27" t="str">
        <f>IF(D92="","",IF(ISERROR(VLOOKUP(D92,员工基本信息表!$C$4:$L$1048576,8,FALSE)),"",VLOOKUP(D92,员工基本信息表!$C$4:$L$1048576,8,FALSE)))</f>
        <v/>
      </c>
      <c r="L92" s="58" t="str">
        <f>IF(D92="","",IF(ISERROR(VLOOKUP(D92,员工基本信息表!$C$4:$L$1048576,9,FALSE)),"",VLOOKUP(D92,员工基本信息表!$C$4:$L$1048576,9,FALSE)))</f>
        <v/>
      </c>
      <c r="M92" s="58" t="str">
        <f>IF(D92="","",IF(ISERROR(VLOOKUP(D92,员工基本信息表!$C$4:$L$1048576,10,FALSE)),"",VLOOKUP(D92,员工基本信息表!$C$4:$L$1048576,10,FALSE)))</f>
        <v/>
      </c>
      <c r="N92" s="60" t="str">
        <f t="shared" ca="1" si="3"/>
        <v/>
      </c>
    </row>
    <row r="93" spans="3:14">
      <c r="C93" s="59" t="str">
        <f t="shared" si="2"/>
        <v/>
      </c>
      <c r="D93" s="61"/>
      <c r="E93" s="58" t="str">
        <f>IF(D93="","",IF(ISERROR(VLOOKUP(D93,员工基本信息表!$C$4:$L$1048576,2,FALSE)),"",VLOOKUP(D93,员工基本信息表!$C$4:$L$1048576,2,FALSE)))</f>
        <v/>
      </c>
      <c r="F93" s="58" t="str">
        <f>IF(D93="","",IF(ISERROR(VLOOKUP(D93,员工基本信息表!$C$4:$L$1048576,3,FALSE)),"",VLOOKUP(D93,员工基本信息表!$C$4:$L$1048576,3,FALSE)))</f>
        <v/>
      </c>
      <c r="G93" s="58" t="str">
        <f>IF(D93="","",IF(ISERROR(VLOOKUP(D93,员工基本信息表!$C$4:$L$1048576,4,FALSE)),"",VLOOKUP(D93,员工基本信息表!$C$4:$L$1048576,4,FALSE)))</f>
        <v/>
      </c>
      <c r="H93" s="58" t="str">
        <f>IF(D93="","",IF(ISERROR(VLOOKUP(D93,员工基本信息表!$C$4:$L$1048576,5,FALSE)),"",VLOOKUP(D93,员工基本信息表!$C$4:$L$1048576,5,FALSE)))</f>
        <v/>
      </c>
      <c r="I93" s="58" t="str">
        <f>IF(D93="","",IF(ISERROR(VLOOKUP(D93,员工基本信息表!$C$4:$L$1048576,6,FALSE)),"",VLOOKUP(D93,员工基本信息表!$C$4:$L$1048576,6,FALSE)))</f>
        <v/>
      </c>
      <c r="J93" s="58" t="str">
        <f>IF(D93="","",IF(ISERROR(VLOOKUP(D93,员工基本信息表!$C$4:$L$1048576,7,FALSE)),"",VLOOKUP(D93,员工基本信息表!$C$4:$L$1048576,7,FALSE)))</f>
        <v/>
      </c>
      <c r="K93" s="27" t="str">
        <f>IF(D93="","",IF(ISERROR(VLOOKUP(D93,员工基本信息表!$C$4:$L$1048576,8,FALSE)),"",VLOOKUP(D93,员工基本信息表!$C$4:$L$1048576,8,FALSE)))</f>
        <v/>
      </c>
      <c r="L93" s="58" t="str">
        <f>IF(D93="","",IF(ISERROR(VLOOKUP(D93,员工基本信息表!$C$4:$L$1048576,9,FALSE)),"",VLOOKUP(D93,员工基本信息表!$C$4:$L$1048576,9,FALSE)))</f>
        <v/>
      </c>
      <c r="M93" s="58" t="str">
        <f>IF(D93="","",IF(ISERROR(VLOOKUP(D93,员工基本信息表!$C$4:$L$1048576,10,FALSE)),"",VLOOKUP(D93,员工基本信息表!$C$4:$L$1048576,10,FALSE)))</f>
        <v/>
      </c>
      <c r="N93" s="60" t="str">
        <f t="shared" ca="1" si="3"/>
        <v/>
      </c>
    </row>
    <row r="94" spans="3:14">
      <c r="C94" s="59" t="str">
        <f t="shared" si="2"/>
        <v/>
      </c>
      <c r="D94" s="61"/>
      <c r="E94" s="58" t="str">
        <f>IF(D94="","",IF(ISERROR(VLOOKUP(D94,员工基本信息表!$C$4:$L$1048576,2,FALSE)),"",VLOOKUP(D94,员工基本信息表!$C$4:$L$1048576,2,FALSE)))</f>
        <v/>
      </c>
      <c r="F94" s="58" t="str">
        <f>IF(D94="","",IF(ISERROR(VLOOKUP(D94,员工基本信息表!$C$4:$L$1048576,3,FALSE)),"",VLOOKUP(D94,员工基本信息表!$C$4:$L$1048576,3,FALSE)))</f>
        <v/>
      </c>
      <c r="G94" s="58" t="str">
        <f>IF(D94="","",IF(ISERROR(VLOOKUP(D94,员工基本信息表!$C$4:$L$1048576,4,FALSE)),"",VLOOKUP(D94,员工基本信息表!$C$4:$L$1048576,4,FALSE)))</f>
        <v/>
      </c>
      <c r="H94" s="58" t="str">
        <f>IF(D94="","",IF(ISERROR(VLOOKUP(D94,员工基本信息表!$C$4:$L$1048576,5,FALSE)),"",VLOOKUP(D94,员工基本信息表!$C$4:$L$1048576,5,FALSE)))</f>
        <v/>
      </c>
      <c r="I94" s="58" t="str">
        <f>IF(D94="","",IF(ISERROR(VLOOKUP(D94,员工基本信息表!$C$4:$L$1048576,6,FALSE)),"",VLOOKUP(D94,员工基本信息表!$C$4:$L$1048576,6,FALSE)))</f>
        <v/>
      </c>
      <c r="J94" s="58" t="str">
        <f>IF(D94="","",IF(ISERROR(VLOOKUP(D94,员工基本信息表!$C$4:$L$1048576,7,FALSE)),"",VLOOKUP(D94,员工基本信息表!$C$4:$L$1048576,7,FALSE)))</f>
        <v/>
      </c>
      <c r="K94" s="27" t="str">
        <f>IF(D94="","",IF(ISERROR(VLOOKUP(D94,员工基本信息表!$C$4:$L$1048576,8,FALSE)),"",VLOOKUP(D94,员工基本信息表!$C$4:$L$1048576,8,FALSE)))</f>
        <v/>
      </c>
      <c r="L94" s="58" t="str">
        <f>IF(D94="","",IF(ISERROR(VLOOKUP(D94,员工基本信息表!$C$4:$L$1048576,9,FALSE)),"",VLOOKUP(D94,员工基本信息表!$C$4:$L$1048576,9,FALSE)))</f>
        <v/>
      </c>
      <c r="M94" s="58" t="str">
        <f>IF(D94="","",IF(ISERROR(VLOOKUP(D94,员工基本信息表!$C$4:$L$1048576,10,FALSE)),"",VLOOKUP(D94,员工基本信息表!$C$4:$L$1048576,10,FALSE)))</f>
        <v/>
      </c>
      <c r="N94" s="60" t="str">
        <f t="shared" ca="1" si="3"/>
        <v/>
      </c>
    </row>
    <row r="95" spans="3:14">
      <c r="C95" s="59" t="str">
        <f t="shared" si="2"/>
        <v/>
      </c>
      <c r="D95" s="61"/>
      <c r="E95" s="58" t="str">
        <f>IF(D95="","",IF(ISERROR(VLOOKUP(D95,员工基本信息表!$C$4:$L$1048576,2,FALSE)),"",VLOOKUP(D95,员工基本信息表!$C$4:$L$1048576,2,FALSE)))</f>
        <v/>
      </c>
      <c r="F95" s="58" t="str">
        <f>IF(D95="","",IF(ISERROR(VLOOKUP(D95,员工基本信息表!$C$4:$L$1048576,3,FALSE)),"",VLOOKUP(D95,员工基本信息表!$C$4:$L$1048576,3,FALSE)))</f>
        <v/>
      </c>
      <c r="G95" s="58" t="str">
        <f>IF(D95="","",IF(ISERROR(VLOOKUP(D95,员工基本信息表!$C$4:$L$1048576,4,FALSE)),"",VLOOKUP(D95,员工基本信息表!$C$4:$L$1048576,4,FALSE)))</f>
        <v/>
      </c>
      <c r="H95" s="58" t="str">
        <f>IF(D95="","",IF(ISERROR(VLOOKUP(D95,员工基本信息表!$C$4:$L$1048576,5,FALSE)),"",VLOOKUP(D95,员工基本信息表!$C$4:$L$1048576,5,FALSE)))</f>
        <v/>
      </c>
      <c r="I95" s="58" t="str">
        <f>IF(D95="","",IF(ISERROR(VLOOKUP(D95,员工基本信息表!$C$4:$L$1048576,6,FALSE)),"",VLOOKUP(D95,员工基本信息表!$C$4:$L$1048576,6,FALSE)))</f>
        <v/>
      </c>
      <c r="J95" s="58" t="str">
        <f>IF(D95="","",IF(ISERROR(VLOOKUP(D95,员工基本信息表!$C$4:$L$1048576,7,FALSE)),"",VLOOKUP(D95,员工基本信息表!$C$4:$L$1048576,7,FALSE)))</f>
        <v/>
      </c>
      <c r="K95" s="27" t="str">
        <f>IF(D95="","",IF(ISERROR(VLOOKUP(D95,员工基本信息表!$C$4:$L$1048576,8,FALSE)),"",VLOOKUP(D95,员工基本信息表!$C$4:$L$1048576,8,FALSE)))</f>
        <v/>
      </c>
      <c r="L95" s="58" t="str">
        <f>IF(D95="","",IF(ISERROR(VLOOKUP(D95,员工基本信息表!$C$4:$L$1048576,9,FALSE)),"",VLOOKUP(D95,员工基本信息表!$C$4:$L$1048576,9,FALSE)))</f>
        <v/>
      </c>
      <c r="M95" s="58" t="str">
        <f>IF(D95="","",IF(ISERROR(VLOOKUP(D95,员工基本信息表!$C$4:$L$1048576,10,FALSE)),"",VLOOKUP(D95,员工基本信息表!$C$4:$L$1048576,10,FALSE)))</f>
        <v/>
      </c>
      <c r="N95" s="60" t="str">
        <f t="shared" ca="1" si="3"/>
        <v/>
      </c>
    </row>
    <row r="96" spans="3:14">
      <c r="C96" s="59" t="str">
        <f t="shared" si="2"/>
        <v/>
      </c>
      <c r="D96" s="61"/>
      <c r="E96" s="58" t="str">
        <f>IF(D96="","",IF(ISERROR(VLOOKUP(D96,员工基本信息表!$C$4:$L$1048576,2,FALSE)),"",VLOOKUP(D96,员工基本信息表!$C$4:$L$1048576,2,FALSE)))</f>
        <v/>
      </c>
      <c r="F96" s="58" t="str">
        <f>IF(D96="","",IF(ISERROR(VLOOKUP(D96,员工基本信息表!$C$4:$L$1048576,3,FALSE)),"",VLOOKUP(D96,员工基本信息表!$C$4:$L$1048576,3,FALSE)))</f>
        <v/>
      </c>
      <c r="G96" s="58" t="str">
        <f>IF(D96="","",IF(ISERROR(VLOOKUP(D96,员工基本信息表!$C$4:$L$1048576,4,FALSE)),"",VLOOKUP(D96,员工基本信息表!$C$4:$L$1048576,4,FALSE)))</f>
        <v/>
      </c>
      <c r="H96" s="58" t="str">
        <f>IF(D96="","",IF(ISERROR(VLOOKUP(D96,员工基本信息表!$C$4:$L$1048576,5,FALSE)),"",VLOOKUP(D96,员工基本信息表!$C$4:$L$1048576,5,FALSE)))</f>
        <v/>
      </c>
      <c r="I96" s="58" t="str">
        <f>IF(D96="","",IF(ISERROR(VLOOKUP(D96,员工基本信息表!$C$4:$L$1048576,6,FALSE)),"",VLOOKUP(D96,员工基本信息表!$C$4:$L$1048576,6,FALSE)))</f>
        <v/>
      </c>
      <c r="J96" s="58" t="str">
        <f>IF(D96="","",IF(ISERROR(VLOOKUP(D96,员工基本信息表!$C$4:$L$1048576,7,FALSE)),"",VLOOKUP(D96,员工基本信息表!$C$4:$L$1048576,7,FALSE)))</f>
        <v/>
      </c>
      <c r="K96" s="27" t="str">
        <f>IF(D96="","",IF(ISERROR(VLOOKUP(D96,员工基本信息表!$C$4:$L$1048576,8,FALSE)),"",VLOOKUP(D96,员工基本信息表!$C$4:$L$1048576,8,FALSE)))</f>
        <v/>
      </c>
      <c r="L96" s="58" t="str">
        <f>IF(D96="","",IF(ISERROR(VLOOKUP(D96,员工基本信息表!$C$4:$L$1048576,9,FALSE)),"",VLOOKUP(D96,员工基本信息表!$C$4:$L$1048576,9,FALSE)))</f>
        <v/>
      </c>
      <c r="M96" s="58" t="str">
        <f>IF(D96="","",IF(ISERROR(VLOOKUP(D96,员工基本信息表!$C$4:$L$1048576,10,FALSE)),"",VLOOKUP(D96,员工基本信息表!$C$4:$L$1048576,10,FALSE)))</f>
        <v/>
      </c>
      <c r="N96" s="60" t="str">
        <f t="shared" ca="1" si="3"/>
        <v/>
      </c>
    </row>
    <row r="97" spans="3:14">
      <c r="C97" s="59" t="str">
        <f t="shared" si="2"/>
        <v/>
      </c>
      <c r="D97" s="61"/>
      <c r="E97" s="58" t="str">
        <f>IF(D97="","",IF(ISERROR(VLOOKUP(D97,员工基本信息表!$C$4:$L$1048576,2,FALSE)),"",VLOOKUP(D97,员工基本信息表!$C$4:$L$1048576,2,FALSE)))</f>
        <v/>
      </c>
      <c r="F97" s="58" t="str">
        <f>IF(D97="","",IF(ISERROR(VLOOKUP(D97,员工基本信息表!$C$4:$L$1048576,3,FALSE)),"",VLOOKUP(D97,员工基本信息表!$C$4:$L$1048576,3,FALSE)))</f>
        <v/>
      </c>
      <c r="G97" s="58" t="str">
        <f>IF(D97="","",IF(ISERROR(VLOOKUP(D97,员工基本信息表!$C$4:$L$1048576,4,FALSE)),"",VLOOKUP(D97,员工基本信息表!$C$4:$L$1048576,4,FALSE)))</f>
        <v/>
      </c>
      <c r="H97" s="58" t="str">
        <f>IF(D97="","",IF(ISERROR(VLOOKUP(D97,员工基本信息表!$C$4:$L$1048576,5,FALSE)),"",VLOOKUP(D97,员工基本信息表!$C$4:$L$1048576,5,FALSE)))</f>
        <v/>
      </c>
      <c r="I97" s="58" t="str">
        <f>IF(D97="","",IF(ISERROR(VLOOKUP(D97,员工基本信息表!$C$4:$L$1048576,6,FALSE)),"",VLOOKUP(D97,员工基本信息表!$C$4:$L$1048576,6,FALSE)))</f>
        <v/>
      </c>
      <c r="J97" s="58" t="str">
        <f>IF(D97="","",IF(ISERROR(VLOOKUP(D97,员工基本信息表!$C$4:$L$1048576,7,FALSE)),"",VLOOKUP(D97,员工基本信息表!$C$4:$L$1048576,7,FALSE)))</f>
        <v/>
      </c>
      <c r="K97" s="27" t="str">
        <f>IF(D97="","",IF(ISERROR(VLOOKUP(D97,员工基本信息表!$C$4:$L$1048576,8,FALSE)),"",VLOOKUP(D97,员工基本信息表!$C$4:$L$1048576,8,FALSE)))</f>
        <v/>
      </c>
      <c r="L97" s="58" t="str">
        <f>IF(D97="","",IF(ISERROR(VLOOKUP(D97,员工基本信息表!$C$4:$L$1048576,9,FALSE)),"",VLOOKUP(D97,员工基本信息表!$C$4:$L$1048576,9,FALSE)))</f>
        <v/>
      </c>
      <c r="M97" s="58" t="str">
        <f>IF(D97="","",IF(ISERROR(VLOOKUP(D97,员工基本信息表!$C$4:$L$1048576,10,FALSE)),"",VLOOKUP(D97,员工基本信息表!$C$4:$L$1048576,10,FALSE)))</f>
        <v/>
      </c>
      <c r="N97" s="60" t="str">
        <f t="shared" ca="1" si="3"/>
        <v/>
      </c>
    </row>
    <row r="98" spans="3:14">
      <c r="C98" s="59" t="str">
        <f t="shared" si="2"/>
        <v/>
      </c>
      <c r="D98" s="61"/>
      <c r="E98" s="58" t="str">
        <f>IF(D98="","",IF(ISERROR(VLOOKUP(D98,员工基本信息表!$C$4:$L$1048576,2,FALSE)),"",VLOOKUP(D98,员工基本信息表!$C$4:$L$1048576,2,FALSE)))</f>
        <v/>
      </c>
      <c r="F98" s="58" t="str">
        <f>IF(D98="","",IF(ISERROR(VLOOKUP(D98,员工基本信息表!$C$4:$L$1048576,3,FALSE)),"",VLOOKUP(D98,员工基本信息表!$C$4:$L$1048576,3,FALSE)))</f>
        <v/>
      </c>
      <c r="G98" s="58" t="str">
        <f>IF(D98="","",IF(ISERROR(VLOOKUP(D98,员工基本信息表!$C$4:$L$1048576,4,FALSE)),"",VLOOKUP(D98,员工基本信息表!$C$4:$L$1048576,4,FALSE)))</f>
        <v/>
      </c>
      <c r="H98" s="58" t="str">
        <f>IF(D98="","",IF(ISERROR(VLOOKUP(D98,员工基本信息表!$C$4:$L$1048576,5,FALSE)),"",VLOOKUP(D98,员工基本信息表!$C$4:$L$1048576,5,FALSE)))</f>
        <v/>
      </c>
      <c r="I98" s="58" t="str">
        <f>IF(D98="","",IF(ISERROR(VLOOKUP(D98,员工基本信息表!$C$4:$L$1048576,6,FALSE)),"",VLOOKUP(D98,员工基本信息表!$C$4:$L$1048576,6,FALSE)))</f>
        <v/>
      </c>
      <c r="J98" s="58" t="str">
        <f>IF(D98="","",IF(ISERROR(VLOOKUP(D98,员工基本信息表!$C$4:$L$1048576,7,FALSE)),"",VLOOKUP(D98,员工基本信息表!$C$4:$L$1048576,7,FALSE)))</f>
        <v/>
      </c>
      <c r="K98" s="27" t="str">
        <f>IF(D98="","",IF(ISERROR(VLOOKUP(D98,员工基本信息表!$C$4:$L$1048576,8,FALSE)),"",VLOOKUP(D98,员工基本信息表!$C$4:$L$1048576,8,FALSE)))</f>
        <v/>
      </c>
      <c r="L98" s="58" t="str">
        <f>IF(D98="","",IF(ISERROR(VLOOKUP(D98,员工基本信息表!$C$4:$L$1048576,9,FALSE)),"",VLOOKUP(D98,员工基本信息表!$C$4:$L$1048576,9,FALSE)))</f>
        <v/>
      </c>
      <c r="M98" s="58" t="str">
        <f>IF(D98="","",IF(ISERROR(VLOOKUP(D98,员工基本信息表!$C$4:$L$1048576,10,FALSE)),"",VLOOKUP(D98,员工基本信息表!$C$4:$L$1048576,10,FALSE)))</f>
        <v/>
      </c>
      <c r="N98" s="60" t="str">
        <f t="shared" ca="1" si="3"/>
        <v/>
      </c>
    </row>
    <row r="99" spans="3:14">
      <c r="C99" s="59" t="str">
        <f t="shared" si="2"/>
        <v/>
      </c>
      <c r="D99" s="61"/>
      <c r="E99" s="58" t="str">
        <f>IF(D99="","",IF(ISERROR(VLOOKUP(D99,员工基本信息表!$C$4:$L$1048576,2,FALSE)),"",VLOOKUP(D99,员工基本信息表!$C$4:$L$1048576,2,FALSE)))</f>
        <v/>
      </c>
      <c r="F99" s="58" t="str">
        <f>IF(D99="","",IF(ISERROR(VLOOKUP(D99,员工基本信息表!$C$4:$L$1048576,3,FALSE)),"",VLOOKUP(D99,员工基本信息表!$C$4:$L$1048576,3,FALSE)))</f>
        <v/>
      </c>
      <c r="G99" s="58" t="str">
        <f>IF(D99="","",IF(ISERROR(VLOOKUP(D99,员工基本信息表!$C$4:$L$1048576,4,FALSE)),"",VLOOKUP(D99,员工基本信息表!$C$4:$L$1048576,4,FALSE)))</f>
        <v/>
      </c>
      <c r="H99" s="58" t="str">
        <f>IF(D99="","",IF(ISERROR(VLOOKUP(D99,员工基本信息表!$C$4:$L$1048576,5,FALSE)),"",VLOOKUP(D99,员工基本信息表!$C$4:$L$1048576,5,FALSE)))</f>
        <v/>
      </c>
      <c r="I99" s="58" t="str">
        <f>IF(D99="","",IF(ISERROR(VLOOKUP(D99,员工基本信息表!$C$4:$L$1048576,6,FALSE)),"",VLOOKUP(D99,员工基本信息表!$C$4:$L$1048576,6,FALSE)))</f>
        <v/>
      </c>
      <c r="J99" s="58" t="str">
        <f>IF(D99="","",IF(ISERROR(VLOOKUP(D99,员工基本信息表!$C$4:$L$1048576,7,FALSE)),"",VLOOKUP(D99,员工基本信息表!$C$4:$L$1048576,7,FALSE)))</f>
        <v/>
      </c>
      <c r="K99" s="27" t="str">
        <f>IF(D99="","",IF(ISERROR(VLOOKUP(D99,员工基本信息表!$C$4:$L$1048576,8,FALSE)),"",VLOOKUP(D99,员工基本信息表!$C$4:$L$1048576,8,FALSE)))</f>
        <v/>
      </c>
      <c r="L99" s="58" t="str">
        <f>IF(D99="","",IF(ISERROR(VLOOKUP(D99,员工基本信息表!$C$4:$L$1048576,9,FALSE)),"",VLOOKUP(D99,员工基本信息表!$C$4:$L$1048576,9,FALSE)))</f>
        <v/>
      </c>
      <c r="M99" s="58" t="str">
        <f>IF(D99="","",IF(ISERROR(VLOOKUP(D99,员工基本信息表!$C$4:$L$1048576,10,FALSE)),"",VLOOKUP(D99,员工基本信息表!$C$4:$L$1048576,10,FALSE)))</f>
        <v/>
      </c>
      <c r="N99" s="60" t="str">
        <f t="shared" ca="1" si="3"/>
        <v/>
      </c>
    </row>
    <row r="100" spans="3:14">
      <c r="C100" s="59" t="str">
        <f t="shared" si="2"/>
        <v/>
      </c>
      <c r="D100" s="61"/>
      <c r="E100" s="58" t="str">
        <f>IF(D100="","",IF(ISERROR(VLOOKUP(D100,员工基本信息表!$C$4:$L$1048576,2,FALSE)),"",VLOOKUP(D100,员工基本信息表!$C$4:$L$1048576,2,FALSE)))</f>
        <v/>
      </c>
      <c r="F100" s="58" t="str">
        <f>IF(D100="","",IF(ISERROR(VLOOKUP(D100,员工基本信息表!$C$4:$L$1048576,3,FALSE)),"",VLOOKUP(D100,员工基本信息表!$C$4:$L$1048576,3,FALSE)))</f>
        <v/>
      </c>
      <c r="G100" s="58" t="str">
        <f>IF(D100="","",IF(ISERROR(VLOOKUP(D100,员工基本信息表!$C$4:$L$1048576,4,FALSE)),"",VLOOKUP(D100,员工基本信息表!$C$4:$L$1048576,4,FALSE)))</f>
        <v/>
      </c>
      <c r="H100" s="58" t="str">
        <f>IF(D100="","",IF(ISERROR(VLOOKUP(D100,员工基本信息表!$C$4:$L$1048576,5,FALSE)),"",VLOOKUP(D100,员工基本信息表!$C$4:$L$1048576,5,FALSE)))</f>
        <v/>
      </c>
      <c r="I100" s="58" t="str">
        <f>IF(D100="","",IF(ISERROR(VLOOKUP(D100,员工基本信息表!$C$4:$L$1048576,6,FALSE)),"",VLOOKUP(D100,员工基本信息表!$C$4:$L$1048576,6,FALSE)))</f>
        <v/>
      </c>
      <c r="J100" s="58" t="str">
        <f>IF(D100="","",IF(ISERROR(VLOOKUP(D100,员工基本信息表!$C$4:$L$1048576,7,FALSE)),"",VLOOKUP(D100,员工基本信息表!$C$4:$L$1048576,7,FALSE)))</f>
        <v/>
      </c>
      <c r="K100" s="27" t="str">
        <f>IF(D100="","",IF(ISERROR(VLOOKUP(D100,员工基本信息表!$C$4:$L$1048576,8,FALSE)),"",VLOOKUP(D100,员工基本信息表!$C$4:$L$1048576,8,FALSE)))</f>
        <v/>
      </c>
      <c r="L100" s="58" t="str">
        <f>IF(D100="","",IF(ISERROR(VLOOKUP(D100,员工基本信息表!$C$4:$L$1048576,9,FALSE)),"",VLOOKUP(D100,员工基本信息表!$C$4:$L$1048576,9,FALSE)))</f>
        <v/>
      </c>
      <c r="M100" s="58" t="str">
        <f>IF(D100="","",IF(ISERROR(VLOOKUP(D100,员工基本信息表!$C$4:$L$1048576,10,FALSE)),"",VLOOKUP(D100,员工基本信息表!$C$4:$L$1048576,10,FALSE)))</f>
        <v/>
      </c>
      <c r="N100" s="60" t="str">
        <f t="shared" ca="1" si="3"/>
        <v/>
      </c>
    </row>
    <row r="101" spans="3:14">
      <c r="C101" s="59" t="str">
        <f t="shared" si="2"/>
        <v/>
      </c>
      <c r="D101" s="61"/>
      <c r="E101" s="58" t="str">
        <f>IF(D101="","",IF(ISERROR(VLOOKUP(D101,员工基本信息表!$C$4:$L$1048576,2,FALSE)),"",VLOOKUP(D101,员工基本信息表!$C$4:$L$1048576,2,FALSE)))</f>
        <v/>
      </c>
      <c r="F101" s="58" t="str">
        <f>IF(D101="","",IF(ISERROR(VLOOKUP(D101,员工基本信息表!$C$4:$L$1048576,3,FALSE)),"",VLOOKUP(D101,员工基本信息表!$C$4:$L$1048576,3,FALSE)))</f>
        <v/>
      </c>
      <c r="G101" s="58" t="str">
        <f>IF(D101="","",IF(ISERROR(VLOOKUP(D101,员工基本信息表!$C$4:$L$1048576,4,FALSE)),"",VLOOKUP(D101,员工基本信息表!$C$4:$L$1048576,4,FALSE)))</f>
        <v/>
      </c>
      <c r="H101" s="58" t="str">
        <f>IF(D101="","",IF(ISERROR(VLOOKUP(D101,员工基本信息表!$C$4:$L$1048576,5,FALSE)),"",VLOOKUP(D101,员工基本信息表!$C$4:$L$1048576,5,FALSE)))</f>
        <v/>
      </c>
      <c r="I101" s="58" t="str">
        <f>IF(D101="","",IF(ISERROR(VLOOKUP(D101,员工基本信息表!$C$4:$L$1048576,6,FALSE)),"",VLOOKUP(D101,员工基本信息表!$C$4:$L$1048576,6,FALSE)))</f>
        <v/>
      </c>
      <c r="J101" s="58" t="str">
        <f>IF(D101="","",IF(ISERROR(VLOOKUP(D101,员工基本信息表!$C$4:$L$1048576,7,FALSE)),"",VLOOKUP(D101,员工基本信息表!$C$4:$L$1048576,7,FALSE)))</f>
        <v/>
      </c>
      <c r="K101" s="27" t="str">
        <f>IF(D101="","",IF(ISERROR(VLOOKUP(D101,员工基本信息表!$C$4:$L$1048576,8,FALSE)),"",VLOOKUP(D101,员工基本信息表!$C$4:$L$1048576,8,FALSE)))</f>
        <v/>
      </c>
      <c r="L101" s="58" t="str">
        <f>IF(D101="","",IF(ISERROR(VLOOKUP(D101,员工基本信息表!$C$4:$L$1048576,9,FALSE)),"",VLOOKUP(D101,员工基本信息表!$C$4:$L$1048576,9,FALSE)))</f>
        <v/>
      </c>
      <c r="M101" s="58" t="str">
        <f>IF(D101="","",IF(ISERROR(VLOOKUP(D101,员工基本信息表!$C$4:$L$1048576,10,FALSE)),"",VLOOKUP(D101,员工基本信息表!$C$4:$L$1048576,10,FALSE)))</f>
        <v/>
      </c>
      <c r="N101" s="60" t="str">
        <f t="shared" ca="1" si="3"/>
        <v/>
      </c>
    </row>
    <row r="102" spans="3:14">
      <c r="C102" s="59" t="str">
        <f t="shared" si="2"/>
        <v/>
      </c>
      <c r="D102" s="61"/>
      <c r="E102" s="58" t="str">
        <f>IF(D102="","",IF(ISERROR(VLOOKUP(D102,员工基本信息表!$C$4:$L$1048576,2,FALSE)),"",VLOOKUP(D102,员工基本信息表!$C$4:$L$1048576,2,FALSE)))</f>
        <v/>
      </c>
      <c r="F102" s="58" t="str">
        <f>IF(D102="","",IF(ISERROR(VLOOKUP(D102,员工基本信息表!$C$4:$L$1048576,3,FALSE)),"",VLOOKUP(D102,员工基本信息表!$C$4:$L$1048576,3,FALSE)))</f>
        <v/>
      </c>
      <c r="G102" s="58" t="str">
        <f>IF(D102="","",IF(ISERROR(VLOOKUP(D102,员工基本信息表!$C$4:$L$1048576,4,FALSE)),"",VLOOKUP(D102,员工基本信息表!$C$4:$L$1048576,4,FALSE)))</f>
        <v/>
      </c>
      <c r="H102" s="58" t="str">
        <f>IF(D102="","",IF(ISERROR(VLOOKUP(D102,员工基本信息表!$C$4:$L$1048576,5,FALSE)),"",VLOOKUP(D102,员工基本信息表!$C$4:$L$1048576,5,FALSE)))</f>
        <v/>
      </c>
      <c r="I102" s="58" t="str">
        <f>IF(D102="","",IF(ISERROR(VLOOKUP(D102,员工基本信息表!$C$4:$L$1048576,6,FALSE)),"",VLOOKUP(D102,员工基本信息表!$C$4:$L$1048576,6,FALSE)))</f>
        <v/>
      </c>
      <c r="J102" s="58" t="str">
        <f>IF(D102="","",IF(ISERROR(VLOOKUP(D102,员工基本信息表!$C$4:$L$1048576,7,FALSE)),"",VLOOKUP(D102,员工基本信息表!$C$4:$L$1048576,7,FALSE)))</f>
        <v/>
      </c>
      <c r="K102" s="27" t="str">
        <f>IF(D102="","",IF(ISERROR(VLOOKUP(D102,员工基本信息表!$C$4:$L$1048576,8,FALSE)),"",VLOOKUP(D102,员工基本信息表!$C$4:$L$1048576,8,FALSE)))</f>
        <v/>
      </c>
      <c r="L102" s="58" t="str">
        <f>IF(D102="","",IF(ISERROR(VLOOKUP(D102,员工基本信息表!$C$4:$L$1048576,9,FALSE)),"",VLOOKUP(D102,员工基本信息表!$C$4:$L$1048576,9,FALSE)))</f>
        <v/>
      </c>
      <c r="M102" s="58" t="str">
        <f>IF(D102="","",IF(ISERROR(VLOOKUP(D102,员工基本信息表!$C$4:$L$1048576,10,FALSE)),"",VLOOKUP(D102,员工基本信息表!$C$4:$L$1048576,10,FALSE)))</f>
        <v/>
      </c>
      <c r="N102" s="60" t="str">
        <f t="shared" ca="1" si="3"/>
        <v/>
      </c>
    </row>
    <row r="103" spans="3:14">
      <c r="C103" s="59" t="str">
        <f t="shared" si="2"/>
        <v/>
      </c>
      <c r="D103" s="61"/>
      <c r="E103" s="58" t="str">
        <f>IF(D103="","",IF(ISERROR(VLOOKUP(D103,员工基本信息表!$C$4:$L$1048576,2,FALSE)),"",VLOOKUP(D103,员工基本信息表!$C$4:$L$1048576,2,FALSE)))</f>
        <v/>
      </c>
      <c r="F103" s="58" t="str">
        <f>IF(D103="","",IF(ISERROR(VLOOKUP(D103,员工基本信息表!$C$4:$L$1048576,3,FALSE)),"",VLOOKUP(D103,员工基本信息表!$C$4:$L$1048576,3,FALSE)))</f>
        <v/>
      </c>
      <c r="G103" s="58" t="str">
        <f>IF(D103="","",IF(ISERROR(VLOOKUP(D103,员工基本信息表!$C$4:$L$1048576,4,FALSE)),"",VLOOKUP(D103,员工基本信息表!$C$4:$L$1048576,4,FALSE)))</f>
        <v/>
      </c>
      <c r="H103" s="58" t="str">
        <f>IF(D103="","",IF(ISERROR(VLOOKUP(D103,员工基本信息表!$C$4:$L$1048576,5,FALSE)),"",VLOOKUP(D103,员工基本信息表!$C$4:$L$1048576,5,FALSE)))</f>
        <v/>
      </c>
      <c r="I103" s="58" t="str">
        <f>IF(D103="","",IF(ISERROR(VLOOKUP(D103,员工基本信息表!$C$4:$L$1048576,6,FALSE)),"",VLOOKUP(D103,员工基本信息表!$C$4:$L$1048576,6,FALSE)))</f>
        <v/>
      </c>
      <c r="J103" s="58" t="str">
        <f>IF(D103="","",IF(ISERROR(VLOOKUP(D103,员工基本信息表!$C$4:$L$1048576,7,FALSE)),"",VLOOKUP(D103,员工基本信息表!$C$4:$L$1048576,7,FALSE)))</f>
        <v/>
      </c>
      <c r="K103" s="27" t="str">
        <f>IF(D103="","",IF(ISERROR(VLOOKUP(D103,员工基本信息表!$C$4:$L$1048576,8,FALSE)),"",VLOOKUP(D103,员工基本信息表!$C$4:$L$1048576,8,FALSE)))</f>
        <v/>
      </c>
      <c r="L103" s="58" t="str">
        <f>IF(D103="","",IF(ISERROR(VLOOKUP(D103,员工基本信息表!$C$4:$L$1048576,9,FALSE)),"",VLOOKUP(D103,员工基本信息表!$C$4:$L$1048576,9,FALSE)))</f>
        <v/>
      </c>
      <c r="M103" s="58" t="str">
        <f>IF(D103="","",IF(ISERROR(VLOOKUP(D103,员工基本信息表!$C$4:$L$1048576,10,FALSE)),"",VLOOKUP(D103,员工基本信息表!$C$4:$L$1048576,10,FALSE)))</f>
        <v/>
      </c>
      <c r="N103" s="60" t="str">
        <f t="shared" ca="1" si="3"/>
        <v/>
      </c>
    </row>
    <row r="104" spans="3:14">
      <c r="C104" s="59" t="str">
        <f t="shared" si="2"/>
        <v/>
      </c>
      <c r="D104" s="61"/>
      <c r="E104" s="58" t="str">
        <f>IF(D104="","",IF(ISERROR(VLOOKUP(D104,员工基本信息表!$C$4:$L$1048576,2,FALSE)),"",VLOOKUP(D104,员工基本信息表!$C$4:$L$1048576,2,FALSE)))</f>
        <v/>
      </c>
      <c r="F104" s="58" t="str">
        <f>IF(D104="","",IF(ISERROR(VLOOKUP(D104,员工基本信息表!$C$4:$L$1048576,3,FALSE)),"",VLOOKUP(D104,员工基本信息表!$C$4:$L$1048576,3,FALSE)))</f>
        <v/>
      </c>
      <c r="G104" s="58" t="str">
        <f>IF(D104="","",IF(ISERROR(VLOOKUP(D104,员工基本信息表!$C$4:$L$1048576,4,FALSE)),"",VLOOKUP(D104,员工基本信息表!$C$4:$L$1048576,4,FALSE)))</f>
        <v/>
      </c>
      <c r="H104" s="58" t="str">
        <f>IF(D104="","",IF(ISERROR(VLOOKUP(D104,员工基本信息表!$C$4:$L$1048576,5,FALSE)),"",VLOOKUP(D104,员工基本信息表!$C$4:$L$1048576,5,FALSE)))</f>
        <v/>
      </c>
      <c r="I104" s="58" t="str">
        <f>IF(D104="","",IF(ISERROR(VLOOKUP(D104,员工基本信息表!$C$4:$L$1048576,6,FALSE)),"",VLOOKUP(D104,员工基本信息表!$C$4:$L$1048576,6,FALSE)))</f>
        <v/>
      </c>
      <c r="J104" s="58" t="str">
        <f>IF(D104="","",IF(ISERROR(VLOOKUP(D104,员工基本信息表!$C$4:$L$1048576,7,FALSE)),"",VLOOKUP(D104,员工基本信息表!$C$4:$L$1048576,7,FALSE)))</f>
        <v/>
      </c>
      <c r="K104" s="27" t="str">
        <f>IF(D104="","",IF(ISERROR(VLOOKUP(D104,员工基本信息表!$C$4:$L$1048576,8,FALSE)),"",VLOOKUP(D104,员工基本信息表!$C$4:$L$1048576,8,FALSE)))</f>
        <v/>
      </c>
      <c r="L104" s="58" t="str">
        <f>IF(D104="","",IF(ISERROR(VLOOKUP(D104,员工基本信息表!$C$4:$L$1048576,9,FALSE)),"",VLOOKUP(D104,员工基本信息表!$C$4:$L$1048576,9,FALSE)))</f>
        <v/>
      </c>
      <c r="M104" s="58" t="str">
        <f>IF(D104="","",IF(ISERROR(VLOOKUP(D104,员工基本信息表!$C$4:$L$1048576,10,FALSE)),"",VLOOKUP(D104,员工基本信息表!$C$4:$L$1048576,10,FALSE)))</f>
        <v/>
      </c>
      <c r="N104" s="60" t="str">
        <f t="shared" ca="1" si="3"/>
        <v/>
      </c>
    </row>
    <row r="105" spans="3:14">
      <c r="C105" s="59" t="str">
        <f t="shared" si="2"/>
        <v/>
      </c>
      <c r="D105" s="61"/>
      <c r="E105" s="58" t="str">
        <f>IF(D105="","",IF(ISERROR(VLOOKUP(D105,员工基本信息表!$C$4:$L$1048576,2,FALSE)),"",VLOOKUP(D105,员工基本信息表!$C$4:$L$1048576,2,FALSE)))</f>
        <v/>
      </c>
      <c r="F105" s="58" t="str">
        <f>IF(D105="","",IF(ISERROR(VLOOKUP(D105,员工基本信息表!$C$4:$L$1048576,3,FALSE)),"",VLOOKUP(D105,员工基本信息表!$C$4:$L$1048576,3,FALSE)))</f>
        <v/>
      </c>
      <c r="G105" s="58" t="str">
        <f>IF(D105="","",IF(ISERROR(VLOOKUP(D105,员工基本信息表!$C$4:$L$1048576,4,FALSE)),"",VLOOKUP(D105,员工基本信息表!$C$4:$L$1048576,4,FALSE)))</f>
        <v/>
      </c>
      <c r="H105" s="58" t="str">
        <f>IF(D105="","",IF(ISERROR(VLOOKUP(D105,员工基本信息表!$C$4:$L$1048576,5,FALSE)),"",VLOOKUP(D105,员工基本信息表!$C$4:$L$1048576,5,FALSE)))</f>
        <v/>
      </c>
      <c r="I105" s="58" t="str">
        <f>IF(D105="","",IF(ISERROR(VLOOKUP(D105,员工基本信息表!$C$4:$L$1048576,6,FALSE)),"",VLOOKUP(D105,员工基本信息表!$C$4:$L$1048576,6,FALSE)))</f>
        <v/>
      </c>
      <c r="J105" s="58" t="str">
        <f>IF(D105="","",IF(ISERROR(VLOOKUP(D105,员工基本信息表!$C$4:$L$1048576,7,FALSE)),"",VLOOKUP(D105,员工基本信息表!$C$4:$L$1048576,7,FALSE)))</f>
        <v/>
      </c>
      <c r="K105" s="27" t="str">
        <f>IF(D105="","",IF(ISERROR(VLOOKUP(D105,员工基本信息表!$C$4:$L$1048576,8,FALSE)),"",VLOOKUP(D105,员工基本信息表!$C$4:$L$1048576,8,FALSE)))</f>
        <v/>
      </c>
      <c r="L105" s="58" t="str">
        <f>IF(D105="","",IF(ISERROR(VLOOKUP(D105,员工基本信息表!$C$4:$L$1048576,9,FALSE)),"",VLOOKUP(D105,员工基本信息表!$C$4:$L$1048576,9,FALSE)))</f>
        <v/>
      </c>
      <c r="M105" s="58" t="str">
        <f>IF(D105="","",IF(ISERROR(VLOOKUP(D105,员工基本信息表!$C$4:$L$1048576,10,FALSE)),"",VLOOKUP(D105,员工基本信息表!$C$4:$L$1048576,10,FALSE)))</f>
        <v/>
      </c>
      <c r="N105" s="60" t="str">
        <f t="shared" ca="1" si="3"/>
        <v/>
      </c>
    </row>
    <row r="106" spans="3:14">
      <c r="C106" s="59" t="str">
        <f t="shared" si="2"/>
        <v/>
      </c>
      <c r="D106" s="61"/>
      <c r="E106" s="58" t="str">
        <f>IF(D106="","",IF(ISERROR(VLOOKUP(D106,员工基本信息表!$C$4:$L$1048576,2,FALSE)),"",VLOOKUP(D106,员工基本信息表!$C$4:$L$1048576,2,FALSE)))</f>
        <v/>
      </c>
      <c r="F106" s="58" t="str">
        <f>IF(D106="","",IF(ISERROR(VLOOKUP(D106,员工基本信息表!$C$4:$L$1048576,3,FALSE)),"",VLOOKUP(D106,员工基本信息表!$C$4:$L$1048576,3,FALSE)))</f>
        <v/>
      </c>
      <c r="G106" s="58" t="str">
        <f>IF(D106="","",IF(ISERROR(VLOOKUP(D106,员工基本信息表!$C$4:$L$1048576,4,FALSE)),"",VLOOKUP(D106,员工基本信息表!$C$4:$L$1048576,4,FALSE)))</f>
        <v/>
      </c>
      <c r="H106" s="58" t="str">
        <f>IF(D106="","",IF(ISERROR(VLOOKUP(D106,员工基本信息表!$C$4:$L$1048576,5,FALSE)),"",VLOOKUP(D106,员工基本信息表!$C$4:$L$1048576,5,FALSE)))</f>
        <v/>
      </c>
      <c r="I106" s="58" t="str">
        <f>IF(D106="","",IF(ISERROR(VLOOKUP(D106,员工基本信息表!$C$4:$L$1048576,6,FALSE)),"",VLOOKUP(D106,员工基本信息表!$C$4:$L$1048576,6,FALSE)))</f>
        <v/>
      </c>
      <c r="J106" s="58" t="str">
        <f>IF(D106="","",IF(ISERROR(VLOOKUP(D106,员工基本信息表!$C$4:$L$1048576,7,FALSE)),"",VLOOKUP(D106,员工基本信息表!$C$4:$L$1048576,7,FALSE)))</f>
        <v/>
      </c>
      <c r="K106" s="27" t="str">
        <f>IF(D106="","",IF(ISERROR(VLOOKUP(D106,员工基本信息表!$C$4:$L$1048576,8,FALSE)),"",VLOOKUP(D106,员工基本信息表!$C$4:$L$1048576,8,FALSE)))</f>
        <v/>
      </c>
      <c r="L106" s="58" t="str">
        <f>IF(D106="","",IF(ISERROR(VLOOKUP(D106,员工基本信息表!$C$4:$L$1048576,9,FALSE)),"",VLOOKUP(D106,员工基本信息表!$C$4:$L$1048576,9,FALSE)))</f>
        <v/>
      </c>
      <c r="M106" s="58" t="str">
        <f>IF(D106="","",IF(ISERROR(VLOOKUP(D106,员工基本信息表!$C$4:$L$1048576,10,FALSE)),"",VLOOKUP(D106,员工基本信息表!$C$4:$L$1048576,10,FALSE)))</f>
        <v/>
      </c>
      <c r="N106" s="60" t="str">
        <f t="shared" ca="1" si="3"/>
        <v/>
      </c>
    </row>
    <row r="107" spans="3:14">
      <c r="C107" s="59" t="str">
        <f t="shared" si="2"/>
        <v/>
      </c>
      <c r="D107" s="61"/>
      <c r="E107" s="58" t="str">
        <f>IF(D107="","",IF(ISERROR(VLOOKUP(D107,员工基本信息表!$C$4:$L$1048576,2,FALSE)),"",VLOOKUP(D107,员工基本信息表!$C$4:$L$1048576,2,FALSE)))</f>
        <v/>
      </c>
      <c r="F107" s="58" t="str">
        <f>IF(D107="","",IF(ISERROR(VLOOKUP(D107,员工基本信息表!$C$4:$L$1048576,3,FALSE)),"",VLOOKUP(D107,员工基本信息表!$C$4:$L$1048576,3,FALSE)))</f>
        <v/>
      </c>
      <c r="G107" s="58" t="str">
        <f>IF(D107="","",IF(ISERROR(VLOOKUP(D107,员工基本信息表!$C$4:$L$1048576,4,FALSE)),"",VLOOKUP(D107,员工基本信息表!$C$4:$L$1048576,4,FALSE)))</f>
        <v/>
      </c>
      <c r="H107" s="58" t="str">
        <f>IF(D107="","",IF(ISERROR(VLOOKUP(D107,员工基本信息表!$C$4:$L$1048576,5,FALSE)),"",VLOOKUP(D107,员工基本信息表!$C$4:$L$1048576,5,FALSE)))</f>
        <v/>
      </c>
      <c r="I107" s="58" t="str">
        <f>IF(D107="","",IF(ISERROR(VLOOKUP(D107,员工基本信息表!$C$4:$L$1048576,6,FALSE)),"",VLOOKUP(D107,员工基本信息表!$C$4:$L$1048576,6,FALSE)))</f>
        <v/>
      </c>
      <c r="J107" s="58" t="str">
        <f>IF(D107="","",IF(ISERROR(VLOOKUP(D107,员工基本信息表!$C$4:$L$1048576,7,FALSE)),"",VLOOKUP(D107,员工基本信息表!$C$4:$L$1048576,7,FALSE)))</f>
        <v/>
      </c>
      <c r="K107" s="27" t="str">
        <f>IF(D107="","",IF(ISERROR(VLOOKUP(D107,员工基本信息表!$C$4:$L$1048576,8,FALSE)),"",VLOOKUP(D107,员工基本信息表!$C$4:$L$1048576,8,FALSE)))</f>
        <v/>
      </c>
      <c r="L107" s="58" t="str">
        <f>IF(D107="","",IF(ISERROR(VLOOKUP(D107,员工基本信息表!$C$4:$L$1048576,9,FALSE)),"",VLOOKUP(D107,员工基本信息表!$C$4:$L$1048576,9,FALSE)))</f>
        <v/>
      </c>
      <c r="M107" s="58" t="str">
        <f>IF(D107="","",IF(ISERROR(VLOOKUP(D107,员工基本信息表!$C$4:$L$1048576,10,FALSE)),"",VLOOKUP(D107,员工基本信息表!$C$4:$L$1048576,10,FALSE)))</f>
        <v/>
      </c>
      <c r="N107" s="60" t="str">
        <f t="shared" ca="1" si="3"/>
        <v/>
      </c>
    </row>
    <row r="108" spans="3:14">
      <c r="C108" s="59" t="str">
        <f t="shared" si="2"/>
        <v/>
      </c>
      <c r="D108" s="61"/>
      <c r="E108" s="58" t="str">
        <f>IF(D108="","",IF(ISERROR(VLOOKUP(D108,员工基本信息表!$C$4:$L$1048576,2,FALSE)),"",VLOOKUP(D108,员工基本信息表!$C$4:$L$1048576,2,FALSE)))</f>
        <v/>
      </c>
      <c r="F108" s="58" t="str">
        <f>IF(D108="","",IF(ISERROR(VLOOKUP(D108,员工基本信息表!$C$4:$L$1048576,3,FALSE)),"",VLOOKUP(D108,员工基本信息表!$C$4:$L$1048576,3,FALSE)))</f>
        <v/>
      </c>
      <c r="G108" s="58" t="str">
        <f>IF(D108="","",IF(ISERROR(VLOOKUP(D108,员工基本信息表!$C$4:$L$1048576,4,FALSE)),"",VLOOKUP(D108,员工基本信息表!$C$4:$L$1048576,4,FALSE)))</f>
        <v/>
      </c>
      <c r="H108" s="58" t="str">
        <f>IF(D108="","",IF(ISERROR(VLOOKUP(D108,员工基本信息表!$C$4:$L$1048576,5,FALSE)),"",VLOOKUP(D108,员工基本信息表!$C$4:$L$1048576,5,FALSE)))</f>
        <v/>
      </c>
      <c r="I108" s="58" t="str">
        <f>IF(D108="","",IF(ISERROR(VLOOKUP(D108,员工基本信息表!$C$4:$L$1048576,6,FALSE)),"",VLOOKUP(D108,员工基本信息表!$C$4:$L$1048576,6,FALSE)))</f>
        <v/>
      </c>
      <c r="J108" s="58" t="str">
        <f>IF(D108="","",IF(ISERROR(VLOOKUP(D108,员工基本信息表!$C$4:$L$1048576,7,FALSE)),"",VLOOKUP(D108,员工基本信息表!$C$4:$L$1048576,7,FALSE)))</f>
        <v/>
      </c>
      <c r="K108" s="27" t="str">
        <f>IF(D108="","",IF(ISERROR(VLOOKUP(D108,员工基本信息表!$C$4:$L$1048576,8,FALSE)),"",VLOOKUP(D108,员工基本信息表!$C$4:$L$1048576,8,FALSE)))</f>
        <v/>
      </c>
      <c r="L108" s="58" t="str">
        <f>IF(D108="","",IF(ISERROR(VLOOKUP(D108,员工基本信息表!$C$4:$L$1048576,9,FALSE)),"",VLOOKUP(D108,员工基本信息表!$C$4:$L$1048576,9,FALSE)))</f>
        <v/>
      </c>
      <c r="M108" s="58" t="str">
        <f>IF(D108="","",IF(ISERROR(VLOOKUP(D108,员工基本信息表!$C$4:$L$1048576,10,FALSE)),"",VLOOKUP(D108,员工基本信息表!$C$4:$L$1048576,10,FALSE)))</f>
        <v/>
      </c>
      <c r="N108" s="60" t="str">
        <f t="shared" ca="1" si="3"/>
        <v/>
      </c>
    </row>
    <row r="109" spans="3:14">
      <c r="C109" s="59" t="str">
        <f t="shared" si="2"/>
        <v/>
      </c>
      <c r="D109" s="61"/>
      <c r="E109" s="58" t="str">
        <f>IF(D109="","",IF(ISERROR(VLOOKUP(D109,员工基本信息表!$C$4:$L$1048576,2,FALSE)),"",VLOOKUP(D109,员工基本信息表!$C$4:$L$1048576,2,FALSE)))</f>
        <v/>
      </c>
      <c r="F109" s="58" t="str">
        <f>IF(D109="","",IF(ISERROR(VLOOKUP(D109,员工基本信息表!$C$4:$L$1048576,3,FALSE)),"",VLOOKUP(D109,员工基本信息表!$C$4:$L$1048576,3,FALSE)))</f>
        <v/>
      </c>
      <c r="G109" s="58" t="str">
        <f>IF(D109="","",IF(ISERROR(VLOOKUP(D109,员工基本信息表!$C$4:$L$1048576,4,FALSE)),"",VLOOKUP(D109,员工基本信息表!$C$4:$L$1048576,4,FALSE)))</f>
        <v/>
      </c>
      <c r="H109" s="58" t="str">
        <f>IF(D109="","",IF(ISERROR(VLOOKUP(D109,员工基本信息表!$C$4:$L$1048576,5,FALSE)),"",VLOOKUP(D109,员工基本信息表!$C$4:$L$1048576,5,FALSE)))</f>
        <v/>
      </c>
      <c r="I109" s="58" t="str">
        <f>IF(D109="","",IF(ISERROR(VLOOKUP(D109,员工基本信息表!$C$4:$L$1048576,6,FALSE)),"",VLOOKUP(D109,员工基本信息表!$C$4:$L$1048576,6,FALSE)))</f>
        <v/>
      </c>
      <c r="J109" s="58" t="str">
        <f>IF(D109="","",IF(ISERROR(VLOOKUP(D109,员工基本信息表!$C$4:$L$1048576,7,FALSE)),"",VLOOKUP(D109,员工基本信息表!$C$4:$L$1048576,7,FALSE)))</f>
        <v/>
      </c>
      <c r="K109" s="27" t="str">
        <f>IF(D109="","",IF(ISERROR(VLOOKUP(D109,员工基本信息表!$C$4:$L$1048576,8,FALSE)),"",VLOOKUP(D109,员工基本信息表!$C$4:$L$1048576,8,FALSE)))</f>
        <v/>
      </c>
      <c r="L109" s="58" t="str">
        <f>IF(D109="","",IF(ISERROR(VLOOKUP(D109,员工基本信息表!$C$4:$L$1048576,9,FALSE)),"",VLOOKUP(D109,员工基本信息表!$C$4:$L$1048576,9,FALSE)))</f>
        <v/>
      </c>
      <c r="M109" s="58" t="str">
        <f>IF(D109="","",IF(ISERROR(VLOOKUP(D109,员工基本信息表!$C$4:$L$1048576,10,FALSE)),"",VLOOKUP(D109,员工基本信息表!$C$4:$L$1048576,10,FALSE)))</f>
        <v/>
      </c>
      <c r="N109" s="60" t="str">
        <f t="shared" ca="1" si="3"/>
        <v/>
      </c>
    </row>
    <row r="110" spans="3:14">
      <c r="C110" s="59" t="str">
        <f t="shared" si="2"/>
        <v/>
      </c>
      <c r="D110" s="61"/>
      <c r="E110" s="58" t="str">
        <f>IF(D110="","",IF(ISERROR(VLOOKUP(D110,员工基本信息表!$C$4:$L$1048576,2,FALSE)),"",VLOOKUP(D110,员工基本信息表!$C$4:$L$1048576,2,FALSE)))</f>
        <v/>
      </c>
      <c r="F110" s="58" t="str">
        <f>IF(D110="","",IF(ISERROR(VLOOKUP(D110,员工基本信息表!$C$4:$L$1048576,3,FALSE)),"",VLOOKUP(D110,员工基本信息表!$C$4:$L$1048576,3,FALSE)))</f>
        <v/>
      </c>
      <c r="G110" s="58" t="str">
        <f>IF(D110="","",IF(ISERROR(VLOOKUP(D110,员工基本信息表!$C$4:$L$1048576,4,FALSE)),"",VLOOKUP(D110,员工基本信息表!$C$4:$L$1048576,4,FALSE)))</f>
        <v/>
      </c>
      <c r="H110" s="58" t="str">
        <f>IF(D110="","",IF(ISERROR(VLOOKUP(D110,员工基本信息表!$C$4:$L$1048576,5,FALSE)),"",VLOOKUP(D110,员工基本信息表!$C$4:$L$1048576,5,FALSE)))</f>
        <v/>
      </c>
      <c r="I110" s="58" t="str">
        <f>IF(D110="","",IF(ISERROR(VLOOKUP(D110,员工基本信息表!$C$4:$L$1048576,6,FALSE)),"",VLOOKUP(D110,员工基本信息表!$C$4:$L$1048576,6,FALSE)))</f>
        <v/>
      </c>
      <c r="J110" s="58" t="str">
        <f>IF(D110="","",IF(ISERROR(VLOOKUP(D110,员工基本信息表!$C$4:$L$1048576,7,FALSE)),"",VLOOKUP(D110,员工基本信息表!$C$4:$L$1048576,7,FALSE)))</f>
        <v/>
      </c>
      <c r="K110" s="27" t="str">
        <f>IF(D110="","",IF(ISERROR(VLOOKUP(D110,员工基本信息表!$C$4:$L$1048576,8,FALSE)),"",VLOOKUP(D110,员工基本信息表!$C$4:$L$1048576,8,FALSE)))</f>
        <v/>
      </c>
      <c r="L110" s="58" t="str">
        <f>IF(D110="","",IF(ISERROR(VLOOKUP(D110,员工基本信息表!$C$4:$L$1048576,9,FALSE)),"",VLOOKUP(D110,员工基本信息表!$C$4:$L$1048576,9,FALSE)))</f>
        <v/>
      </c>
      <c r="M110" s="58" t="str">
        <f>IF(D110="","",IF(ISERROR(VLOOKUP(D110,员工基本信息表!$C$4:$L$1048576,10,FALSE)),"",VLOOKUP(D110,员工基本信息表!$C$4:$L$1048576,10,FALSE)))</f>
        <v/>
      </c>
      <c r="N110" s="60" t="str">
        <f t="shared" ca="1" si="3"/>
        <v/>
      </c>
    </row>
    <row r="111" spans="3:14">
      <c r="C111" s="59" t="str">
        <f t="shared" si="2"/>
        <v/>
      </c>
      <c r="D111" s="61"/>
      <c r="E111" s="58" t="str">
        <f>IF(D111="","",IF(ISERROR(VLOOKUP(D111,员工基本信息表!$C$4:$L$1048576,2,FALSE)),"",VLOOKUP(D111,员工基本信息表!$C$4:$L$1048576,2,FALSE)))</f>
        <v/>
      </c>
      <c r="F111" s="58" t="str">
        <f>IF(D111="","",IF(ISERROR(VLOOKUP(D111,员工基本信息表!$C$4:$L$1048576,3,FALSE)),"",VLOOKUP(D111,员工基本信息表!$C$4:$L$1048576,3,FALSE)))</f>
        <v/>
      </c>
      <c r="G111" s="58" t="str">
        <f>IF(D111="","",IF(ISERROR(VLOOKUP(D111,员工基本信息表!$C$4:$L$1048576,4,FALSE)),"",VLOOKUP(D111,员工基本信息表!$C$4:$L$1048576,4,FALSE)))</f>
        <v/>
      </c>
      <c r="H111" s="58" t="str">
        <f>IF(D111="","",IF(ISERROR(VLOOKUP(D111,员工基本信息表!$C$4:$L$1048576,5,FALSE)),"",VLOOKUP(D111,员工基本信息表!$C$4:$L$1048576,5,FALSE)))</f>
        <v/>
      </c>
      <c r="I111" s="58" t="str">
        <f>IF(D111="","",IF(ISERROR(VLOOKUP(D111,员工基本信息表!$C$4:$L$1048576,6,FALSE)),"",VLOOKUP(D111,员工基本信息表!$C$4:$L$1048576,6,FALSE)))</f>
        <v/>
      </c>
      <c r="J111" s="58" t="str">
        <f>IF(D111="","",IF(ISERROR(VLOOKUP(D111,员工基本信息表!$C$4:$L$1048576,7,FALSE)),"",VLOOKUP(D111,员工基本信息表!$C$4:$L$1048576,7,FALSE)))</f>
        <v/>
      </c>
      <c r="K111" s="27" t="str">
        <f>IF(D111="","",IF(ISERROR(VLOOKUP(D111,员工基本信息表!$C$4:$L$1048576,8,FALSE)),"",VLOOKUP(D111,员工基本信息表!$C$4:$L$1048576,8,FALSE)))</f>
        <v/>
      </c>
      <c r="L111" s="58" t="str">
        <f>IF(D111="","",IF(ISERROR(VLOOKUP(D111,员工基本信息表!$C$4:$L$1048576,9,FALSE)),"",VLOOKUP(D111,员工基本信息表!$C$4:$L$1048576,9,FALSE)))</f>
        <v/>
      </c>
      <c r="M111" s="58" t="str">
        <f>IF(D111="","",IF(ISERROR(VLOOKUP(D111,员工基本信息表!$C$4:$L$1048576,10,FALSE)),"",VLOOKUP(D111,员工基本信息表!$C$4:$L$1048576,10,FALSE)))</f>
        <v/>
      </c>
      <c r="N111" s="60" t="str">
        <f t="shared" ca="1" si="3"/>
        <v/>
      </c>
    </row>
    <row r="112" spans="3:14">
      <c r="C112" s="59" t="str">
        <f t="shared" si="2"/>
        <v/>
      </c>
      <c r="D112" s="61"/>
      <c r="E112" s="58" t="str">
        <f>IF(D112="","",IF(ISERROR(VLOOKUP(D112,员工基本信息表!$C$4:$L$1048576,2,FALSE)),"",VLOOKUP(D112,员工基本信息表!$C$4:$L$1048576,2,FALSE)))</f>
        <v/>
      </c>
      <c r="F112" s="58" t="str">
        <f>IF(D112="","",IF(ISERROR(VLOOKUP(D112,员工基本信息表!$C$4:$L$1048576,3,FALSE)),"",VLOOKUP(D112,员工基本信息表!$C$4:$L$1048576,3,FALSE)))</f>
        <v/>
      </c>
      <c r="G112" s="58" t="str">
        <f>IF(D112="","",IF(ISERROR(VLOOKUP(D112,员工基本信息表!$C$4:$L$1048576,4,FALSE)),"",VLOOKUP(D112,员工基本信息表!$C$4:$L$1048576,4,FALSE)))</f>
        <v/>
      </c>
      <c r="H112" s="58" t="str">
        <f>IF(D112="","",IF(ISERROR(VLOOKUP(D112,员工基本信息表!$C$4:$L$1048576,5,FALSE)),"",VLOOKUP(D112,员工基本信息表!$C$4:$L$1048576,5,FALSE)))</f>
        <v/>
      </c>
      <c r="I112" s="58" t="str">
        <f>IF(D112="","",IF(ISERROR(VLOOKUP(D112,员工基本信息表!$C$4:$L$1048576,6,FALSE)),"",VLOOKUP(D112,员工基本信息表!$C$4:$L$1048576,6,FALSE)))</f>
        <v/>
      </c>
      <c r="J112" s="58" t="str">
        <f>IF(D112="","",IF(ISERROR(VLOOKUP(D112,员工基本信息表!$C$4:$L$1048576,7,FALSE)),"",VLOOKUP(D112,员工基本信息表!$C$4:$L$1048576,7,FALSE)))</f>
        <v/>
      </c>
      <c r="K112" s="27" t="str">
        <f>IF(D112="","",IF(ISERROR(VLOOKUP(D112,员工基本信息表!$C$4:$L$1048576,8,FALSE)),"",VLOOKUP(D112,员工基本信息表!$C$4:$L$1048576,8,FALSE)))</f>
        <v/>
      </c>
      <c r="L112" s="58" t="str">
        <f>IF(D112="","",IF(ISERROR(VLOOKUP(D112,员工基本信息表!$C$4:$L$1048576,9,FALSE)),"",VLOOKUP(D112,员工基本信息表!$C$4:$L$1048576,9,FALSE)))</f>
        <v/>
      </c>
      <c r="M112" s="58" t="str">
        <f>IF(D112="","",IF(ISERROR(VLOOKUP(D112,员工基本信息表!$C$4:$L$1048576,10,FALSE)),"",VLOOKUP(D112,员工基本信息表!$C$4:$L$1048576,10,FALSE)))</f>
        <v/>
      </c>
      <c r="N112" s="60" t="str">
        <f t="shared" ca="1" si="3"/>
        <v/>
      </c>
    </row>
    <row r="113" spans="3:14">
      <c r="C113" s="59" t="str">
        <f t="shared" si="2"/>
        <v/>
      </c>
      <c r="D113" s="61"/>
      <c r="E113" s="58" t="str">
        <f>IF(D113="","",IF(ISERROR(VLOOKUP(D113,员工基本信息表!$C$4:$L$1048576,2,FALSE)),"",VLOOKUP(D113,员工基本信息表!$C$4:$L$1048576,2,FALSE)))</f>
        <v/>
      </c>
      <c r="F113" s="58" t="str">
        <f>IF(D113="","",IF(ISERROR(VLOOKUP(D113,员工基本信息表!$C$4:$L$1048576,3,FALSE)),"",VLOOKUP(D113,员工基本信息表!$C$4:$L$1048576,3,FALSE)))</f>
        <v/>
      </c>
      <c r="G113" s="58" t="str">
        <f>IF(D113="","",IF(ISERROR(VLOOKUP(D113,员工基本信息表!$C$4:$L$1048576,4,FALSE)),"",VLOOKUP(D113,员工基本信息表!$C$4:$L$1048576,4,FALSE)))</f>
        <v/>
      </c>
      <c r="H113" s="58" t="str">
        <f>IF(D113="","",IF(ISERROR(VLOOKUP(D113,员工基本信息表!$C$4:$L$1048576,5,FALSE)),"",VLOOKUP(D113,员工基本信息表!$C$4:$L$1048576,5,FALSE)))</f>
        <v/>
      </c>
      <c r="I113" s="58" t="str">
        <f>IF(D113="","",IF(ISERROR(VLOOKUP(D113,员工基本信息表!$C$4:$L$1048576,6,FALSE)),"",VLOOKUP(D113,员工基本信息表!$C$4:$L$1048576,6,FALSE)))</f>
        <v/>
      </c>
      <c r="J113" s="58" t="str">
        <f>IF(D113="","",IF(ISERROR(VLOOKUP(D113,员工基本信息表!$C$4:$L$1048576,7,FALSE)),"",VLOOKUP(D113,员工基本信息表!$C$4:$L$1048576,7,FALSE)))</f>
        <v/>
      </c>
      <c r="K113" s="27" t="str">
        <f>IF(D113="","",IF(ISERROR(VLOOKUP(D113,员工基本信息表!$C$4:$L$1048576,8,FALSE)),"",VLOOKUP(D113,员工基本信息表!$C$4:$L$1048576,8,FALSE)))</f>
        <v/>
      </c>
      <c r="L113" s="58" t="str">
        <f>IF(D113="","",IF(ISERROR(VLOOKUP(D113,员工基本信息表!$C$4:$L$1048576,9,FALSE)),"",VLOOKUP(D113,员工基本信息表!$C$4:$L$1048576,9,FALSE)))</f>
        <v/>
      </c>
      <c r="M113" s="58" t="str">
        <f>IF(D113="","",IF(ISERROR(VLOOKUP(D113,员工基本信息表!$C$4:$L$1048576,10,FALSE)),"",VLOOKUP(D113,员工基本信息表!$C$4:$L$1048576,10,FALSE)))</f>
        <v/>
      </c>
      <c r="N113" s="60" t="str">
        <f t="shared" ca="1" si="3"/>
        <v/>
      </c>
    </row>
    <row r="114" spans="3:14">
      <c r="C114" s="59" t="str">
        <f t="shared" si="2"/>
        <v/>
      </c>
      <c r="D114" s="61"/>
      <c r="E114" s="58" t="str">
        <f>IF(D114="","",IF(ISERROR(VLOOKUP(D114,员工基本信息表!$C$4:$L$1048576,2,FALSE)),"",VLOOKUP(D114,员工基本信息表!$C$4:$L$1048576,2,FALSE)))</f>
        <v/>
      </c>
      <c r="F114" s="58" t="str">
        <f>IF(D114="","",IF(ISERROR(VLOOKUP(D114,员工基本信息表!$C$4:$L$1048576,3,FALSE)),"",VLOOKUP(D114,员工基本信息表!$C$4:$L$1048576,3,FALSE)))</f>
        <v/>
      </c>
      <c r="G114" s="58" t="str">
        <f>IF(D114="","",IF(ISERROR(VLOOKUP(D114,员工基本信息表!$C$4:$L$1048576,4,FALSE)),"",VLOOKUP(D114,员工基本信息表!$C$4:$L$1048576,4,FALSE)))</f>
        <v/>
      </c>
      <c r="H114" s="58" t="str">
        <f>IF(D114="","",IF(ISERROR(VLOOKUP(D114,员工基本信息表!$C$4:$L$1048576,5,FALSE)),"",VLOOKUP(D114,员工基本信息表!$C$4:$L$1048576,5,FALSE)))</f>
        <v/>
      </c>
      <c r="I114" s="58" t="str">
        <f>IF(D114="","",IF(ISERROR(VLOOKUP(D114,员工基本信息表!$C$4:$L$1048576,6,FALSE)),"",VLOOKUP(D114,员工基本信息表!$C$4:$L$1048576,6,FALSE)))</f>
        <v/>
      </c>
      <c r="J114" s="58" t="str">
        <f>IF(D114="","",IF(ISERROR(VLOOKUP(D114,员工基本信息表!$C$4:$L$1048576,7,FALSE)),"",VLOOKUP(D114,员工基本信息表!$C$4:$L$1048576,7,FALSE)))</f>
        <v/>
      </c>
      <c r="K114" s="27" t="str">
        <f>IF(D114="","",IF(ISERROR(VLOOKUP(D114,员工基本信息表!$C$4:$L$1048576,8,FALSE)),"",VLOOKUP(D114,员工基本信息表!$C$4:$L$1048576,8,FALSE)))</f>
        <v/>
      </c>
      <c r="L114" s="58" t="str">
        <f>IF(D114="","",IF(ISERROR(VLOOKUP(D114,员工基本信息表!$C$4:$L$1048576,9,FALSE)),"",VLOOKUP(D114,员工基本信息表!$C$4:$L$1048576,9,FALSE)))</f>
        <v/>
      </c>
      <c r="M114" s="58" t="str">
        <f>IF(D114="","",IF(ISERROR(VLOOKUP(D114,员工基本信息表!$C$4:$L$1048576,10,FALSE)),"",VLOOKUP(D114,员工基本信息表!$C$4:$L$1048576,10,FALSE)))</f>
        <v/>
      </c>
      <c r="N114" s="60" t="str">
        <f t="shared" ca="1" si="3"/>
        <v/>
      </c>
    </row>
    <row r="115" spans="3:14">
      <c r="C115" s="59" t="str">
        <f t="shared" si="2"/>
        <v/>
      </c>
      <c r="D115" s="61"/>
      <c r="E115" s="58" t="str">
        <f>IF(D115="","",IF(ISERROR(VLOOKUP(D115,员工基本信息表!$C$4:$L$1048576,2,FALSE)),"",VLOOKUP(D115,员工基本信息表!$C$4:$L$1048576,2,FALSE)))</f>
        <v/>
      </c>
      <c r="F115" s="58" t="str">
        <f>IF(D115="","",IF(ISERROR(VLOOKUP(D115,员工基本信息表!$C$4:$L$1048576,3,FALSE)),"",VLOOKUP(D115,员工基本信息表!$C$4:$L$1048576,3,FALSE)))</f>
        <v/>
      </c>
      <c r="G115" s="58" t="str">
        <f>IF(D115="","",IF(ISERROR(VLOOKUP(D115,员工基本信息表!$C$4:$L$1048576,4,FALSE)),"",VLOOKUP(D115,员工基本信息表!$C$4:$L$1048576,4,FALSE)))</f>
        <v/>
      </c>
      <c r="H115" s="58" t="str">
        <f>IF(D115="","",IF(ISERROR(VLOOKUP(D115,员工基本信息表!$C$4:$L$1048576,5,FALSE)),"",VLOOKUP(D115,员工基本信息表!$C$4:$L$1048576,5,FALSE)))</f>
        <v/>
      </c>
      <c r="I115" s="58" t="str">
        <f>IF(D115="","",IF(ISERROR(VLOOKUP(D115,员工基本信息表!$C$4:$L$1048576,6,FALSE)),"",VLOOKUP(D115,员工基本信息表!$C$4:$L$1048576,6,FALSE)))</f>
        <v/>
      </c>
      <c r="J115" s="58" t="str">
        <f>IF(D115="","",IF(ISERROR(VLOOKUP(D115,员工基本信息表!$C$4:$L$1048576,7,FALSE)),"",VLOOKUP(D115,员工基本信息表!$C$4:$L$1048576,7,FALSE)))</f>
        <v/>
      </c>
      <c r="K115" s="27" t="str">
        <f>IF(D115="","",IF(ISERROR(VLOOKUP(D115,员工基本信息表!$C$4:$L$1048576,8,FALSE)),"",VLOOKUP(D115,员工基本信息表!$C$4:$L$1048576,8,FALSE)))</f>
        <v/>
      </c>
      <c r="L115" s="58" t="str">
        <f>IF(D115="","",IF(ISERROR(VLOOKUP(D115,员工基本信息表!$C$4:$L$1048576,9,FALSE)),"",VLOOKUP(D115,员工基本信息表!$C$4:$L$1048576,9,FALSE)))</f>
        <v/>
      </c>
      <c r="M115" s="58" t="str">
        <f>IF(D115="","",IF(ISERROR(VLOOKUP(D115,员工基本信息表!$C$4:$L$1048576,10,FALSE)),"",VLOOKUP(D115,员工基本信息表!$C$4:$L$1048576,10,FALSE)))</f>
        <v/>
      </c>
      <c r="N115" s="60" t="str">
        <f t="shared" ca="1" si="3"/>
        <v/>
      </c>
    </row>
    <row r="116" spans="3:14">
      <c r="C116" s="59" t="str">
        <f t="shared" si="2"/>
        <v/>
      </c>
      <c r="D116" s="61"/>
      <c r="E116" s="58" t="str">
        <f>IF(D116="","",IF(ISERROR(VLOOKUP(D116,员工基本信息表!$C$4:$L$1048576,2,FALSE)),"",VLOOKUP(D116,员工基本信息表!$C$4:$L$1048576,2,FALSE)))</f>
        <v/>
      </c>
      <c r="F116" s="58" t="str">
        <f>IF(D116="","",IF(ISERROR(VLOOKUP(D116,员工基本信息表!$C$4:$L$1048576,3,FALSE)),"",VLOOKUP(D116,员工基本信息表!$C$4:$L$1048576,3,FALSE)))</f>
        <v/>
      </c>
      <c r="G116" s="58" t="str">
        <f>IF(D116="","",IF(ISERROR(VLOOKUP(D116,员工基本信息表!$C$4:$L$1048576,4,FALSE)),"",VLOOKUP(D116,员工基本信息表!$C$4:$L$1048576,4,FALSE)))</f>
        <v/>
      </c>
      <c r="H116" s="58" t="str">
        <f>IF(D116="","",IF(ISERROR(VLOOKUP(D116,员工基本信息表!$C$4:$L$1048576,5,FALSE)),"",VLOOKUP(D116,员工基本信息表!$C$4:$L$1048576,5,FALSE)))</f>
        <v/>
      </c>
      <c r="I116" s="58" t="str">
        <f>IF(D116="","",IF(ISERROR(VLOOKUP(D116,员工基本信息表!$C$4:$L$1048576,6,FALSE)),"",VLOOKUP(D116,员工基本信息表!$C$4:$L$1048576,6,FALSE)))</f>
        <v/>
      </c>
      <c r="J116" s="58" t="str">
        <f>IF(D116="","",IF(ISERROR(VLOOKUP(D116,员工基本信息表!$C$4:$L$1048576,7,FALSE)),"",VLOOKUP(D116,员工基本信息表!$C$4:$L$1048576,7,FALSE)))</f>
        <v/>
      </c>
      <c r="K116" s="27" t="str">
        <f>IF(D116="","",IF(ISERROR(VLOOKUP(D116,员工基本信息表!$C$4:$L$1048576,8,FALSE)),"",VLOOKUP(D116,员工基本信息表!$C$4:$L$1048576,8,FALSE)))</f>
        <v/>
      </c>
      <c r="L116" s="58" t="str">
        <f>IF(D116="","",IF(ISERROR(VLOOKUP(D116,员工基本信息表!$C$4:$L$1048576,9,FALSE)),"",VLOOKUP(D116,员工基本信息表!$C$4:$L$1048576,9,FALSE)))</f>
        <v/>
      </c>
      <c r="M116" s="58" t="str">
        <f>IF(D116="","",IF(ISERROR(VLOOKUP(D116,员工基本信息表!$C$4:$L$1048576,10,FALSE)),"",VLOOKUP(D116,员工基本信息表!$C$4:$L$1048576,10,FALSE)))</f>
        <v/>
      </c>
      <c r="N116" s="60" t="str">
        <f t="shared" ca="1" si="3"/>
        <v/>
      </c>
    </row>
    <row r="117" spans="3:14">
      <c r="C117" s="59" t="str">
        <f t="shared" si="2"/>
        <v/>
      </c>
      <c r="D117" s="61"/>
      <c r="E117" s="58" t="str">
        <f>IF(D117="","",IF(ISERROR(VLOOKUP(D117,员工基本信息表!$C$4:$L$1048576,2,FALSE)),"",VLOOKUP(D117,员工基本信息表!$C$4:$L$1048576,2,FALSE)))</f>
        <v/>
      </c>
      <c r="F117" s="58" t="str">
        <f>IF(D117="","",IF(ISERROR(VLOOKUP(D117,员工基本信息表!$C$4:$L$1048576,3,FALSE)),"",VLOOKUP(D117,员工基本信息表!$C$4:$L$1048576,3,FALSE)))</f>
        <v/>
      </c>
      <c r="G117" s="58" t="str">
        <f>IF(D117="","",IF(ISERROR(VLOOKUP(D117,员工基本信息表!$C$4:$L$1048576,4,FALSE)),"",VLOOKUP(D117,员工基本信息表!$C$4:$L$1048576,4,FALSE)))</f>
        <v/>
      </c>
      <c r="H117" s="58" t="str">
        <f>IF(D117="","",IF(ISERROR(VLOOKUP(D117,员工基本信息表!$C$4:$L$1048576,5,FALSE)),"",VLOOKUP(D117,员工基本信息表!$C$4:$L$1048576,5,FALSE)))</f>
        <v/>
      </c>
      <c r="I117" s="58" t="str">
        <f>IF(D117="","",IF(ISERROR(VLOOKUP(D117,员工基本信息表!$C$4:$L$1048576,6,FALSE)),"",VLOOKUP(D117,员工基本信息表!$C$4:$L$1048576,6,FALSE)))</f>
        <v/>
      </c>
      <c r="J117" s="58" t="str">
        <f>IF(D117="","",IF(ISERROR(VLOOKUP(D117,员工基本信息表!$C$4:$L$1048576,7,FALSE)),"",VLOOKUP(D117,员工基本信息表!$C$4:$L$1048576,7,FALSE)))</f>
        <v/>
      </c>
      <c r="K117" s="27" t="str">
        <f>IF(D117="","",IF(ISERROR(VLOOKUP(D117,员工基本信息表!$C$4:$L$1048576,8,FALSE)),"",VLOOKUP(D117,员工基本信息表!$C$4:$L$1048576,8,FALSE)))</f>
        <v/>
      </c>
      <c r="L117" s="58" t="str">
        <f>IF(D117="","",IF(ISERROR(VLOOKUP(D117,员工基本信息表!$C$4:$L$1048576,9,FALSE)),"",VLOOKUP(D117,员工基本信息表!$C$4:$L$1048576,9,FALSE)))</f>
        <v/>
      </c>
      <c r="M117" s="58" t="str">
        <f>IF(D117="","",IF(ISERROR(VLOOKUP(D117,员工基本信息表!$C$4:$L$1048576,10,FALSE)),"",VLOOKUP(D117,员工基本信息表!$C$4:$L$1048576,10,FALSE)))</f>
        <v/>
      </c>
      <c r="N117" s="60" t="str">
        <f t="shared" ca="1" si="3"/>
        <v/>
      </c>
    </row>
    <row r="118" spans="3:14">
      <c r="C118" s="59" t="str">
        <f t="shared" si="2"/>
        <v/>
      </c>
      <c r="D118" s="61"/>
      <c r="E118" s="58" t="str">
        <f>IF(D118="","",IF(ISERROR(VLOOKUP(D118,员工基本信息表!$C$4:$L$1048576,2,FALSE)),"",VLOOKUP(D118,员工基本信息表!$C$4:$L$1048576,2,FALSE)))</f>
        <v/>
      </c>
      <c r="F118" s="58" t="str">
        <f>IF(D118="","",IF(ISERROR(VLOOKUP(D118,员工基本信息表!$C$4:$L$1048576,3,FALSE)),"",VLOOKUP(D118,员工基本信息表!$C$4:$L$1048576,3,FALSE)))</f>
        <v/>
      </c>
      <c r="G118" s="58" t="str">
        <f>IF(D118="","",IF(ISERROR(VLOOKUP(D118,员工基本信息表!$C$4:$L$1048576,4,FALSE)),"",VLOOKUP(D118,员工基本信息表!$C$4:$L$1048576,4,FALSE)))</f>
        <v/>
      </c>
      <c r="H118" s="58" t="str">
        <f>IF(D118="","",IF(ISERROR(VLOOKUP(D118,员工基本信息表!$C$4:$L$1048576,5,FALSE)),"",VLOOKUP(D118,员工基本信息表!$C$4:$L$1048576,5,FALSE)))</f>
        <v/>
      </c>
      <c r="I118" s="58" t="str">
        <f>IF(D118="","",IF(ISERROR(VLOOKUP(D118,员工基本信息表!$C$4:$L$1048576,6,FALSE)),"",VLOOKUP(D118,员工基本信息表!$C$4:$L$1048576,6,FALSE)))</f>
        <v/>
      </c>
      <c r="J118" s="58" t="str">
        <f>IF(D118="","",IF(ISERROR(VLOOKUP(D118,员工基本信息表!$C$4:$L$1048576,7,FALSE)),"",VLOOKUP(D118,员工基本信息表!$C$4:$L$1048576,7,FALSE)))</f>
        <v/>
      </c>
      <c r="K118" s="27" t="str">
        <f>IF(D118="","",IF(ISERROR(VLOOKUP(D118,员工基本信息表!$C$4:$L$1048576,8,FALSE)),"",VLOOKUP(D118,员工基本信息表!$C$4:$L$1048576,8,FALSE)))</f>
        <v/>
      </c>
      <c r="L118" s="58" t="str">
        <f>IF(D118="","",IF(ISERROR(VLOOKUP(D118,员工基本信息表!$C$4:$L$1048576,9,FALSE)),"",VLOOKUP(D118,员工基本信息表!$C$4:$L$1048576,9,FALSE)))</f>
        <v/>
      </c>
      <c r="M118" s="58" t="str">
        <f>IF(D118="","",IF(ISERROR(VLOOKUP(D118,员工基本信息表!$C$4:$L$1048576,10,FALSE)),"",VLOOKUP(D118,员工基本信息表!$C$4:$L$1048576,10,FALSE)))</f>
        <v/>
      </c>
      <c r="N118" s="60" t="str">
        <f t="shared" ca="1" si="3"/>
        <v/>
      </c>
    </row>
    <row r="119" spans="3:14">
      <c r="C119" s="59" t="str">
        <f t="shared" si="2"/>
        <v/>
      </c>
      <c r="D119" s="61"/>
      <c r="E119" s="58" t="str">
        <f>IF(D119="","",IF(ISERROR(VLOOKUP(D119,员工基本信息表!$C$4:$L$1048576,2,FALSE)),"",VLOOKUP(D119,员工基本信息表!$C$4:$L$1048576,2,FALSE)))</f>
        <v/>
      </c>
      <c r="F119" s="58" t="str">
        <f>IF(D119="","",IF(ISERROR(VLOOKUP(D119,员工基本信息表!$C$4:$L$1048576,3,FALSE)),"",VLOOKUP(D119,员工基本信息表!$C$4:$L$1048576,3,FALSE)))</f>
        <v/>
      </c>
      <c r="G119" s="58" t="str">
        <f>IF(D119="","",IF(ISERROR(VLOOKUP(D119,员工基本信息表!$C$4:$L$1048576,4,FALSE)),"",VLOOKUP(D119,员工基本信息表!$C$4:$L$1048576,4,FALSE)))</f>
        <v/>
      </c>
      <c r="H119" s="58" t="str">
        <f>IF(D119="","",IF(ISERROR(VLOOKUP(D119,员工基本信息表!$C$4:$L$1048576,5,FALSE)),"",VLOOKUP(D119,员工基本信息表!$C$4:$L$1048576,5,FALSE)))</f>
        <v/>
      </c>
      <c r="I119" s="58" t="str">
        <f>IF(D119="","",IF(ISERROR(VLOOKUP(D119,员工基本信息表!$C$4:$L$1048576,6,FALSE)),"",VLOOKUP(D119,员工基本信息表!$C$4:$L$1048576,6,FALSE)))</f>
        <v/>
      </c>
      <c r="J119" s="58" t="str">
        <f>IF(D119="","",IF(ISERROR(VLOOKUP(D119,员工基本信息表!$C$4:$L$1048576,7,FALSE)),"",VLOOKUP(D119,员工基本信息表!$C$4:$L$1048576,7,FALSE)))</f>
        <v/>
      </c>
      <c r="K119" s="27" t="str">
        <f>IF(D119="","",IF(ISERROR(VLOOKUP(D119,员工基本信息表!$C$4:$L$1048576,8,FALSE)),"",VLOOKUP(D119,员工基本信息表!$C$4:$L$1048576,8,FALSE)))</f>
        <v/>
      </c>
      <c r="L119" s="58" t="str">
        <f>IF(D119="","",IF(ISERROR(VLOOKUP(D119,员工基本信息表!$C$4:$L$1048576,9,FALSE)),"",VLOOKUP(D119,员工基本信息表!$C$4:$L$1048576,9,FALSE)))</f>
        <v/>
      </c>
      <c r="M119" s="58" t="str">
        <f>IF(D119="","",IF(ISERROR(VLOOKUP(D119,员工基本信息表!$C$4:$L$1048576,10,FALSE)),"",VLOOKUP(D119,员工基本信息表!$C$4:$L$1048576,10,FALSE)))</f>
        <v/>
      </c>
      <c r="N119" s="60" t="str">
        <f t="shared" ca="1" si="3"/>
        <v/>
      </c>
    </row>
    <row r="120" spans="3:14">
      <c r="C120" s="59" t="str">
        <f t="shared" si="2"/>
        <v/>
      </c>
      <c r="D120" s="61"/>
      <c r="E120" s="58" t="str">
        <f>IF(D120="","",IF(ISERROR(VLOOKUP(D120,员工基本信息表!$C$4:$L$1048576,2,FALSE)),"",VLOOKUP(D120,员工基本信息表!$C$4:$L$1048576,2,FALSE)))</f>
        <v/>
      </c>
      <c r="F120" s="58" t="str">
        <f>IF(D120="","",IF(ISERROR(VLOOKUP(D120,员工基本信息表!$C$4:$L$1048576,3,FALSE)),"",VLOOKUP(D120,员工基本信息表!$C$4:$L$1048576,3,FALSE)))</f>
        <v/>
      </c>
      <c r="G120" s="58" t="str">
        <f>IF(D120="","",IF(ISERROR(VLOOKUP(D120,员工基本信息表!$C$4:$L$1048576,4,FALSE)),"",VLOOKUP(D120,员工基本信息表!$C$4:$L$1048576,4,FALSE)))</f>
        <v/>
      </c>
      <c r="H120" s="58" t="str">
        <f>IF(D120="","",IF(ISERROR(VLOOKUP(D120,员工基本信息表!$C$4:$L$1048576,5,FALSE)),"",VLOOKUP(D120,员工基本信息表!$C$4:$L$1048576,5,FALSE)))</f>
        <v/>
      </c>
      <c r="I120" s="58" t="str">
        <f>IF(D120="","",IF(ISERROR(VLOOKUP(D120,员工基本信息表!$C$4:$L$1048576,6,FALSE)),"",VLOOKUP(D120,员工基本信息表!$C$4:$L$1048576,6,FALSE)))</f>
        <v/>
      </c>
      <c r="J120" s="58" t="str">
        <f>IF(D120="","",IF(ISERROR(VLOOKUP(D120,员工基本信息表!$C$4:$L$1048576,7,FALSE)),"",VLOOKUP(D120,员工基本信息表!$C$4:$L$1048576,7,FALSE)))</f>
        <v/>
      </c>
      <c r="K120" s="27" t="str">
        <f>IF(D120="","",IF(ISERROR(VLOOKUP(D120,员工基本信息表!$C$4:$L$1048576,8,FALSE)),"",VLOOKUP(D120,员工基本信息表!$C$4:$L$1048576,8,FALSE)))</f>
        <v/>
      </c>
      <c r="L120" s="58" t="str">
        <f>IF(D120="","",IF(ISERROR(VLOOKUP(D120,员工基本信息表!$C$4:$L$1048576,9,FALSE)),"",VLOOKUP(D120,员工基本信息表!$C$4:$L$1048576,9,FALSE)))</f>
        <v/>
      </c>
      <c r="M120" s="58" t="str">
        <f>IF(D120="","",IF(ISERROR(VLOOKUP(D120,员工基本信息表!$C$4:$L$1048576,10,FALSE)),"",VLOOKUP(D120,员工基本信息表!$C$4:$L$1048576,10,FALSE)))</f>
        <v/>
      </c>
      <c r="N120" s="60" t="str">
        <f t="shared" ca="1" si="3"/>
        <v/>
      </c>
    </row>
    <row r="121" spans="3:14">
      <c r="C121" s="59" t="str">
        <f t="shared" si="2"/>
        <v/>
      </c>
      <c r="D121" s="61"/>
      <c r="E121" s="58" t="str">
        <f>IF(D121="","",IF(ISERROR(VLOOKUP(D121,员工基本信息表!$C$4:$L$1048576,2,FALSE)),"",VLOOKUP(D121,员工基本信息表!$C$4:$L$1048576,2,FALSE)))</f>
        <v/>
      </c>
      <c r="F121" s="58" t="str">
        <f>IF(D121="","",IF(ISERROR(VLOOKUP(D121,员工基本信息表!$C$4:$L$1048576,3,FALSE)),"",VLOOKUP(D121,员工基本信息表!$C$4:$L$1048576,3,FALSE)))</f>
        <v/>
      </c>
      <c r="G121" s="58" t="str">
        <f>IF(D121="","",IF(ISERROR(VLOOKUP(D121,员工基本信息表!$C$4:$L$1048576,4,FALSE)),"",VLOOKUP(D121,员工基本信息表!$C$4:$L$1048576,4,FALSE)))</f>
        <v/>
      </c>
      <c r="H121" s="58" t="str">
        <f>IF(D121="","",IF(ISERROR(VLOOKUP(D121,员工基本信息表!$C$4:$L$1048576,5,FALSE)),"",VLOOKUP(D121,员工基本信息表!$C$4:$L$1048576,5,FALSE)))</f>
        <v/>
      </c>
      <c r="I121" s="58" t="str">
        <f>IF(D121="","",IF(ISERROR(VLOOKUP(D121,员工基本信息表!$C$4:$L$1048576,6,FALSE)),"",VLOOKUP(D121,员工基本信息表!$C$4:$L$1048576,6,FALSE)))</f>
        <v/>
      </c>
      <c r="J121" s="58" t="str">
        <f>IF(D121="","",IF(ISERROR(VLOOKUP(D121,员工基本信息表!$C$4:$L$1048576,7,FALSE)),"",VLOOKUP(D121,员工基本信息表!$C$4:$L$1048576,7,FALSE)))</f>
        <v/>
      </c>
      <c r="K121" s="27" t="str">
        <f>IF(D121="","",IF(ISERROR(VLOOKUP(D121,员工基本信息表!$C$4:$L$1048576,8,FALSE)),"",VLOOKUP(D121,员工基本信息表!$C$4:$L$1048576,8,FALSE)))</f>
        <v/>
      </c>
      <c r="L121" s="58" t="str">
        <f>IF(D121="","",IF(ISERROR(VLOOKUP(D121,员工基本信息表!$C$4:$L$1048576,9,FALSE)),"",VLOOKUP(D121,员工基本信息表!$C$4:$L$1048576,9,FALSE)))</f>
        <v/>
      </c>
      <c r="M121" s="58" t="str">
        <f>IF(D121="","",IF(ISERROR(VLOOKUP(D121,员工基本信息表!$C$4:$L$1048576,10,FALSE)),"",VLOOKUP(D121,员工基本信息表!$C$4:$L$1048576,10,FALSE)))</f>
        <v/>
      </c>
      <c r="N121" s="60" t="str">
        <f t="shared" ca="1" si="3"/>
        <v/>
      </c>
    </row>
    <row r="122" spans="3:14">
      <c r="C122" s="59" t="str">
        <f t="shared" si="2"/>
        <v/>
      </c>
      <c r="D122" s="61"/>
      <c r="E122" s="58" t="str">
        <f>IF(D122="","",IF(ISERROR(VLOOKUP(D122,员工基本信息表!$C$4:$L$1048576,2,FALSE)),"",VLOOKUP(D122,员工基本信息表!$C$4:$L$1048576,2,FALSE)))</f>
        <v/>
      </c>
      <c r="F122" s="58" t="str">
        <f>IF(D122="","",IF(ISERROR(VLOOKUP(D122,员工基本信息表!$C$4:$L$1048576,3,FALSE)),"",VLOOKUP(D122,员工基本信息表!$C$4:$L$1048576,3,FALSE)))</f>
        <v/>
      </c>
      <c r="G122" s="58" t="str">
        <f>IF(D122="","",IF(ISERROR(VLOOKUP(D122,员工基本信息表!$C$4:$L$1048576,4,FALSE)),"",VLOOKUP(D122,员工基本信息表!$C$4:$L$1048576,4,FALSE)))</f>
        <v/>
      </c>
      <c r="H122" s="58" t="str">
        <f>IF(D122="","",IF(ISERROR(VLOOKUP(D122,员工基本信息表!$C$4:$L$1048576,5,FALSE)),"",VLOOKUP(D122,员工基本信息表!$C$4:$L$1048576,5,FALSE)))</f>
        <v/>
      </c>
      <c r="I122" s="58" t="str">
        <f>IF(D122="","",IF(ISERROR(VLOOKUP(D122,员工基本信息表!$C$4:$L$1048576,6,FALSE)),"",VLOOKUP(D122,员工基本信息表!$C$4:$L$1048576,6,FALSE)))</f>
        <v/>
      </c>
      <c r="J122" s="58" t="str">
        <f>IF(D122="","",IF(ISERROR(VLOOKUP(D122,员工基本信息表!$C$4:$L$1048576,7,FALSE)),"",VLOOKUP(D122,员工基本信息表!$C$4:$L$1048576,7,FALSE)))</f>
        <v/>
      </c>
      <c r="K122" s="27" t="str">
        <f>IF(D122="","",IF(ISERROR(VLOOKUP(D122,员工基本信息表!$C$4:$L$1048576,8,FALSE)),"",VLOOKUP(D122,员工基本信息表!$C$4:$L$1048576,8,FALSE)))</f>
        <v/>
      </c>
      <c r="L122" s="58" t="str">
        <f>IF(D122="","",IF(ISERROR(VLOOKUP(D122,员工基本信息表!$C$4:$L$1048576,9,FALSE)),"",VLOOKUP(D122,员工基本信息表!$C$4:$L$1048576,9,FALSE)))</f>
        <v/>
      </c>
      <c r="M122" s="58" t="str">
        <f>IF(D122="","",IF(ISERROR(VLOOKUP(D122,员工基本信息表!$C$4:$L$1048576,10,FALSE)),"",VLOOKUP(D122,员工基本信息表!$C$4:$L$1048576,10,FALSE)))</f>
        <v/>
      </c>
      <c r="N122" s="60" t="str">
        <f t="shared" ca="1" si="3"/>
        <v/>
      </c>
    </row>
    <row r="123" spans="3:14">
      <c r="C123" s="59" t="str">
        <f t="shared" si="2"/>
        <v/>
      </c>
      <c r="D123" s="61"/>
      <c r="E123" s="58" t="str">
        <f>IF(D123="","",IF(ISERROR(VLOOKUP(D123,员工基本信息表!$C$4:$L$1048576,2,FALSE)),"",VLOOKUP(D123,员工基本信息表!$C$4:$L$1048576,2,FALSE)))</f>
        <v/>
      </c>
      <c r="F123" s="58" t="str">
        <f>IF(D123="","",IF(ISERROR(VLOOKUP(D123,员工基本信息表!$C$4:$L$1048576,3,FALSE)),"",VLOOKUP(D123,员工基本信息表!$C$4:$L$1048576,3,FALSE)))</f>
        <v/>
      </c>
      <c r="G123" s="58" t="str">
        <f>IF(D123="","",IF(ISERROR(VLOOKUP(D123,员工基本信息表!$C$4:$L$1048576,4,FALSE)),"",VLOOKUP(D123,员工基本信息表!$C$4:$L$1048576,4,FALSE)))</f>
        <v/>
      </c>
      <c r="H123" s="58" t="str">
        <f>IF(D123="","",IF(ISERROR(VLOOKUP(D123,员工基本信息表!$C$4:$L$1048576,5,FALSE)),"",VLOOKUP(D123,员工基本信息表!$C$4:$L$1048576,5,FALSE)))</f>
        <v/>
      </c>
      <c r="I123" s="58" t="str">
        <f>IF(D123="","",IF(ISERROR(VLOOKUP(D123,员工基本信息表!$C$4:$L$1048576,6,FALSE)),"",VLOOKUP(D123,员工基本信息表!$C$4:$L$1048576,6,FALSE)))</f>
        <v/>
      </c>
      <c r="J123" s="58" t="str">
        <f>IF(D123="","",IF(ISERROR(VLOOKUP(D123,员工基本信息表!$C$4:$L$1048576,7,FALSE)),"",VLOOKUP(D123,员工基本信息表!$C$4:$L$1048576,7,FALSE)))</f>
        <v/>
      </c>
      <c r="K123" s="27" t="str">
        <f>IF(D123="","",IF(ISERROR(VLOOKUP(D123,员工基本信息表!$C$4:$L$1048576,8,FALSE)),"",VLOOKUP(D123,员工基本信息表!$C$4:$L$1048576,8,FALSE)))</f>
        <v/>
      </c>
      <c r="L123" s="58" t="str">
        <f>IF(D123="","",IF(ISERROR(VLOOKUP(D123,员工基本信息表!$C$4:$L$1048576,9,FALSE)),"",VLOOKUP(D123,员工基本信息表!$C$4:$L$1048576,9,FALSE)))</f>
        <v/>
      </c>
      <c r="M123" s="58" t="str">
        <f>IF(D123="","",IF(ISERROR(VLOOKUP(D123,员工基本信息表!$C$4:$L$1048576,10,FALSE)),"",VLOOKUP(D123,员工基本信息表!$C$4:$L$1048576,10,FALSE)))</f>
        <v/>
      </c>
      <c r="N123" s="60" t="str">
        <f t="shared" ca="1" si="3"/>
        <v/>
      </c>
    </row>
    <row r="124" spans="3:14">
      <c r="C124" s="59" t="str">
        <f t="shared" si="2"/>
        <v/>
      </c>
      <c r="D124" s="61"/>
      <c r="E124" s="58" t="str">
        <f>IF(D124="","",IF(ISERROR(VLOOKUP(D124,员工基本信息表!$C$4:$L$1048576,2,FALSE)),"",VLOOKUP(D124,员工基本信息表!$C$4:$L$1048576,2,FALSE)))</f>
        <v/>
      </c>
      <c r="F124" s="58" t="str">
        <f>IF(D124="","",IF(ISERROR(VLOOKUP(D124,员工基本信息表!$C$4:$L$1048576,3,FALSE)),"",VLOOKUP(D124,员工基本信息表!$C$4:$L$1048576,3,FALSE)))</f>
        <v/>
      </c>
      <c r="G124" s="58" t="str">
        <f>IF(D124="","",IF(ISERROR(VLOOKUP(D124,员工基本信息表!$C$4:$L$1048576,4,FALSE)),"",VLOOKUP(D124,员工基本信息表!$C$4:$L$1048576,4,FALSE)))</f>
        <v/>
      </c>
      <c r="H124" s="58" t="str">
        <f>IF(D124="","",IF(ISERROR(VLOOKUP(D124,员工基本信息表!$C$4:$L$1048576,5,FALSE)),"",VLOOKUP(D124,员工基本信息表!$C$4:$L$1048576,5,FALSE)))</f>
        <v/>
      </c>
      <c r="I124" s="58" t="str">
        <f>IF(D124="","",IF(ISERROR(VLOOKUP(D124,员工基本信息表!$C$4:$L$1048576,6,FALSE)),"",VLOOKUP(D124,员工基本信息表!$C$4:$L$1048576,6,FALSE)))</f>
        <v/>
      </c>
      <c r="J124" s="58" t="str">
        <f>IF(D124="","",IF(ISERROR(VLOOKUP(D124,员工基本信息表!$C$4:$L$1048576,7,FALSE)),"",VLOOKUP(D124,员工基本信息表!$C$4:$L$1048576,7,FALSE)))</f>
        <v/>
      </c>
      <c r="K124" s="27" t="str">
        <f>IF(D124="","",IF(ISERROR(VLOOKUP(D124,员工基本信息表!$C$4:$L$1048576,8,FALSE)),"",VLOOKUP(D124,员工基本信息表!$C$4:$L$1048576,8,FALSE)))</f>
        <v/>
      </c>
      <c r="L124" s="58" t="str">
        <f>IF(D124="","",IF(ISERROR(VLOOKUP(D124,员工基本信息表!$C$4:$L$1048576,9,FALSE)),"",VLOOKUP(D124,员工基本信息表!$C$4:$L$1048576,9,FALSE)))</f>
        <v/>
      </c>
      <c r="M124" s="58" t="str">
        <f>IF(D124="","",IF(ISERROR(VLOOKUP(D124,员工基本信息表!$C$4:$L$1048576,10,FALSE)),"",VLOOKUP(D124,员工基本信息表!$C$4:$L$1048576,10,FALSE)))</f>
        <v/>
      </c>
      <c r="N124" s="60" t="str">
        <f t="shared" ca="1" si="3"/>
        <v/>
      </c>
    </row>
    <row r="125" spans="3:14">
      <c r="C125" s="59" t="str">
        <f t="shared" si="2"/>
        <v/>
      </c>
      <c r="D125" s="61"/>
      <c r="E125" s="58" t="str">
        <f>IF(D125="","",IF(ISERROR(VLOOKUP(D125,员工基本信息表!$C$4:$L$1048576,2,FALSE)),"",VLOOKUP(D125,员工基本信息表!$C$4:$L$1048576,2,FALSE)))</f>
        <v/>
      </c>
      <c r="F125" s="58" t="str">
        <f>IF(D125="","",IF(ISERROR(VLOOKUP(D125,员工基本信息表!$C$4:$L$1048576,3,FALSE)),"",VLOOKUP(D125,员工基本信息表!$C$4:$L$1048576,3,FALSE)))</f>
        <v/>
      </c>
      <c r="G125" s="58" t="str">
        <f>IF(D125="","",IF(ISERROR(VLOOKUP(D125,员工基本信息表!$C$4:$L$1048576,4,FALSE)),"",VLOOKUP(D125,员工基本信息表!$C$4:$L$1048576,4,FALSE)))</f>
        <v/>
      </c>
      <c r="H125" s="58" t="str">
        <f>IF(D125="","",IF(ISERROR(VLOOKUP(D125,员工基本信息表!$C$4:$L$1048576,5,FALSE)),"",VLOOKUP(D125,员工基本信息表!$C$4:$L$1048576,5,FALSE)))</f>
        <v/>
      </c>
      <c r="I125" s="58" t="str">
        <f>IF(D125="","",IF(ISERROR(VLOOKUP(D125,员工基本信息表!$C$4:$L$1048576,6,FALSE)),"",VLOOKUP(D125,员工基本信息表!$C$4:$L$1048576,6,FALSE)))</f>
        <v/>
      </c>
      <c r="J125" s="58" t="str">
        <f>IF(D125="","",IF(ISERROR(VLOOKUP(D125,员工基本信息表!$C$4:$L$1048576,7,FALSE)),"",VLOOKUP(D125,员工基本信息表!$C$4:$L$1048576,7,FALSE)))</f>
        <v/>
      </c>
      <c r="K125" s="27" t="str">
        <f>IF(D125="","",IF(ISERROR(VLOOKUP(D125,员工基本信息表!$C$4:$L$1048576,8,FALSE)),"",VLOOKUP(D125,员工基本信息表!$C$4:$L$1048576,8,FALSE)))</f>
        <v/>
      </c>
      <c r="L125" s="58" t="str">
        <f>IF(D125="","",IF(ISERROR(VLOOKUP(D125,员工基本信息表!$C$4:$L$1048576,9,FALSE)),"",VLOOKUP(D125,员工基本信息表!$C$4:$L$1048576,9,FALSE)))</f>
        <v/>
      </c>
      <c r="M125" s="58" t="str">
        <f>IF(D125="","",IF(ISERROR(VLOOKUP(D125,员工基本信息表!$C$4:$L$1048576,10,FALSE)),"",VLOOKUP(D125,员工基本信息表!$C$4:$L$1048576,10,FALSE)))</f>
        <v/>
      </c>
      <c r="N125" s="60" t="str">
        <f t="shared" ca="1" si="3"/>
        <v/>
      </c>
    </row>
    <row r="126" spans="3:14">
      <c r="C126" s="59" t="str">
        <f t="shared" si="2"/>
        <v/>
      </c>
      <c r="D126" s="61"/>
      <c r="E126" s="58" t="str">
        <f>IF(D126="","",IF(ISERROR(VLOOKUP(D126,员工基本信息表!$C$4:$L$1048576,2,FALSE)),"",VLOOKUP(D126,员工基本信息表!$C$4:$L$1048576,2,FALSE)))</f>
        <v/>
      </c>
      <c r="F126" s="58" t="str">
        <f>IF(D126="","",IF(ISERROR(VLOOKUP(D126,员工基本信息表!$C$4:$L$1048576,3,FALSE)),"",VLOOKUP(D126,员工基本信息表!$C$4:$L$1048576,3,FALSE)))</f>
        <v/>
      </c>
      <c r="G126" s="58" t="str">
        <f>IF(D126="","",IF(ISERROR(VLOOKUP(D126,员工基本信息表!$C$4:$L$1048576,4,FALSE)),"",VLOOKUP(D126,员工基本信息表!$C$4:$L$1048576,4,FALSE)))</f>
        <v/>
      </c>
      <c r="H126" s="58" t="str">
        <f>IF(D126="","",IF(ISERROR(VLOOKUP(D126,员工基本信息表!$C$4:$L$1048576,5,FALSE)),"",VLOOKUP(D126,员工基本信息表!$C$4:$L$1048576,5,FALSE)))</f>
        <v/>
      </c>
      <c r="I126" s="58" t="str">
        <f>IF(D126="","",IF(ISERROR(VLOOKUP(D126,员工基本信息表!$C$4:$L$1048576,6,FALSE)),"",VLOOKUP(D126,员工基本信息表!$C$4:$L$1048576,6,FALSE)))</f>
        <v/>
      </c>
      <c r="J126" s="58" t="str">
        <f>IF(D126="","",IF(ISERROR(VLOOKUP(D126,员工基本信息表!$C$4:$L$1048576,7,FALSE)),"",VLOOKUP(D126,员工基本信息表!$C$4:$L$1048576,7,FALSE)))</f>
        <v/>
      </c>
      <c r="K126" s="27" t="str">
        <f>IF(D126="","",IF(ISERROR(VLOOKUP(D126,员工基本信息表!$C$4:$L$1048576,8,FALSE)),"",VLOOKUP(D126,员工基本信息表!$C$4:$L$1048576,8,FALSE)))</f>
        <v/>
      </c>
      <c r="L126" s="58" t="str">
        <f>IF(D126="","",IF(ISERROR(VLOOKUP(D126,员工基本信息表!$C$4:$L$1048576,9,FALSE)),"",VLOOKUP(D126,员工基本信息表!$C$4:$L$1048576,9,FALSE)))</f>
        <v/>
      </c>
      <c r="M126" s="58" t="str">
        <f>IF(D126="","",IF(ISERROR(VLOOKUP(D126,员工基本信息表!$C$4:$L$1048576,10,FALSE)),"",VLOOKUP(D126,员工基本信息表!$C$4:$L$1048576,10,FALSE)))</f>
        <v/>
      </c>
      <c r="N126" s="60" t="str">
        <f t="shared" ca="1" si="3"/>
        <v/>
      </c>
    </row>
    <row r="127" spans="3:14">
      <c r="C127" s="59" t="str">
        <f t="shared" si="2"/>
        <v/>
      </c>
      <c r="D127" s="61"/>
      <c r="E127" s="58" t="str">
        <f>IF(D127="","",IF(ISERROR(VLOOKUP(D127,员工基本信息表!$C$4:$L$1048576,2,FALSE)),"",VLOOKUP(D127,员工基本信息表!$C$4:$L$1048576,2,FALSE)))</f>
        <v/>
      </c>
      <c r="F127" s="58" t="str">
        <f>IF(D127="","",IF(ISERROR(VLOOKUP(D127,员工基本信息表!$C$4:$L$1048576,3,FALSE)),"",VLOOKUP(D127,员工基本信息表!$C$4:$L$1048576,3,FALSE)))</f>
        <v/>
      </c>
      <c r="G127" s="58" t="str">
        <f>IF(D127="","",IF(ISERROR(VLOOKUP(D127,员工基本信息表!$C$4:$L$1048576,4,FALSE)),"",VLOOKUP(D127,员工基本信息表!$C$4:$L$1048576,4,FALSE)))</f>
        <v/>
      </c>
      <c r="H127" s="58" t="str">
        <f>IF(D127="","",IF(ISERROR(VLOOKUP(D127,员工基本信息表!$C$4:$L$1048576,5,FALSE)),"",VLOOKUP(D127,员工基本信息表!$C$4:$L$1048576,5,FALSE)))</f>
        <v/>
      </c>
      <c r="I127" s="58" t="str">
        <f>IF(D127="","",IF(ISERROR(VLOOKUP(D127,员工基本信息表!$C$4:$L$1048576,6,FALSE)),"",VLOOKUP(D127,员工基本信息表!$C$4:$L$1048576,6,FALSE)))</f>
        <v/>
      </c>
      <c r="J127" s="58" t="str">
        <f>IF(D127="","",IF(ISERROR(VLOOKUP(D127,员工基本信息表!$C$4:$L$1048576,7,FALSE)),"",VLOOKUP(D127,员工基本信息表!$C$4:$L$1048576,7,FALSE)))</f>
        <v/>
      </c>
      <c r="K127" s="27" t="str">
        <f>IF(D127="","",IF(ISERROR(VLOOKUP(D127,员工基本信息表!$C$4:$L$1048576,8,FALSE)),"",VLOOKUP(D127,员工基本信息表!$C$4:$L$1048576,8,FALSE)))</f>
        <v/>
      </c>
      <c r="L127" s="58" t="str">
        <f>IF(D127="","",IF(ISERROR(VLOOKUP(D127,员工基本信息表!$C$4:$L$1048576,9,FALSE)),"",VLOOKUP(D127,员工基本信息表!$C$4:$L$1048576,9,FALSE)))</f>
        <v/>
      </c>
      <c r="M127" s="58" t="str">
        <f>IF(D127="","",IF(ISERROR(VLOOKUP(D127,员工基本信息表!$C$4:$L$1048576,10,FALSE)),"",VLOOKUP(D127,员工基本信息表!$C$4:$L$1048576,10,FALSE)))</f>
        <v/>
      </c>
      <c r="N127" s="60" t="str">
        <f t="shared" ca="1" si="3"/>
        <v/>
      </c>
    </row>
    <row r="128" spans="3:14">
      <c r="C128" s="59" t="str">
        <f t="shared" si="2"/>
        <v/>
      </c>
      <c r="D128" s="61"/>
      <c r="E128" s="58" t="str">
        <f>IF(D128="","",IF(ISERROR(VLOOKUP(D128,员工基本信息表!$C$4:$L$1048576,2,FALSE)),"",VLOOKUP(D128,员工基本信息表!$C$4:$L$1048576,2,FALSE)))</f>
        <v/>
      </c>
      <c r="F128" s="58" t="str">
        <f>IF(D128="","",IF(ISERROR(VLOOKUP(D128,员工基本信息表!$C$4:$L$1048576,3,FALSE)),"",VLOOKUP(D128,员工基本信息表!$C$4:$L$1048576,3,FALSE)))</f>
        <v/>
      </c>
      <c r="G128" s="58" t="str">
        <f>IF(D128="","",IF(ISERROR(VLOOKUP(D128,员工基本信息表!$C$4:$L$1048576,4,FALSE)),"",VLOOKUP(D128,员工基本信息表!$C$4:$L$1048576,4,FALSE)))</f>
        <v/>
      </c>
      <c r="H128" s="58" t="str">
        <f>IF(D128="","",IF(ISERROR(VLOOKUP(D128,员工基本信息表!$C$4:$L$1048576,5,FALSE)),"",VLOOKUP(D128,员工基本信息表!$C$4:$L$1048576,5,FALSE)))</f>
        <v/>
      </c>
      <c r="I128" s="58" t="str">
        <f>IF(D128="","",IF(ISERROR(VLOOKUP(D128,员工基本信息表!$C$4:$L$1048576,6,FALSE)),"",VLOOKUP(D128,员工基本信息表!$C$4:$L$1048576,6,FALSE)))</f>
        <v/>
      </c>
      <c r="J128" s="58" t="str">
        <f>IF(D128="","",IF(ISERROR(VLOOKUP(D128,员工基本信息表!$C$4:$L$1048576,7,FALSE)),"",VLOOKUP(D128,员工基本信息表!$C$4:$L$1048576,7,FALSE)))</f>
        <v/>
      </c>
      <c r="K128" s="27" t="str">
        <f>IF(D128="","",IF(ISERROR(VLOOKUP(D128,员工基本信息表!$C$4:$L$1048576,8,FALSE)),"",VLOOKUP(D128,员工基本信息表!$C$4:$L$1048576,8,FALSE)))</f>
        <v/>
      </c>
      <c r="L128" s="58" t="str">
        <f>IF(D128="","",IF(ISERROR(VLOOKUP(D128,员工基本信息表!$C$4:$L$1048576,9,FALSE)),"",VLOOKUP(D128,员工基本信息表!$C$4:$L$1048576,9,FALSE)))</f>
        <v/>
      </c>
      <c r="M128" s="58" t="str">
        <f>IF(D128="","",IF(ISERROR(VLOOKUP(D128,员工基本信息表!$C$4:$L$1048576,10,FALSE)),"",VLOOKUP(D128,员工基本信息表!$C$4:$L$1048576,10,FALSE)))</f>
        <v/>
      </c>
      <c r="N128" s="60" t="str">
        <f t="shared" ca="1" si="3"/>
        <v/>
      </c>
    </row>
    <row r="129" spans="3:14">
      <c r="C129" s="59" t="str">
        <f t="shared" si="2"/>
        <v/>
      </c>
      <c r="D129" s="61"/>
      <c r="E129" s="58" t="str">
        <f>IF(D129="","",IF(ISERROR(VLOOKUP(D129,员工基本信息表!$C$4:$L$1048576,2,FALSE)),"",VLOOKUP(D129,员工基本信息表!$C$4:$L$1048576,2,FALSE)))</f>
        <v/>
      </c>
      <c r="F129" s="58" t="str">
        <f>IF(D129="","",IF(ISERROR(VLOOKUP(D129,员工基本信息表!$C$4:$L$1048576,3,FALSE)),"",VLOOKUP(D129,员工基本信息表!$C$4:$L$1048576,3,FALSE)))</f>
        <v/>
      </c>
      <c r="G129" s="58" t="str">
        <f>IF(D129="","",IF(ISERROR(VLOOKUP(D129,员工基本信息表!$C$4:$L$1048576,4,FALSE)),"",VLOOKUP(D129,员工基本信息表!$C$4:$L$1048576,4,FALSE)))</f>
        <v/>
      </c>
      <c r="H129" s="58" t="str">
        <f>IF(D129="","",IF(ISERROR(VLOOKUP(D129,员工基本信息表!$C$4:$L$1048576,5,FALSE)),"",VLOOKUP(D129,员工基本信息表!$C$4:$L$1048576,5,FALSE)))</f>
        <v/>
      </c>
      <c r="I129" s="58" t="str">
        <f>IF(D129="","",IF(ISERROR(VLOOKUP(D129,员工基本信息表!$C$4:$L$1048576,6,FALSE)),"",VLOOKUP(D129,员工基本信息表!$C$4:$L$1048576,6,FALSE)))</f>
        <v/>
      </c>
      <c r="J129" s="58" t="str">
        <f>IF(D129="","",IF(ISERROR(VLOOKUP(D129,员工基本信息表!$C$4:$L$1048576,7,FALSE)),"",VLOOKUP(D129,员工基本信息表!$C$4:$L$1048576,7,FALSE)))</f>
        <v/>
      </c>
      <c r="K129" s="27" t="str">
        <f>IF(D129="","",IF(ISERROR(VLOOKUP(D129,员工基本信息表!$C$4:$L$1048576,8,FALSE)),"",VLOOKUP(D129,员工基本信息表!$C$4:$L$1048576,8,FALSE)))</f>
        <v/>
      </c>
      <c r="L129" s="58" t="str">
        <f>IF(D129="","",IF(ISERROR(VLOOKUP(D129,员工基本信息表!$C$4:$L$1048576,9,FALSE)),"",VLOOKUP(D129,员工基本信息表!$C$4:$L$1048576,9,FALSE)))</f>
        <v/>
      </c>
      <c r="M129" s="58" t="str">
        <f>IF(D129="","",IF(ISERROR(VLOOKUP(D129,员工基本信息表!$C$4:$L$1048576,10,FALSE)),"",VLOOKUP(D129,员工基本信息表!$C$4:$L$1048576,10,FALSE)))</f>
        <v/>
      </c>
      <c r="N129" s="60" t="str">
        <f t="shared" ca="1" si="3"/>
        <v/>
      </c>
    </row>
    <row r="130" spans="3:14">
      <c r="C130" s="59" t="str">
        <f t="shared" si="2"/>
        <v/>
      </c>
      <c r="D130" s="61"/>
      <c r="E130" s="58" t="str">
        <f>IF(D130="","",IF(ISERROR(VLOOKUP(D130,员工基本信息表!$C$4:$L$1048576,2,FALSE)),"",VLOOKUP(D130,员工基本信息表!$C$4:$L$1048576,2,FALSE)))</f>
        <v/>
      </c>
      <c r="F130" s="58" t="str">
        <f>IF(D130="","",IF(ISERROR(VLOOKUP(D130,员工基本信息表!$C$4:$L$1048576,3,FALSE)),"",VLOOKUP(D130,员工基本信息表!$C$4:$L$1048576,3,FALSE)))</f>
        <v/>
      </c>
      <c r="G130" s="58" t="str">
        <f>IF(D130="","",IF(ISERROR(VLOOKUP(D130,员工基本信息表!$C$4:$L$1048576,4,FALSE)),"",VLOOKUP(D130,员工基本信息表!$C$4:$L$1048576,4,FALSE)))</f>
        <v/>
      </c>
      <c r="H130" s="58" t="str">
        <f>IF(D130="","",IF(ISERROR(VLOOKUP(D130,员工基本信息表!$C$4:$L$1048576,5,FALSE)),"",VLOOKUP(D130,员工基本信息表!$C$4:$L$1048576,5,FALSE)))</f>
        <v/>
      </c>
      <c r="I130" s="58" t="str">
        <f>IF(D130="","",IF(ISERROR(VLOOKUP(D130,员工基本信息表!$C$4:$L$1048576,6,FALSE)),"",VLOOKUP(D130,员工基本信息表!$C$4:$L$1048576,6,FALSE)))</f>
        <v/>
      </c>
      <c r="J130" s="58" t="str">
        <f>IF(D130="","",IF(ISERROR(VLOOKUP(D130,员工基本信息表!$C$4:$L$1048576,7,FALSE)),"",VLOOKUP(D130,员工基本信息表!$C$4:$L$1048576,7,FALSE)))</f>
        <v/>
      </c>
      <c r="K130" s="27" t="str">
        <f>IF(D130="","",IF(ISERROR(VLOOKUP(D130,员工基本信息表!$C$4:$L$1048576,8,FALSE)),"",VLOOKUP(D130,员工基本信息表!$C$4:$L$1048576,8,FALSE)))</f>
        <v/>
      </c>
      <c r="L130" s="58" t="str">
        <f>IF(D130="","",IF(ISERROR(VLOOKUP(D130,员工基本信息表!$C$4:$L$1048576,9,FALSE)),"",VLOOKUP(D130,员工基本信息表!$C$4:$L$1048576,9,FALSE)))</f>
        <v/>
      </c>
      <c r="M130" s="58" t="str">
        <f>IF(D130="","",IF(ISERROR(VLOOKUP(D130,员工基本信息表!$C$4:$L$1048576,10,FALSE)),"",VLOOKUP(D130,员工基本信息表!$C$4:$L$1048576,10,FALSE)))</f>
        <v/>
      </c>
      <c r="N130" s="60" t="str">
        <f t="shared" ca="1" si="3"/>
        <v/>
      </c>
    </row>
    <row r="131" spans="3:14">
      <c r="C131" s="59" t="str">
        <f t="shared" si="2"/>
        <v/>
      </c>
      <c r="D131" s="61"/>
      <c r="E131" s="58" t="str">
        <f>IF(D131="","",IF(ISERROR(VLOOKUP(D131,员工基本信息表!$C$4:$L$1048576,2,FALSE)),"",VLOOKUP(D131,员工基本信息表!$C$4:$L$1048576,2,FALSE)))</f>
        <v/>
      </c>
      <c r="F131" s="58" t="str">
        <f>IF(D131="","",IF(ISERROR(VLOOKUP(D131,员工基本信息表!$C$4:$L$1048576,3,FALSE)),"",VLOOKUP(D131,员工基本信息表!$C$4:$L$1048576,3,FALSE)))</f>
        <v/>
      </c>
      <c r="G131" s="58" t="str">
        <f>IF(D131="","",IF(ISERROR(VLOOKUP(D131,员工基本信息表!$C$4:$L$1048576,4,FALSE)),"",VLOOKUP(D131,员工基本信息表!$C$4:$L$1048576,4,FALSE)))</f>
        <v/>
      </c>
      <c r="H131" s="58" t="str">
        <f>IF(D131="","",IF(ISERROR(VLOOKUP(D131,员工基本信息表!$C$4:$L$1048576,5,FALSE)),"",VLOOKUP(D131,员工基本信息表!$C$4:$L$1048576,5,FALSE)))</f>
        <v/>
      </c>
      <c r="I131" s="58" t="str">
        <f>IF(D131="","",IF(ISERROR(VLOOKUP(D131,员工基本信息表!$C$4:$L$1048576,6,FALSE)),"",VLOOKUP(D131,员工基本信息表!$C$4:$L$1048576,6,FALSE)))</f>
        <v/>
      </c>
      <c r="J131" s="58" t="str">
        <f>IF(D131="","",IF(ISERROR(VLOOKUP(D131,员工基本信息表!$C$4:$L$1048576,7,FALSE)),"",VLOOKUP(D131,员工基本信息表!$C$4:$L$1048576,7,FALSE)))</f>
        <v/>
      </c>
      <c r="K131" s="27" t="str">
        <f>IF(D131="","",IF(ISERROR(VLOOKUP(D131,员工基本信息表!$C$4:$L$1048576,8,FALSE)),"",VLOOKUP(D131,员工基本信息表!$C$4:$L$1048576,8,FALSE)))</f>
        <v/>
      </c>
      <c r="L131" s="58" t="str">
        <f>IF(D131="","",IF(ISERROR(VLOOKUP(D131,员工基本信息表!$C$4:$L$1048576,9,FALSE)),"",VLOOKUP(D131,员工基本信息表!$C$4:$L$1048576,9,FALSE)))</f>
        <v/>
      </c>
      <c r="M131" s="58" t="str">
        <f>IF(D131="","",IF(ISERROR(VLOOKUP(D131,员工基本信息表!$C$4:$L$1048576,10,FALSE)),"",VLOOKUP(D131,员工基本信息表!$C$4:$L$1048576,10,FALSE)))</f>
        <v/>
      </c>
      <c r="N131" s="60" t="str">
        <f t="shared" ca="1" si="3"/>
        <v/>
      </c>
    </row>
    <row r="132" spans="3:14">
      <c r="C132" s="59" t="str">
        <f t="shared" si="2"/>
        <v/>
      </c>
      <c r="D132" s="61"/>
      <c r="E132" s="58" t="str">
        <f>IF(D132="","",IF(ISERROR(VLOOKUP(D132,员工基本信息表!$C$4:$L$1048576,2,FALSE)),"",VLOOKUP(D132,员工基本信息表!$C$4:$L$1048576,2,FALSE)))</f>
        <v/>
      </c>
      <c r="F132" s="58" t="str">
        <f>IF(D132="","",IF(ISERROR(VLOOKUP(D132,员工基本信息表!$C$4:$L$1048576,3,FALSE)),"",VLOOKUP(D132,员工基本信息表!$C$4:$L$1048576,3,FALSE)))</f>
        <v/>
      </c>
      <c r="G132" s="58" t="str">
        <f>IF(D132="","",IF(ISERROR(VLOOKUP(D132,员工基本信息表!$C$4:$L$1048576,4,FALSE)),"",VLOOKUP(D132,员工基本信息表!$C$4:$L$1048576,4,FALSE)))</f>
        <v/>
      </c>
      <c r="H132" s="58" t="str">
        <f>IF(D132="","",IF(ISERROR(VLOOKUP(D132,员工基本信息表!$C$4:$L$1048576,5,FALSE)),"",VLOOKUP(D132,员工基本信息表!$C$4:$L$1048576,5,FALSE)))</f>
        <v/>
      </c>
      <c r="I132" s="58" t="str">
        <f>IF(D132="","",IF(ISERROR(VLOOKUP(D132,员工基本信息表!$C$4:$L$1048576,6,FALSE)),"",VLOOKUP(D132,员工基本信息表!$C$4:$L$1048576,6,FALSE)))</f>
        <v/>
      </c>
      <c r="J132" s="58" t="str">
        <f>IF(D132="","",IF(ISERROR(VLOOKUP(D132,员工基本信息表!$C$4:$L$1048576,7,FALSE)),"",VLOOKUP(D132,员工基本信息表!$C$4:$L$1048576,7,FALSE)))</f>
        <v/>
      </c>
      <c r="K132" s="27" t="str">
        <f>IF(D132="","",IF(ISERROR(VLOOKUP(D132,员工基本信息表!$C$4:$L$1048576,8,FALSE)),"",VLOOKUP(D132,员工基本信息表!$C$4:$L$1048576,8,FALSE)))</f>
        <v/>
      </c>
      <c r="L132" s="58" t="str">
        <f>IF(D132="","",IF(ISERROR(VLOOKUP(D132,员工基本信息表!$C$4:$L$1048576,9,FALSE)),"",VLOOKUP(D132,员工基本信息表!$C$4:$L$1048576,9,FALSE)))</f>
        <v/>
      </c>
      <c r="M132" s="58" t="str">
        <f>IF(D132="","",IF(ISERROR(VLOOKUP(D132,员工基本信息表!$C$4:$L$1048576,10,FALSE)),"",VLOOKUP(D132,员工基本信息表!$C$4:$L$1048576,10,FALSE)))</f>
        <v/>
      </c>
      <c r="N132" s="60" t="str">
        <f t="shared" ca="1" si="3"/>
        <v/>
      </c>
    </row>
    <row r="133" spans="3:14">
      <c r="C133" s="59" t="str">
        <f t="shared" si="2"/>
        <v/>
      </c>
      <c r="D133" s="61"/>
      <c r="E133" s="58" t="str">
        <f>IF(D133="","",IF(ISERROR(VLOOKUP(D133,员工基本信息表!$C$4:$L$1048576,2,FALSE)),"",VLOOKUP(D133,员工基本信息表!$C$4:$L$1048576,2,FALSE)))</f>
        <v/>
      </c>
      <c r="F133" s="58" t="str">
        <f>IF(D133="","",IF(ISERROR(VLOOKUP(D133,员工基本信息表!$C$4:$L$1048576,3,FALSE)),"",VLOOKUP(D133,员工基本信息表!$C$4:$L$1048576,3,FALSE)))</f>
        <v/>
      </c>
      <c r="G133" s="58" t="str">
        <f>IF(D133="","",IF(ISERROR(VLOOKUP(D133,员工基本信息表!$C$4:$L$1048576,4,FALSE)),"",VLOOKUP(D133,员工基本信息表!$C$4:$L$1048576,4,FALSE)))</f>
        <v/>
      </c>
      <c r="H133" s="58" t="str">
        <f>IF(D133="","",IF(ISERROR(VLOOKUP(D133,员工基本信息表!$C$4:$L$1048576,5,FALSE)),"",VLOOKUP(D133,员工基本信息表!$C$4:$L$1048576,5,FALSE)))</f>
        <v/>
      </c>
      <c r="I133" s="58" t="str">
        <f>IF(D133="","",IF(ISERROR(VLOOKUP(D133,员工基本信息表!$C$4:$L$1048576,6,FALSE)),"",VLOOKUP(D133,员工基本信息表!$C$4:$L$1048576,6,FALSE)))</f>
        <v/>
      </c>
      <c r="J133" s="58" t="str">
        <f>IF(D133="","",IF(ISERROR(VLOOKUP(D133,员工基本信息表!$C$4:$L$1048576,7,FALSE)),"",VLOOKUP(D133,员工基本信息表!$C$4:$L$1048576,7,FALSE)))</f>
        <v/>
      </c>
      <c r="K133" s="27" t="str">
        <f>IF(D133="","",IF(ISERROR(VLOOKUP(D133,员工基本信息表!$C$4:$L$1048576,8,FALSE)),"",VLOOKUP(D133,员工基本信息表!$C$4:$L$1048576,8,FALSE)))</f>
        <v/>
      </c>
      <c r="L133" s="58" t="str">
        <f>IF(D133="","",IF(ISERROR(VLOOKUP(D133,员工基本信息表!$C$4:$L$1048576,9,FALSE)),"",VLOOKUP(D133,员工基本信息表!$C$4:$L$1048576,9,FALSE)))</f>
        <v/>
      </c>
      <c r="M133" s="58" t="str">
        <f>IF(D133="","",IF(ISERROR(VLOOKUP(D133,员工基本信息表!$C$4:$L$1048576,10,FALSE)),"",VLOOKUP(D133,员工基本信息表!$C$4:$L$1048576,10,FALSE)))</f>
        <v/>
      </c>
      <c r="N133" s="60" t="str">
        <f t="shared" ca="1" si="3"/>
        <v/>
      </c>
    </row>
    <row r="134" spans="3:14">
      <c r="C134" s="59" t="str">
        <f t="shared" si="2"/>
        <v/>
      </c>
      <c r="D134" s="61"/>
      <c r="E134" s="58" t="str">
        <f>IF(D134="","",IF(ISERROR(VLOOKUP(D134,员工基本信息表!$C$4:$L$1048576,2,FALSE)),"",VLOOKUP(D134,员工基本信息表!$C$4:$L$1048576,2,FALSE)))</f>
        <v/>
      </c>
      <c r="F134" s="58" t="str">
        <f>IF(D134="","",IF(ISERROR(VLOOKUP(D134,员工基本信息表!$C$4:$L$1048576,3,FALSE)),"",VLOOKUP(D134,员工基本信息表!$C$4:$L$1048576,3,FALSE)))</f>
        <v/>
      </c>
      <c r="G134" s="58" t="str">
        <f>IF(D134="","",IF(ISERROR(VLOOKUP(D134,员工基本信息表!$C$4:$L$1048576,4,FALSE)),"",VLOOKUP(D134,员工基本信息表!$C$4:$L$1048576,4,FALSE)))</f>
        <v/>
      </c>
      <c r="H134" s="58" t="str">
        <f>IF(D134="","",IF(ISERROR(VLOOKUP(D134,员工基本信息表!$C$4:$L$1048576,5,FALSE)),"",VLOOKUP(D134,员工基本信息表!$C$4:$L$1048576,5,FALSE)))</f>
        <v/>
      </c>
      <c r="I134" s="58" t="str">
        <f>IF(D134="","",IF(ISERROR(VLOOKUP(D134,员工基本信息表!$C$4:$L$1048576,6,FALSE)),"",VLOOKUP(D134,员工基本信息表!$C$4:$L$1048576,6,FALSE)))</f>
        <v/>
      </c>
      <c r="J134" s="58" t="str">
        <f>IF(D134="","",IF(ISERROR(VLOOKUP(D134,员工基本信息表!$C$4:$L$1048576,7,FALSE)),"",VLOOKUP(D134,员工基本信息表!$C$4:$L$1048576,7,FALSE)))</f>
        <v/>
      </c>
      <c r="K134" s="27" t="str">
        <f>IF(D134="","",IF(ISERROR(VLOOKUP(D134,员工基本信息表!$C$4:$L$1048576,8,FALSE)),"",VLOOKUP(D134,员工基本信息表!$C$4:$L$1048576,8,FALSE)))</f>
        <v/>
      </c>
      <c r="L134" s="58" t="str">
        <f>IF(D134="","",IF(ISERROR(VLOOKUP(D134,员工基本信息表!$C$4:$L$1048576,9,FALSE)),"",VLOOKUP(D134,员工基本信息表!$C$4:$L$1048576,9,FALSE)))</f>
        <v/>
      </c>
      <c r="M134" s="58" t="str">
        <f>IF(D134="","",IF(ISERROR(VLOOKUP(D134,员工基本信息表!$C$4:$L$1048576,10,FALSE)),"",VLOOKUP(D134,员工基本信息表!$C$4:$L$1048576,10,FALSE)))</f>
        <v/>
      </c>
      <c r="N134" s="60" t="str">
        <f t="shared" ca="1" si="3"/>
        <v/>
      </c>
    </row>
    <row r="135" spans="3:14">
      <c r="C135" s="59" t="str">
        <f t="shared" si="2"/>
        <v/>
      </c>
      <c r="D135" s="61"/>
      <c r="E135" s="58" t="str">
        <f>IF(D135="","",IF(ISERROR(VLOOKUP(D135,员工基本信息表!$C$4:$L$1048576,2,FALSE)),"",VLOOKUP(D135,员工基本信息表!$C$4:$L$1048576,2,FALSE)))</f>
        <v/>
      </c>
      <c r="F135" s="58" t="str">
        <f>IF(D135="","",IF(ISERROR(VLOOKUP(D135,员工基本信息表!$C$4:$L$1048576,3,FALSE)),"",VLOOKUP(D135,员工基本信息表!$C$4:$L$1048576,3,FALSE)))</f>
        <v/>
      </c>
      <c r="G135" s="58" t="str">
        <f>IF(D135="","",IF(ISERROR(VLOOKUP(D135,员工基本信息表!$C$4:$L$1048576,4,FALSE)),"",VLOOKUP(D135,员工基本信息表!$C$4:$L$1048576,4,FALSE)))</f>
        <v/>
      </c>
      <c r="H135" s="58" t="str">
        <f>IF(D135="","",IF(ISERROR(VLOOKUP(D135,员工基本信息表!$C$4:$L$1048576,5,FALSE)),"",VLOOKUP(D135,员工基本信息表!$C$4:$L$1048576,5,FALSE)))</f>
        <v/>
      </c>
      <c r="I135" s="58" t="str">
        <f>IF(D135="","",IF(ISERROR(VLOOKUP(D135,员工基本信息表!$C$4:$L$1048576,6,FALSE)),"",VLOOKUP(D135,员工基本信息表!$C$4:$L$1048576,6,FALSE)))</f>
        <v/>
      </c>
      <c r="J135" s="58" t="str">
        <f>IF(D135="","",IF(ISERROR(VLOOKUP(D135,员工基本信息表!$C$4:$L$1048576,7,FALSE)),"",VLOOKUP(D135,员工基本信息表!$C$4:$L$1048576,7,FALSE)))</f>
        <v/>
      </c>
      <c r="K135" s="27" t="str">
        <f>IF(D135="","",IF(ISERROR(VLOOKUP(D135,员工基本信息表!$C$4:$L$1048576,8,FALSE)),"",VLOOKUP(D135,员工基本信息表!$C$4:$L$1048576,8,FALSE)))</f>
        <v/>
      </c>
      <c r="L135" s="58" t="str">
        <f>IF(D135="","",IF(ISERROR(VLOOKUP(D135,员工基本信息表!$C$4:$L$1048576,9,FALSE)),"",VLOOKUP(D135,员工基本信息表!$C$4:$L$1048576,9,FALSE)))</f>
        <v/>
      </c>
      <c r="M135" s="58" t="str">
        <f>IF(D135="","",IF(ISERROR(VLOOKUP(D135,员工基本信息表!$C$4:$L$1048576,10,FALSE)),"",VLOOKUP(D135,员工基本信息表!$C$4:$L$1048576,10,FALSE)))</f>
        <v/>
      </c>
      <c r="N135" s="60" t="str">
        <f t="shared" ca="1" si="3"/>
        <v/>
      </c>
    </row>
    <row r="136" spans="3:14">
      <c r="C136" s="59" t="str">
        <f t="shared" ref="C136:C144" si="4">IF(D136="","",C135+1)</f>
        <v/>
      </c>
      <c r="D136" s="61"/>
      <c r="E136" s="58" t="str">
        <f>IF(D136="","",IF(ISERROR(VLOOKUP(D136,员工基本信息表!$C$4:$L$1048576,2,FALSE)),"",VLOOKUP(D136,员工基本信息表!$C$4:$L$1048576,2,FALSE)))</f>
        <v/>
      </c>
      <c r="F136" s="58" t="str">
        <f>IF(D136="","",IF(ISERROR(VLOOKUP(D136,员工基本信息表!$C$4:$L$1048576,3,FALSE)),"",VLOOKUP(D136,员工基本信息表!$C$4:$L$1048576,3,FALSE)))</f>
        <v/>
      </c>
      <c r="G136" s="58" t="str">
        <f>IF(D136="","",IF(ISERROR(VLOOKUP(D136,员工基本信息表!$C$4:$L$1048576,4,FALSE)),"",VLOOKUP(D136,员工基本信息表!$C$4:$L$1048576,4,FALSE)))</f>
        <v/>
      </c>
      <c r="H136" s="58" t="str">
        <f>IF(D136="","",IF(ISERROR(VLOOKUP(D136,员工基本信息表!$C$4:$L$1048576,5,FALSE)),"",VLOOKUP(D136,员工基本信息表!$C$4:$L$1048576,5,FALSE)))</f>
        <v/>
      </c>
      <c r="I136" s="58" t="str">
        <f>IF(D136="","",IF(ISERROR(VLOOKUP(D136,员工基本信息表!$C$4:$L$1048576,6,FALSE)),"",VLOOKUP(D136,员工基本信息表!$C$4:$L$1048576,6,FALSE)))</f>
        <v/>
      </c>
      <c r="J136" s="58" t="str">
        <f>IF(D136="","",IF(ISERROR(VLOOKUP(D136,员工基本信息表!$C$4:$L$1048576,7,FALSE)),"",VLOOKUP(D136,员工基本信息表!$C$4:$L$1048576,7,FALSE)))</f>
        <v/>
      </c>
      <c r="K136" s="27" t="str">
        <f>IF(D136="","",IF(ISERROR(VLOOKUP(D136,员工基本信息表!$C$4:$L$1048576,8,FALSE)),"",VLOOKUP(D136,员工基本信息表!$C$4:$L$1048576,8,FALSE)))</f>
        <v/>
      </c>
      <c r="L136" s="58" t="str">
        <f>IF(D136="","",IF(ISERROR(VLOOKUP(D136,员工基本信息表!$C$4:$L$1048576,9,FALSE)),"",VLOOKUP(D136,员工基本信息表!$C$4:$L$1048576,9,FALSE)))</f>
        <v/>
      </c>
      <c r="M136" s="58" t="str">
        <f>IF(D136="","",IF(ISERROR(VLOOKUP(D136,员工基本信息表!$C$4:$L$1048576,10,FALSE)),"",VLOOKUP(D136,员工基本信息表!$C$4:$L$1048576,10,FALSE)))</f>
        <v/>
      </c>
      <c r="N136" s="60" t="str">
        <f t="shared" ref="N136:N144" ca="1" si="5">IF(K136="","",YEAR(TODAY())-YEAR(K136))</f>
        <v/>
      </c>
    </row>
    <row r="137" spans="3:14">
      <c r="C137" s="59" t="str">
        <f t="shared" si="4"/>
        <v/>
      </c>
      <c r="D137" s="61"/>
      <c r="E137" s="58" t="str">
        <f>IF(D137="","",IF(ISERROR(VLOOKUP(D137,员工基本信息表!$C$4:$L$1048576,2,FALSE)),"",VLOOKUP(D137,员工基本信息表!$C$4:$L$1048576,2,FALSE)))</f>
        <v/>
      </c>
      <c r="F137" s="58" t="str">
        <f>IF(D137="","",IF(ISERROR(VLOOKUP(D137,员工基本信息表!$C$4:$L$1048576,3,FALSE)),"",VLOOKUP(D137,员工基本信息表!$C$4:$L$1048576,3,FALSE)))</f>
        <v/>
      </c>
      <c r="G137" s="58" t="str">
        <f>IF(D137="","",IF(ISERROR(VLOOKUP(D137,员工基本信息表!$C$4:$L$1048576,4,FALSE)),"",VLOOKUP(D137,员工基本信息表!$C$4:$L$1048576,4,FALSE)))</f>
        <v/>
      </c>
      <c r="H137" s="58" t="str">
        <f>IF(D137="","",IF(ISERROR(VLOOKUP(D137,员工基本信息表!$C$4:$L$1048576,5,FALSE)),"",VLOOKUP(D137,员工基本信息表!$C$4:$L$1048576,5,FALSE)))</f>
        <v/>
      </c>
      <c r="I137" s="58" t="str">
        <f>IF(D137="","",IF(ISERROR(VLOOKUP(D137,员工基本信息表!$C$4:$L$1048576,6,FALSE)),"",VLOOKUP(D137,员工基本信息表!$C$4:$L$1048576,6,FALSE)))</f>
        <v/>
      </c>
      <c r="J137" s="58" t="str">
        <f>IF(D137="","",IF(ISERROR(VLOOKUP(D137,员工基本信息表!$C$4:$L$1048576,7,FALSE)),"",VLOOKUP(D137,员工基本信息表!$C$4:$L$1048576,7,FALSE)))</f>
        <v/>
      </c>
      <c r="K137" s="27" t="str">
        <f>IF(D137="","",IF(ISERROR(VLOOKUP(D137,员工基本信息表!$C$4:$L$1048576,8,FALSE)),"",VLOOKUP(D137,员工基本信息表!$C$4:$L$1048576,8,FALSE)))</f>
        <v/>
      </c>
      <c r="L137" s="58" t="str">
        <f>IF(D137="","",IF(ISERROR(VLOOKUP(D137,员工基本信息表!$C$4:$L$1048576,9,FALSE)),"",VLOOKUP(D137,员工基本信息表!$C$4:$L$1048576,9,FALSE)))</f>
        <v/>
      </c>
      <c r="M137" s="58" t="str">
        <f>IF(D137="","",IF(ISERROR(VLOOKUP(D137,员工基本信息表!$C$4:$L$1048576,10,FALSE)),"",VLOOKUP(D137,员工基本信息表!$C$4:$L$1048576,10,FALSE)))</f>
        <v/>
      </c>
      <c r="N137" s="60" t="str">
        <f t="shared" ca="1" si="5"/>
        <v/>
      </c>
    </row>
    <row r="138" spans="3:14">
      <c r="C138" s="59" t="str">
        <f t="shared" si="4"/>
        <v/>
      </c>
      <c r="D138" s="61"/>
      <c r="E138" s="58" t="str">
        <f>IF(D138="","",IF(ISERROR(VLOOKUP(D138,员工基本信息表!$C$4:$L$1048576,2,FALSE)),"",VLOOKUP(D138,员工基本信息表!$C$4:$L$1048576,2,FALSE)))</f>
        <v/>
      </c>
      <c r="F138" s="58" t="str">
        <f>IF(D138="","",IF(ISERROR(VLOOKUP(D138,员工基本信息表!$C$4:$L$1048576,3,FALSE)),"",VLOOKUP(D138,员工基本信息表!$C$4:$L$1048576,3,FALSE)))</f>
        <v/>
      </c>
      <c r="G138" s="58" t="str">
        <f>IF(D138="","",IF(ISERROR(VLOOKUP(D138,员工基本信息表!$C$4:$L$1048576,4,FALSE)),"",VLOOKUP(D138,员工基本信息表!$C$4:$L$1048576,4,FALSE)))</f>
        <v/>
      </c>
      <c r="H138" s="58" t="str">
        <f>IF(D138="","",IF(ISERROR(VLOOKUP(D138,员工基本信息表!$C$4:$L$1048576,5,FALSE)),"",VLOOKUP(D138,员工基本信息表!$C$4:$L$1048576,5,FALSE)))</f>
        <v/>
      </c>
      <c r="I138" s="58" t="str">
        <f>IF(D138="","",IF(ISERROR(VLOOKUP(D138,员工基本信息表!$C$4:$L$1048576,6,FALSE)),"",VLOOKUP(D138,员工基本信息表!$C$4:$L$1048576,6,FALSE)))</f>
        <v/>
      </c>
      <c r="J138" s="58" t="str">
        <f>IF(D138="","",IF(ISERROR(VLOOKUP(D138,员工基本信息表!$C$4:$L$1048576,7,FALSE)),"",VLOOKUP(D138,员工基本信息表!$C$4:$L$1048576,7,FALSE)))</f>
        <v/>
      </c>
      <c r="K138" s="27" t="str">
        <f>IF(D138="","",IF(ISERROR(VLOOKUP(D138,员工基本信息表!$C$4:$L$1048576,8,FALSE)),"",VLOOKUP(D138,员工基本信息表!$C$4:$L$1048576,8,FALSE)))</f>
        <v/>
      </c>
      <c r="L138" s="58" t="str">
        <f>IF(D138="","",IF(ISERROR(VLOOKUP(D138,员工基本信息表!$C$4:$L$1048576,9,FALSE)),"",VLOOKUP(D138,员工基本信息表!$C$4:$L$1048576,9,FALSE)))</f>
        <v/>
      </c>
      <c r="M138" s="58" t="str">
        <f>IF(D138="","",IF(ISERROR(VLOOKUP(D138,员工基本信息表!$C$4:$L$1048576,10,FALSE)),"",VLOOKUP(D138,员工基本信息表!$C$4:$L$1048576,10,FALSE)))</f>
        <v/>
      </c>
      <c r="N138" s="60" t="str">
        <f t="shared" ca="1" si="5"/>
        <v/>
      </c>
    </row>
    <row r="139" spans="3:14">
      <c r="C139" s="59" t="str">
        <f t="shared" si="4"/>
        <v/>
      </c>
      <c r="D139" s="61"/>
      <c r="E139" s="58" t="str">
        <f>IF(D139="","",IF(ISERROR(VLOOKUP(D139,员工基本信息表!$C$4:$L$1048576,2,FALSE)),"",VLOOKUP(D139,员工基本信息表!$C$4:$L$1048576,2,FALSE)))</f>
        <v/>
      </c>
      <c r="F139" s="58" t="str">
        <f>IF(D139="","",IF(ISERROR(VLOOKUP(D139,员工基本信息表!$C$4:$L$1048576,3,FALSE)),"",VLOOKUP(D139,员工基本信息表!$C$4:$L$1048576,3,FALSE)))</f>
        <v/>
      </c>
      <c r="G139" s="58" t="str">
        <f>IF(D139="","",IF(ISERROR(VLOOKUP(D139,员工基本信息表!$C$4:$L$1048576,4,FALSE)),"",VLOOKUP(D139,员工基本信息表!$C$4:$L$1048576,4,FALSE)))</f>
        <v/>
      </c>
      <c r="H139" s="58" t="str">
        <f>IF(D139="","",IF(ISERROR(VLOOKUP(D139,员工基本信息表!$C$4:$L$1048576,5,FALSE)),"",VLOOKUP(D139,员工基本信息表!$C$4:$L$1048576,5,FALSE)))</f>
        <v/>
      </c>
      <c r="I139" s="58" t="str">
        <f>IF(D139="","",IF(ISERROR(VLOOKUP(D139,员工基本信息表!$C$4:$L$1048576,6,FALSE)),"",VLOOKUP(D139,员工基本信息表!$C$4:$L$1048576,6,FALSE)))</f>
        <v/>
      </c>
      <c r="J139" s="58" t="str">
        <f>IF(D139="","",IF(ISERROR(VLOOKUP(D139,员工基本信息表!$C$4:$L$1048576,7,FALSE)),"",VLOOKUP(D139,员工基本信息表!$C$4:$L$1048576,7,FALSE)))</f>
        <v/>
      </c>
      <c r="K139" s="27" t="str">
        <f>IF(D139="","",IF(ISERROR(VLOOKUP(D139,员工基本信息表!$C$4:$L$1048576,8,FALSE)),"",VLOOKUP(D139,员工基本信息表!$C$4:$L$1048576,8,FALSE)))</f>
        <v/>
      </c>
      <c r="L139" s="58" t="str">
        <f>IF(D139="","",IF(ISERROR(VLOOKUP(D139,员工基本信息表!$C$4:$L$1048576,9,FALSE)),"",VLOOKUP(D139,员工基本信息表!$C$4:$L$1048576,9,FALSE)))</f>
        <v/>
      </c>
      <c r="M139" s="58" t="str">
        <f>IF(D139="","",IF(ISERROR(VLOOKUP(D139,员工基本信息表!$C$4:$L$1048576,10,FALSE)),"",VLOOKUP(D139,员工基本信息表!$C$4:$L$1048576,10,FALSE)))</f>
        <v/>
      </c>
      <c r="N139" s="60" t="str">
        <f t="shared" ca="1" si="5"/>
        <v/>
      </c>
    </row>
    <row r="140" spans="3:14">
      <c r="C140" s="59" t="str">
        <f t="shared" si="4"/>
        <v/>
      </c>
      <c r="D140" s="61"/>
      <c r="E140" s="58" t="str">
        <f>IF(D140="","",IF(ISERROR(VLOOKUP(D140,员工基本信息表!$C$4:$L$1048576,2,FALSE)),"",VLOOKUP(D140,员工基本信息表!$C$4:$L$1048576,2,FALSE)))</f>
        <v/>
      </c>
      <c r="F140" s="58" t="str">
        <f>IF(D140="","",IF(ISERROR(VLOOKUP(D140,员工基本信息表!$C$4:$L$1048576,3,FALSE)),"",VLOOKUP(D140,员工基本信息表!$C$4:$L$1048576,3,FALSE)))</f>
        <v/>
      </c>
      <c r="G140" s="58" t="str">
        <f>IF(D140="","",IF(ISERROR(VLOOKUP(D140,员工基本信息表!$C$4:$L$1048576,4,FALSE)),"",VLOOKUP(D140,员工基本信息表!$C$4:$L$1048576,4,FALSE)))</f>
        <v/>
      </c>
      <c r="H140" s="58" t="str">
        <f>IF(D140="","",IF(ISERROR(VLOOKUP(D140,员工基本信息表!$C$4:$L$1048576,5,FALSE)),"",VLOOKUP(D140,员工基本信息表!$C$4:$L$1048576,5,FALSE)))</f>
        <v/>
      </c>
      <c r="I140" s="58" t="str">
        <f>IF(D140="","",IF(ISERROR(VLOOKUP(D140,员工基本信息表!$C$4:$L$1048576,6,FALSE)),"",VLOOKUP(D140,员工基本信息表!$C$4:$L$1048576,6,FALSE)))</f>
        <v/>
      </c>
      <c r="J140" s="58" t="str">
        <f>IF(D140="","",IF(ISERROR(VLOOKUP(D140,员工基本信息表!$C$4:$L$1048576,7,FALSE)),"",VLOOKUP(D140,员工基本信息表!$C$4:$L$1048576,7,FALSE)))</f>
        <v/>
      </c>
      <c r="K140" s="27" t="str">
        <f>IF(D140="","",IF(ISERROR(VLOOKUP(D140,员工基本信息表!$C$4:$L$1048576,8,FALSE)),"",VLOOKUP(D140,员工基本信息表!$C$4:$L$1048576,8,FALSE)))</f>
        <v/>
      </c>
      <c r="L140" s="58" t="str">
        <f>IF(D140="","",IF(ISERROR(VLOOKUP(D140,员工基本信息表!$C$4:$L$1048576,9,FALSE)),"",VLOOKUP(D140,员工基本信息表!$C$4:$L$1048576,9,FALSE)))</f>
        <v/>
      </c>
      <c r="M140" s="58" t="str">
        <f>IF(D140="","",IF(ISERROR(VLOOKUP(D140,员工基本信息表!$C$4:$L$1048576,10,FALSE)),"",VLOOKUP(D140,员工基本信息表!$C$4:$L$1048576,10,FALSE)))</f>
        <v/>
      </c>
      <c r="N140" s="60" t="str">
        <f t="shared" ca="1" si="5"/>
        <v/>
      </c>
    </row>
    <row r="141" spans="3:14">
      <c r="C141" s="59" t="str">
        <f t="shared" si="4"/>
        <v/>
      </c>
      <c r="D141" s="61"/>
      <c r="E141" s="58" t="str">
        <f>IF(D141="","",IF(ISERROR(VLOOKUP(D141,员工基本信息表!$C$4:$L$1048576,2,FALSE)),"",VLOOKUP(D141,员工基本信息表!$C$4:$L$1048576,2,FALSE)))</f>
        <v/>
      </c>
      <c r="F141" s="58" t="str">
        <f>IF(D141="","",IF(ISERROR(VLOOKUP(D141,员工基本信息表!$C$4:$L$1048576,3,FALSE)),"",VLOOKUP(D141,员工基本信息表!$C$4:$L$1048576,3,FALSE)))</f>
        <v/>
      </c>
      <c r="G141" s="58" t="str">
        <f>IF(D141="","",IF(ISERROR(VLOOKUP(D141,员工基本信息表!$C$4:$L$1048576,4,FALSE)),"",VLOOKUP(D141,员工基本信息表!$C$4:$L$1048576,4,FALSE)))</f>
        <v/>
      </c>
      <c r="H141" s="58" t="str">
        <f>IF(D141="","",IF(ISERROR(VLOOKUP(D141,员工基本信息表!$C$4:$L$1048576,5,FALSE)),"",VLOOKUP(D141,员工基本信息表!$C$4:$L$1048576,5,FALSE)))</f>
        <v/>
      </c>
      <c r="I141" s="58" t="str">
        <f>IF(D141="","",IF(ISERROR(VLOOKUP(D141,员工基本信息表!$C$4:$L$1048576,6,FALSE)),"",VLOOKUP(D141,员工基本信息表!$C$4:$L$1048576,6,FALSE)))</f>
        <v/>
      </c>
      <c r="J141" s="58" t="str">
        <f>IF(D141="","",IF(ISERROR(VLOOKUP(D141,员工基本信息表!$C$4:$L$1048576,7,FALSE)),"",VLOOKUP(D141,员工基本信息表!$C$4:$L$1048576,7,FALSE)))</f>
        <v/>
      </c>
      <c r="K141" s="27" t="str">
        <f>IF(D141="","",IF(ISERROR(VLOOKUP(D141,员工基本信息表!$C$4:$L$1048576,8,FALSE)),"",VLOOKUP(D141,员工基本信息表!$C$4:$L$1048576,8,FALSE)))</f>
        <v/>
      </c>
      <c r="L141" s="58" t="str">
        <f>IF(D141="","",IF(ISERROR(VLOOKUP(D141,员工基本信息表!$C$4:$L$1048576,9,FALSE)),"",VLOOKUP(D141,员工基本信息表!$C$4:$L$1048576,9,FALSE)))</f>
        <v/>
      </c>
      <c r="M141" s="58" t="str">
        <f>IF(D141="","",IF(ISERROR(VLOOKUP(D141,员工基本信息表!$C$4:$L$1048576,10,FALSE)),"",VLOOKUP(D141,员工基本信息表!$C$4:$L$1048576,10,FALSE)))</f>
        <v/>
      </c>
      <c r="N141" s="60" t="str">
        <f t="shared" ca="1" si="5"/>
        <v/>
      </c>
    </row>
    <row r="142" spans="3:14">
      <c r="C142" s="59" t="str">
        <f t="shared" si="4"/>
        <v/>
      </c>
      <c r="D142" s="61"/>
      <c r="E142" s="58" t="str">
        <f>IF(D142="","",IF(ISERROR(VLOOKUP(D142,员工基本信息表!$C$4:$L$1048576,2,FALSE)),"",VLOOKUP(D142,员工基本信息表!$C$4:$L$1048576,2,FALSE)))</f>
        <v/>
      </c>
      <c r="F142" s="58" t="str">
        <f>IF(D142="","",IF(ISERROR(VLOOKUP(D142,员工基本信息表!$C$4:$L$1048576,3,FALSE)),"",VLOOKUP(D142,员工基本信息表!$C$4:$L$1048576,3,FALSE)))</f>
        <v/>
      </c>
      <c r="G142" s="58" t="str">
        <f>IF(D142="","",IF(ISERROR(VLOOKUP(D142,员工基本信息表!$C$4:$L$1048576,4,FALSE)),"",VLOOKUP(D142,员工基本信息表!$C$4:$L$1048576,4,FALSE)))</f>
        <v/>
      </c>
      <c r="H142" s="58" t="str">
        <f>IF(D142="","",IF(ISERROR(VLOOKUP(D142,员工基本信息表!$C$4:$L$1048576,5,FALSE)),"",VLOOKUP(D142,员工基本信息表!$C$4:$L$1048576,5,FALSE)))</f>
        <v/>
      </c>
      <c r="I142" s="58" t="str">
        <f>IF(D142="","",IF(ISERROR(VLOOKUP(D142,员工基本信息表!$C$4:$L$1048576,6,FALSE)),"",VLOOKUP(D142,员工基本信息表!$C$4:$L$1048576,6,FALSE)))</f>
        <v/>
      </c>
      <c r="J142" s="58" t="str">
        <f>IF(D142="","",IF(ISERROR(VLOOKUP(D142,员工基本信息表!$C$4:$L$1048576,7,FALSE)),"",VLOOKUP(D142,员工基本信息表!$C$4:$L$1048576,7,FALSE)))</f>
        <v/>
      </c>
      <c r="K142" s="27" t="str">
        <f>IF(D142="","",IF(ISERROR(VLOOKUP(D142,员工基本信息表!$C$4:$L$1048576,8,FALSE)),"",VLOOKUP(D142,员工基本信息表!$C$4:$L$1048576,8,FALSE)))</f>
        <v/>
      </c>
      <c r="L142" s="58" t="str">
        <f>IF(D142="","",IF(ISERROR(VLOOKUP(D142,员工基本信息表!$C$4:$L$1048576,9,FALSE)),"",VLOOKUP(D142,员工基本信息表!$C$4:$L$1048576,9,FALSE)))</f>
        <v/>
      </c>
      <c r="M142" s="58" t="str">
        <f>IF(D142="","",IF(ISERROR(VLOOKUP(D142,员工基本信息表!$C$4:$L$1048576,10,FALSE)),"",VLOOKUP(D142,员工基本信息表!$C$4:$L$1048576,10,FALSE)))</f>
        <v/>
      </c>
      <c r="N142" s="60" t="str">
        <f t="shared" ca="1" si="5"/>
        <v/>
      </c>
    </row>
    <row r="143" spans="3:14">
      <c r="C143" s="59" t="str">
        <f t="shared" si="4"/>
        <v/>
      </c>
      <c r="D143" s="61"/>
      <c r="E143" s="58" t="str">
        <f>IF(D143="","",IF(ISERROR(VLOOKUP(D143,员工基本信息表!$C$4:$L$1048576,2,FALSE)),"",VLOOKUP(D143,员工基本信息表!$C$4:$L$1048576,2,FALSE)))</f>
        <v/>
      </c>
      <c r="F143" s="58" t="str">
        <f>IF(D143="","",IF(ISERROR(VLOOKUP(D143,员工基本信息表!$C$4:$L$1048576,3,FALSE)),"",VLOOKUP(D143,员工基本信息表!$C$4:$L$1048576,3,FALSE)))</f>
        <v/>
      </c>
      <c r="G143" s="58" t="str">
        <f>IF(D143="","",IF(ISERROR(VLOOKUP(D143,员工基本信息表!$C$4:$L$1048576,4,FALSE)),"",VLOOKUP(D143,员工基本信息表!$C$4:$L$1048576,4,FALSE)))</f>
        <v/>
      </c>
      <c r="H143" s="58" t="str">
        <f>IF(D143="","",IF(ISERROR(VLOOKUP(D143,员工基本信息表!$C$4:$L$1048576,5,FALSE)),"",VLOOKUP(D143,员工基本信息表!$C$4:$L$1048576,5,FALSE)))</f>
        <v/>
      </c>
      <c r="I143" s="58" t="str">
        <f>IF(D143="","",IF(ISERROR(VLOOKUP(D143,员工基本信息表!$C$4:$L$1048576,6,FALSE)),"",VLOOKUP(D143,员工基本信息表!$C$4:$L$1048576,6,FALSE)))</f>
        <v/>
      </c>
      <c r="J143" s="58" t="str">
        <f>IF(D143="","",IF(ISERROR(VLOOKUP(D143,员工基本信息表!$C$4:$L$1048576,7,FALSE)),"",VLOOKUP(D143,员工基本信息表!$C$4:$L$1048576,7,FALSE)))</f>
        <v/>
      </c>
      <c r="K143" s="27" t="str">
        <f>IF(D143="","",IF(ISERROR(VLOOKUP(D143,员工基本信息表!$C$4:$L$1048576,8,FALSE)),"",VLOOKUP(D143,员工基本信息表!$C$4:$L$1048576,8,FALSE)))</f>
        <v/>
      </c>
      <c r="L143" s="58" t="str">
        <f>IF(D143="","",IF(ISERROR(VLOOKUP(D143,员工基本信息表!$C$4:$L$1048576,9,FALSE)),"",VLOOKUP(D143,员工基本信息表!$C$4:$L$1048576,9,FALSE)))</f>
        <v/>
      </c>
      <c r="M143" s="58" t="str">
        <f>IF(D143="","",IF(ISERROR(VLOOKUP(D143,员工基本信息表!$C$4:$L$1048576,10,FALSE)),"",VLOOKUP(D143,员工基本信息表!$C$4:$L$1048576,10,FALSE)))</f>
        <v/>
      </c>
      <c r="N143" s="60" t="str">
        <f t="shared" ca="1" si="5"/>
        <v/>
      </c>
    </row>
    <row r="144" spans="3:14">
      <c r="C144" s="59" t="str">
        <f t="shared" si="4"/>
        <v/>
      </c>
      <c r="D144" s="61"/>
      <c r="E144" s="58" t="str">
        <f>IF(D144="","",IF(ISERROR(VLOOKUP(D144,员工基本信息表!$C$4:$L$1048576,2,FALSE)),"",VLOOKUP(D144,员工基本信息表!$C$4:$L$1048576,2,FALSE)))</f>
        <v/>
      </c>
      <c r="F144" s="58" t="str">
        <f>IF(D144="","",IF(ISERROR(VLOOKUP(D144,员工基本信息表!$C$4:$L$1048576,3,FALSE)),"",VLOOKUP(D144,员工基本信息表!$C$4:$L$1048576,3,FALSE)))</f>
        <v/>
      </c>
      <c r="G144" s="58" t="str">
        <f>IF(D144="","",IF(ISERROR(VLOOKUP(D144,员工基本信息表!$C$4:$L$1048576,4,FALSE)),"",VLOOKUP(D144,员工基本信息表!$C$4:$L$1048576,4,FALSE)))</f>
        <v/>
      </c>
      <c r="H144" s="58" t="str">
        <f>IF(D144="","",IF(ISERROR(VLOOKUP(D144,员工基本信息表!$C$4:$L$1048576,5,FALSE)),"",VLOOKUP(D144,员工基本信息表!$C$4:$L$1048576,5,FALSE)))</f>
        <v/>
      </c>
      <c r="I144" s="58" t="str">
        <f>IF(D144="","",IF(ISERROR(VLOOKUP(D144,员工基本信息表!$C$4:$L$1048576,6,FALSE)),"",VLOOKUP(D144,员工基本信息表!$C$4:$L$1048576,6,FALSE)))</f>
        <v/>
      </c>
      <c r="J144" s="58" t="str">
        <f>IF(D144="","",IF(ISERROR(VLOOKUP(D144,员工基本信息表!$C$4:$L$1048576,7,FALSE)),"",VLOOKUP(D144,员工基本信息表!$C$4:$L$1048576,7,FALSE)))</f>
        <v/>
      </c>
      <c r="K144" s="27" t="str">
        <f>IF(D144="","",IF(ISERROR(VLOOKUP(D144,员工基本信息表!$C$4:$L$1048576,8,FALSE)),"",VLOOKUP(D144,员工基本信息表!$C$4:$L$1048576,8,FALSE)))</f>
        <v/>
      </c>
      <c r="L144" s="58" t="str">
        <f>IF(D144="","",IF(ISERROR(VLOOKUP(D144,员工基本信息表!$C$4:$L$1048576,9,FALSE)),"",VLOOKUP(D144,员工基本信息表!$C$4:$L$1048576,9,FALSE)))</f>
        <v/>
      </c>
      <c r="M144" s="58" t="str">
        <f>IF(D144="","",IF(ISERROR(VLOOKUP(D144,员工基本信息表!$C$4:$L$1048576,10,FALSE)),"",VLOOKUP(D144,员工基本信息表!$C$4:$L$1048576,10,FALSE)))</f>
        <v/>
      </c>
      <c r="N144" s="60" t="str">
        <f t="shared" ca="1" si="5"/>
        <v/>
      </c>
    </row>
  </sheetData>
  <sheetProtection selectLockedCells="1"/>
  <mergeCells count="5">
    <mergeCell ref="I3:J4"/>
    <mergeCell ref="C1:D1"/>
    <mergeCell ref="A15:A16"/>
    <mergeCell ref="A2:A3"/>
    <mergeCell ref="C3:E4"/>
  </mergeCells>
  <phoneticPr fontId="3" type="noConversion"/>
  <hyperlinks>
    <hyperlink ref="A5" location="查询员工信息!A1" tooltip="查询员工信息" display="查询员工信息" xr:uid="{00000000-0004-0000-0A00-000000000000}"/>
    <hyperlink ref="A6" location="添加员工管理!A1" tooltip="添加员工信息" display="添加员工信息" xr:uid="{00000000-0004-0000-0A00-000001000000}"/>
    <hyperlink ref="A2:A3" location="员工管理!A1" tooltip="员工管理" display="员工管理" xr:uid="{00000000-0004-0000-0A00-000002000000}"/>
    <hyperlink ref="A4" location="公司结构!A1" tooltip="公司结构" display="公司结构" xr:uid="{00000000-0004-0000-0A00-000003000000}"/>
    <hyperlink ref="A7" location="驾驶员调整!A1" tooltip="驾驶员调整" display="驾驶员调整" xr:uid="{00000000-0004-0000-0A00-000004000000}"/>
    <hyperlink ref="A8" location="驾驶员安排!A1" tooltip="员工安排" display="员工安排" xr:uid="{00000000-0004-0000-0A00-000005000000}"/>
  </hyperlinks>
  <pageMargins left="0.7" right="0.7" top="0.75" bottom="0.75" header="0.3" footer="0.3"/>
  <drawing r:id="rId1"/>
  <legacyDrawing r:id="rId2"/>
  <controls>
    <mc:AlternateContent xmlns:mc="http://schemas.openxmlformats.org/markup-compatibility/2006">
      <mc:Choice Requires="x14">
        <control shapeId="504839" r:id="rId3" name="TextBox1">
          <controlPr locked="0" defaultSize="0" autoLine="0" r:id="rId4">
            <anchor moveWithCells="1">
              <from>
                <xdr:col>4</xdr:col>
                <xdr:colOff>809625</xdr:colOff>
                <xdr:row>1</xdr:row>
                <xdr:rowOff>123825</xdr:rowOff>
              </from>
              <to>
                <xdr:col>6</xdr:col>
                <xdr:colOff>542925</xdr:colOff>
                <xdr:row>3</xdr:row>
                <xdr:rowOff>76200</xdr:rowOff>
              </to>
            </anchor>
          </controlPr>
        </control>
      </mc:Choice>
      <mc:Fallback>
        <control shapeId="504839" r:id="rId3" name="TextBox1"/>
      </mc:Fallback>
    </mc:AlternateContent>
    <mc:AlternateContent xmlns:mc="http://schemas.openxmlformats.org/markup-compatibility/2006">
      <mc:Choice Requires="x14">
        <control shapeId="504840" r:id="rId5" name="CommandButton7">
          <controlPr locked="0" defaultSize="0" autoLine="0" r:id="rId6">
            <anchor moveWithCells="1">
              <from>
                <xdr:col>6</xdr:col>
                <xdr:colOff>828675</xdr:colOff>
                <xdr:row>1</xdr:row>
                <xdr:rowOff>114300</xdr:rowOff>
              </from>
              <to>
                <xdr:col>7</xdr:col>
                <xdr:colOff>447675</xdr:colOff>
                <xdr:row>3</xdr:row>
                <xdr:rowOff>85725</xdr:rowOff>
              </to>
            </anchor>
          </controlPr>
        </control>
      </mc:Choice>
      <mc:Fallback>
        <control shapeId="504840" r:id="rId5" name="CommandButton7"/>
      </mc:Fallback>
    </mc:AlternateContent>
    <mc:AlternateContent xmlns:mc="http://schemas.openxmlformats.org/markup-compatibility/2006">
      <mc:Choice Requires="x14">
        <control shapeId="504842" r:id="rId7" name="TextBox2">
          <controlPr locked="0" defaultSize="0" autoLine="0" r:id="rId8">
            <anchor moveWithCells="1">
              <from>
                <xdr:col>9</xdr:col>
                <xdr:colOff>638175</xdr:colOff>
                <xdr:row>1</xdr:row>
                <xdr:rowOff>142875</xdr:rowOff>
              </from>
              <to>
                <xdr:col>10</xdr:col>
                <xdr:colOff>1143000</xdr:colOff>
                <xdr:row>3</xdr:row>
                <xdr:rowOff>95250</xdr:rowOff>
              </to>
            </anchor>
          </controlPr>
        </control>
      </mc:Choice>
      <mc:Fallback>
        <control shapeId="504842" r:id="rId7" name="TextBox2"/>
      </mc:Fallback>
    </mc:AlternateContent>
    <mc:AlternateContent xmlns:mc="http://schemas.openxmlformats.org/markup-compatibility/2006">
      <mc:Choice Requires="x14">
        <control shapeId="504844" r:id="rId9" name="CommandButton10">
          <controlPr locked="0" defaultSize="0" autoLine="0" r:id="rId10">
            <anchor moveWithCells="1">
              <from>
                <xdr:col>11</xdr:col>
                <xdr:colOff>123825</xdr:colOff>
                <xdr:row>1</xdr:row>
                <xdr:rowOff>114300</xdr:rowOff>
              </from>
              <to>
                <xdr:col>12</xdr:col>
                <xdr:colOff>657225</xdr:colOff>
                <xdr:row>3</xdr:row>
                <xdr:rowOff>85725</xdr:rowOff>
              </to>
            </anchor>
          </controlPr>
        </control>
      </mc:Choice>
      <mc:Fallback>
        <control shapeId="504844" r:id="rId9" name="CommandButton10"/>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K22"/>
  <sheetViews>
    <sheetView showGridLines="0" showRowColHeaders="0" workbookViewId="0">
      <selection activeCell="A8" sqref="A8"/>
    </sheetView>
  </sheetViews>
  <sheetFormatPr defaultRowHeight="13.5"/>
  <cols>
    <col min="1" max="1" width="22.875" style="7" customWidth="1"/>
    <col min="4" max="4" width="9.625" customWidth="1"/>
    <col min="11" max="11" width="10.375" customWidth="1"/>
  </cols>
  <sheetData>
    <row r="1" spans="1:11" ht="50.1" customHeight="1">
      <c r="A1" s="154" t="s">
        <v>495</v>
      </c>
      <c r="C1" s="186" t="s">
        <v>80</v>
      </c>
      <c r="D1" s="186"/>
    </row>
    <row r="2" spans="1:11" ht="15" customHeight="1">
      <c r="A2" s="189" t="s">
        <v>496</v>
      </c>
      <c r="D2" s="221" t="s">
        <v>475</v>
      </c>
      <c r="E2" s="221"/>
      <c r="F2" s="221"/>
      <c r="G2" s="221"/>
      <c r="H2" s="221"/>
      <c r="I2" s="221"/>
      <c r="J2" s="221"/>
      <c r="K2" s="221"/>
    </row>
    <row r="3" spans="1:11" ht="15" customHeight="1">
      <c r="A3" s="190"/>
      <c r="D3" s="221"/>
      <c r="E3" s="221"/>
      <c r="F3" s="221"/>
      <c r="G3" s="221"/>
      <c r="H3" s="221"/>
      <c r="I3" s="221"/>
      <c r="J3" s="221"/>
      <c r="K3" s="221"/>
    </row>
    <row r="4" spans="1:11" ht="20.100000000000001" customHeight="1" thickBot="1">
      <c r="A4" s="103" t="s">
        <v>89</v>
      </c>
    </row>
    <row r="5" spans="1:11" ht="20.100000000000001" customHeight="1">
      <c r="A5" s="105" t="s">
        <v>88</v>
      </c>
      <c r="B5" s="77"/>
      <c r="D5" s="213" t="s">
        <v>102</v>
      </c>
      <c r="E5" s="214"/>
      <c r="F5" s="214"/>
      <c r="G5" s="214"/>
      <c r="H5" s="214"/>
      <c r="I5" s="214"/>
      <c r="J5" s="214"/>
      <c r="K5" s="215"/>
    </row>
    <row r="6" spans="1:11" ht="20.100000000000001" customHeight="1">
      <c r="A6" s="132" t="s">
        <v>85</v>
      </c>
      <c r="D6" s="216"/>
      <c r="E6" s="217"/>
      <c r="F6" s="217"/>
      <c r="G6" s="217"/>
      <c r="H6" s="217"/>
      <c r="I6" s="217"/>
      <c r="J6" s="217"/>
      <c r="K6" s="218"/>
    </row>
    <row r="7" spans="1:11" ht="20.100000000000001" customHeight="1">
      <c r="A7" s="133" t="s">
        <v>507</v>
      </c>
      <c r="D7" s="20"/>
      <c r="E7" s="19" t="s">
        <v>0</v>
      </c>
      <c r="F7" s="203" t="s">
        <v>1401</v>
      </c>
      <c r="G7" s="203"/>
      <c r="I7" s="19" t="s">
        <v>1</v>
      </c>
      <c r="J7" s="96" t="s">
        <v>4</v>
      </c>
      <c r="K7" s="18"/>
    </row>
    <row r="8" spans="1:11" ht="20.100000000000001" customHeight="1">
      <c r="A8" s="134" t="s">
        <v>508</v>
      </c>
      <c r="D8" s="20"/>
      <c r="E8" s="19"/>
      <c r="K8" s="18"/>
    </row>
    <row r="9" spans="1:11" ht="15" customHeight="1">
      <c r="D9" s="20"/>
      <c r="E9" s="19" t="s">
        <v>101</v>
      </c>
      <c r="F9" s="219" t="s">
        <v>1402</v>
      </c>
      <c r="G9" s="219"/>
      <c r="H9" s="219"/>
      <c r="I9" s="219"/>
      <c r="J9" s="219"/>
      <c r="K9" s="18"/>
    </row>
    <row r="10" spans="1:11" ht="15" customHeight="1">
      <c r="D10" s="20"/>
      <c r="E10" s="19"/>
      <c r="K10" s="18"/>
    </row>
    <row r="11" spans="1:11" ht="15" customHeight="1">
      <c r="D11" s="20"/>
      <c r="E11" s="19" t="s">
        <v>9</v>
      </c>
      <c r="F11" s="203">
        <v>17775559835</v>
      </c>
      <c r="G11" s="203"/>
      <c r="H11" s="203"/>
      <c r="I11" s="203"/>
      <c r="J11" s="203"/>
      <c r="K11" s="18"/>
    </row>
    <row r="12" spans="1:11" ht="15" customHeight="1">
      <c r="D12" s="20"/>
      <c r="E12" s="19"/>
      <c r="K12" s="18"/>
    </row>
    <row r="13" spans="1:11" ht="15" customHeight="1">
      <c r="D13" s="20"/>
      <c r="E13" s="19" t="s">
        <v>36</v>
      </c>
      <c r="F13" s="203">
        <v>123</v>
      </c>
      <c r="G13" s="203"/>
      <c r="H13" s="203"/>
      <c r="I13" s="203"/>
      <c r="J13" s="203"/>
      <c r="K13" s="18"/>
    </row>
    <row r="14" spans="1:11" ht="15" customHeight="1">
      <c r="D14" s="20"/>
      <c r="E14" s="19"/>
      <c r="K14" s="18"/>
    </row>
    <row r="15" spans="1:11">
      <c r="A15" s="211"/>
      <c r="D15" s="20"/>
      <c r="E15" s="19" t="s">
        <v>40</v>
      </c>
      <c r="F15" s="203">
        <v>123000</v>
      </c>
      <c r="G15" s="203"/>
      <c r="H15" s="203"/>
      <c r="I15" s="203"/>
      <c r="J15" s="203"/>
      <c r="K15" s="18"/>
    </row>
    <row r="16" spans="1:11">
      <c r="A16" s="212"/>
      <c r="D16" s="20"/>
      <c r="E16" s="19"/>
      <c r="K16" s="18"/>
    </row>
    <row r="17" spans="4:11">
      <c r="D17" s="20"/>
      <c r="E17" s="19" t="s">
        <v>2</v>
      </c>
      <c r="F17" s="220">
        <v>43720</v>
      </c>
      <c r="G17" s="203"/>
      <c r="H17" s="203"/>
      <c r="I17" s="203"/>
      <c r="J17" s="203"/>
      <c r="K17" s="18"/>
    </row>
    <row r="18" spans="4:11">
      <c r="D18" s="20"/>
      <c r="E18" s="19"/>
      <c r="K18" s="18"/>
    </row>
    <row r="19" spans="4:11">
      <c r="D19" s="20"/>
      <c r="E19" s="19" t="s">
        <v>100</v>
      </c>
      <c r="F19" s="203" t="s">
        <v>638</v>
      </c>
      <c r="G19" s="203"/>
      <c r="H19" s="203"/>
      <c r="I19" s="203"/>
      <c r="J19" s="203"/>
      <c r="K19" s="18"/>
    </row>
    <row r="20" spans="4:11">
      <c r="D20" s="20"/>
      <c r="E20" s="19"/>
      <c r="K20" s="18"/>
    </row>
    <row r="21" spans="4:11">
      <c r="D21" s="20"/>
      <c r="E21" s="19" t="s">
        <v>99</v>
      </c>
      <c r="F21" s="203" t="s">
        <v>640</v>
      </c>
      <c r="G21" s="203"/>
      <c r="H21" s="203"/>
      <c r="I21" s="203"/>
      <c r="J21" s="203"/>
      <c r="K21" s="18"/>
    </row>
    <row r="22" spans="4:11" ht="14.25" thickBot="1">
      <c r="D22" s="17"/>
      <c r="E22" s="16"/>
      <c r="F22" s="16"/>
      <c r="G22" s="16"/>
      <c r="H22" s="16"/>
      <c r="I22" s="16"/>
      <c r="J22" s="16"/>
      <c r="K22" s="15"/>
    </row>
  </sheetData>
  <sheetProtection selectLockedCells="1"/>
  <mergeCells count="13">
    <mergeCell ref="A15:A16"/>
    <mergeCell ref="A2:A3"/>
    <mergeCell ref="C1:D1"/>
    <mergeCell ref="F19:J19"/>
    <mergeCell ref="F21:J21"/>
    <mergeCell ref="D5:K6"/>
    <mergeCell ref="F7:G7"/>
    <mergeCell ref="F9:J9"/>
    <mergeCell ref="F11:J11"/>
    <mergeCell ref="F13:J13"/>
    <mergeCell ref="F15:J15"/>
    <mergeCell ref="F17:J17"/>
    <mergeCell ref="D2:K3"/>
  </mergeCells>
  <phoneticPr fontId="3" type="noConversion"/>
  <dataValidations count="1">
    <dataValidation type="list" allowBlank="1" showInputMessage="1" showErrorMessage="1" sqref="J7" xr:uid="{00000000-0002-0000-0B00-000000000000}">
      <formula1>"男,女"</formula1>
    </dataValidation>
  </dataValidations>
  <hyperlinks>
    <hyperlink ref="A5" location="查询员工信息!A1" tooltip="查询员工信息" display="查询员工信息" xr:uid="{00000000-0004-0000-0B00-000000000000}"/>
    <hyperlink ref="A6" location="添加员工管理!A1" tooltip="添加员工信息" display="添加员工信息" xr:uid="{00000000-0004-0000-0B00-000001000000}"/>
    <hyperlink ref="A2:A3" location="员工管理!A1" tooltip="员工管理" display="员工管理" xr:uid="{00000000-0004-0000-0B00-000002000000}"/>
    <hyperlink ref="A4" location="公司结构!A1" tooltip="公司结构" display="公司结构" xr:uid="{00000000-0004-0000-0B00-000003000000}"/>
    <hyperlink ref="A7" location="驾驶员调整!A1" tooltip="驾驶员调整" display="驾驶员调整" xr:uid="{00000000-0004-0000-0B00-000004000000}"/>
    <hyperlink ref="A8" location="驾驶员安排!A1" tooltip="员工安排" display="员工安排" xr:uid="{00000000-0004-0000-0B00-000005000000}"/>
  </hyperlinks>
  <pageMargins left="0.7" right="0.7" top="0.75" bottom="0.75" header="0.3" footer="0.3"/>
  <drawing r:id="rId1"/>
  <legacyDrawing r:id="rId2"/>
  <controls>
    <mc:AlternateContent xmlns:mc="http://schemas.openxmlformats.org/markup-compatibility/2006">
      <mc:Choice Requires="x14">
        <control shapeId="505864" r:id="rId3" name="CommandButton7">
          <controlPr defaultSize="0" autoLine="0" r:id="rId4">
            <anchor moveWithCells="1">
              <from>
                <xdr:col>5</xdr:col>
                <xdr:colOff>342900</xdr:colOff>
                <xdr:row>22</xdr:row>
                <xdr:rowOff>114300</xdr:rowOff>
              </from>
              <to>
                <xdr:col>8</xdr:col>
                <xdr:colOff>219075</xdr:colOff>
                <xdr:row>24</xdr:row>
                <xdr:rowOff>142875</xdr:rowOff>
              </to>
            </anchor>
          </controlPr>
        </control>
      </mc:Choice>
      <mc:Fallback>
        <control shapeId="505864" r:id="rId3" name="CommandButton7"/>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A1:O20"/>
  <sheetViews>
    <sheetView showGridLines="0" showRowColHeaders="0" workbookViewId="0">
      <selection activeCell="A2" sqref="A2:A3"/>
    </sheetView>
  </sheetViews>
  <sheetFormatPr defaultRowHeight="13.5"/>
  <cols>
    <col min="1" max="1" width="22.875" style="7" customWidth="1"/>
    <col min="14" max="14" width="15.875" customWidth="1"/>
  </cols>
  <sheetData>
    <row r="1" spans="1:15" ht="50.1" customHeight="1">
      <c r="A1" s="154" t="s">
        <v>495</v>
      </c>
      <c r="C1" s="78" t="s">
        <v>484</v>
      </c>
    </row>
    <row r="2" spans="1:15" ht="15" customHeight="1">
      <c r="A2" s="189" t="s">
        <v>80</v>
      </c>
    </row>
    <row r="3" spans="1:15" ht="15" customHeight="1">
      <c r="A3" s="190"/>
      <c r="C3" s="183" t="s">
        <v>481</v>
      </c>
      <c r="D3" s="183"/>
    </row>
    <row r="4" spans="1:15" ht="20.100000000000001" customHeight="1">
      <c r="A4" s="135" t="s">
        <v>89</v>
      </c>
      <c r="C4" s="183"/>
      <c r="D4" s="183"/>
      <c r="E4">
        <v>10086</v>
      </c>
    </row>
    <row r="5" spans="1:15" ht="20.100000000000001" customHeight="1" thickBot="1">
      <c r="A5" s="107" t="s">
        <v>88</v>
      </c>
    </row>
    <row r="6" spans="1:15" ht="20.100000000000001" customHeight="1">
      <c r="A6" s="136" t="s">
        <v>85</v>
      </c>
      <c r="C6" s="227" t="s">
        <v>482</v>
      </c>
      <c r="D6" s="228"/>
      <c r="E6" s="228"/>
      <c r="F6" s="228"/>
      <c r="G6" s="228"/>
      <c r="H6" s="228"/>
      <c r="I6" s="228"/>
      <c r="J6" s="228"/>
      <c r="K6" s="228"/>
      <c r="L6" s="228"/>
      <c r="M6" s="228"/>
      <c r="N6" s="228"/>
      <c r="O6" s="229"/>
    </row>
    <row r="7" spans="1:15" ht="20.100000000000001" customHeight="1">
      <c r="A7" s="138" t="s">
        <v>507</v>
      </c>
      <c r="C7" s="230"/>
      <c r="D7" s="223"/>
      <c r="E7" s="223"/>
      <c r="F7" s="223"/>
      <c r="G7" s="223"/>
      <c r="H7" s="223"/>
      <c r="I7" s="223"/>
      <c r="J7" s="223"/>
      <c r="K7" s="223"/>
      <c r="L7" s="223"/>
      <c r="M7" s="223"/>
      <c r="N7" s="223"/>
      <c r="O7" s="224"/>
    </row>
    <row r="8" spans="1:15" ht="20.100000000000001" customHeight="1">
      <c r="A8" s="137" t="s">
        <v>508</v>
      </c>
      <c r="C8" s="225" t="s">
        <v>176</v>
      </c>
      <c r="D8" s="183"/>
      <c r="E8" s="183" t="str">
        <f>IF(E4="","",IF(ISERROR(VLOOKUP(E4,车辆基本信息表!C4:M1048576,2,车辆基本信息表!D1048550)),"",VLOOKUP(E4,车辆基本信息表!C4:M1048576,2,车辆基本信息表!D1048550)))</f>
        <v>叉车</v>
      </c>
      <c r="F8" s="183"/>
      <c r="G8" s="183" t="s">
        <v>177</v>
      </c>
      <c r="H8" s="183"/>
      <c r="I8" s="183" t="str">
        <f>IF(E4="","",IF(ISERROR(VLOOKUP(E4,车辆基本信息表!C4:M1048576,3,车辆基本信息表!D1048550)),"",VLOOKUP(E4,车辆基本信息表!C4:M1048576,3,车辆基本信息表!D1048550)))</f>
        <v>中力小金刚二代</v>
      </c>
      <c r="J8" s="183"/>
      <c r="K8" s="183" t="s">
        <v>178</v>
      </c>
      <c r="L8" s="183"/>
      <c r="M8" s="183" t="str">
        <f>IF(E4="","",IF(ISERROR(VLOOKUP(E4,车辆基本信息表!C4:M1048576,4,车辆基本信息表!D1048550)),"",VLOOKUP(E4,车辆基本信息表!C4:M1048576,4,车辆基本信息表!D1048550)))</f>
        <v>无</v>
      </c>
      <c r="N8" s="183"/>
      <c r="O8" s="18"/>
    </row>
    <row r="9" spans="1:15" ht="15" customHeight="1" thickBot="1">
      <c r="A9" s="109"/>
      <c r="C9" s="225"/>
      <c r="D9" s="183"/>
      <c r="E9" s="226"/>
      <c r="F9" s="226"/>
      <c r="G9" s="183"/>
      <c r="H9" s="183"/>
      <c r="I9" s="226"/>
      <c r="J9" s="226"/>
      <c r="K9" s="183"/>
      <c r="L9" s="183"/>
      <c r="M9" s="226"/>
      <c r="N9" s="226"/>
      <c r="O9" s="18"/>
    </row>
    <row r="10" spans="1:15" ht="15" customHeight="1">
      <c r="C10" s="20"/>
      <c r="O10" s="18"/>
    </row>
    <row r="11" spans="1:15" ht="15" customHeight="1">
      <c r="C11" s="222" t="s">
        <v>491</v>
      </c>
      <c r="D11" s="223"/>
      <c r="E11" s="223"/>
      <c r="F11" s="223"/>
      <c r="G11" s="223"/>
      <c r="H11" s="223"/>
      <c r="I11" s="223"/>
      <c r="J11" s="223"/>
      <c r="K11" s="223"/>
      <c r="L11" s="223"/>
      <c r="M11" s="223"/>
      <c r="N11" s="223"/>
      <c r="O11" s="224"/>
    </row>
    <row r="12" spans="1:15" ht="20.100000000000001" customHeight="1">
      <c r="C12" s="222"/>
      <c r="D12" s="223"/>
      <c r="E12" s="223"/>
      <c r="F12" s="223"/>
      <c r="G12" s="223"/>
      <c r="H12" s="223"/>
      <c r="I12" s="223"/>
      <c r="J12" s="223"/>
      <c r="K12" s="223"/>
      <c r="L12" s="223"/>
      <c r="M12" s="223"/>
      <c r="N12" s="223"/>
      <c r="O12" s="224"/>
    </row>
    <row r="13" spans="1:15" ht="20.100000000000001" customHeight="1">
      <c r="C13" s="225" t="s">
        <v>136</v>
      </c>
      <c r="D13" s="183"/>
      <c r="E13" s="183" t="str">
        <f>IF(E4="","",IF(ISERROR(VLOOKUP(E4,车辆基本信息表!C4:M1048576,9,车辆基本信息表!D1048550)),"",VLOOKUP(E4,车辆基本信息表!C4:M1048576,9,车辆基本信息表!D1048550)))</f>
        <v>张三</v>
      </c>
      <c r="F13" s="183"/>
      <c r="G13" s="183" t="s">
        <v>9</v>
      </c>
      <c r="H13" s="183"/>
      <c r="I13" s="183">
        <f>IF(E4="","",IF(ISERROR(VLOOKUP(E4,车辆基本信息表!C4:M1048576,10,车辆基本信息表!D1048550)),"",VLOOKUP(E4,车辆基本信息表!C4:M1048576,10,车辆基本信息表!D1048550)))</f>
        <v>17775559835</v>
      </c>
      <c r="J13" s="183"/>
      <c r="K13" s="183" t="s">
        <v>135</v>
      </c>
      <c r="L13" s="183"/>
      <c r="M13" s="183" t="str">
        <f>IF(E4="","",IF(ISERROR(VLOOKUP(E4,车辆基本信息表!C4:M1048576,11,车辆基本信息表!D1048550)),"",VLOOKUP(E4,车辆基本信息表!C4:M1048576,11,车辆基本信息表!D1048550)))</f>
        <v>51162319990512119X</v>
      </c>
      <c r="N13" s="183"/>
      <c r="O13" s="18"/>
    </row>
    <row r="14" spans="1:15" ht="13.5" customHeight="1" thickBot="1">
      <c r="A14" s="88"/>
      <c r="C14" s="225"/>
      <c r="D14" s="183"/>
      <c r="E14" s="226"/>
      <c r="F14" s="226"/>
      <c r="G14" s="183"/>
      <c r="H14" s="183"/>
      <c r="I14" s="226"/>
      <c r="J14" s="226"/>
      <c r="K14" s="183"/>
      <c r="L14" s="183"/>
      <c r="M14" s="226"/>
      <c r="N14" s="226"/>
      <c r="O14" s="18"/>
    </row>
    <row r="15" spans="1:15" ht="13.5" customHeight="1">
      <c r="A15" s="38"/>
      <c r="C15" s="79"/>
      <c r="D15" s="4"/>
      <c r="E15" s="4"/>
      <c r="F15" s="4"/>
      <c r="G15" s="4"/>
      <c r="H15" s="4"/>
      <c r="I15" s="4"/>
      <c r="J15" s="4"/>
      <c r="K15" s="4"/>
      <c r="L15" s="4"/>
      <c r="M15" s="4"/>
      <c r="N15" s="4"/>
      <c r="O15" s="18"/>
    </row>
    <row r="16" spans="1:15">
      <c r="C16" s="222" t="s">
        <v>492</v>
      </c>
      <c r="D16" s="223"/>
      <c r="E16" s="223"/>
      <c r="F16" s="223"/>
      <c r="G16" s="223"/>
      <c r="H16" s="223"/>
      <c r="I16" s="223"/>
      <c r="J16" s="223"/>
      <c r="K16" s="223"/>
      <c r="L16" s="223"/>
      <c r="M16" s="223"/>
      <c r="N16" s="223"/>
      <c r="O16" s="224"/>
    </row>
    <row r="17" spans="3:15">
      <c r="C17" s="222"/>
      <c r="D17" s="223"/>
      <c r="E17" s="223"/>
      <c r="F17" s="223"/>
      <c r="G17" s="223"/>
      <c r="H17" s="223"/>
      <c r="I17" s="223"/>
      <c r="J17" s="223"/>
      <c r="K17" s="223"/>
      <c r="L17" s="223"/>
      <c r="M17" s="223"/>
      <c r="N17" s="223"/>
      <c r="O17" s="224"/>
    </row>
    <row r="18" spans="3:15">
      <c r="C18" s="225" t="s">
        <v>136</v>
      </c>
      <c r="D18" s="183"/>
      <c r="E18" s="183" t="s">
        <v>1401</v>
      </c>
      <c r="F18" s="183"/>
      <c r="G18" s="183" t="s">
        <v>9</v>
      </c>
      <c r="H18" s="183"/>
      <c r="I18" s="183">
        <f>IF(E18="","",IF(ISERROR(VLOOKUP(E18,员工基本信息表!D4:M1048576,4,FALSE)),"",VLOOKUP(E18,员工基本信息表!D4:M1048576,4,FALSE)))</f>
        <v>17775559835</v>
      </c>
      <c r="J18" s="183"/>
      <c r="K18" s="183" t="s">
        <v>135</v>
      </c>
      <c r="L18" s="183"/>
      <c r="M18" s="183" t="str">
        <f>IF(E18="","",IF(ISERROR(VLOOKUP(E18,员工基本信息表!D4:M1048576,3,FALSE)),"",VLOOKUP(E18,员工基本信息表!D4:M1048576,3,FALSE)))</f>
        <v>51162319990512119X</v>
      </c>
      <c r="N18" s="183"/>
      <c r="O18" s="18"/>
    </row>
    <row r="19" spans="3:15" ht="14.25" thickBot="1">
      <c r="C19" s="225"/>
      <c r="D19" s="183"/>
      <c r="E19" s="226"/>
      <c r="F19" s="226"/>
      <c r="G19" s="183"/>
      <c r="H19" s="183"/>
      <c r="I19" s="226"/>
      <c r="J19" s="226"/>
      <c r="K19" s="183"/>
      <c r="L19" s="183"/>
      <c r="M19" s="226"/>
      <c r="N19" s="226"/>
      <c r="O19" s="18"/>
    </row>
    <row r="20" spans="3:15" ht="14.25" thickBot="1">
      <c r="C20" s="17"/>
      <c r="D20" s="16"/>
      <c r="E20" s="16"/>
      <c r="F20" s="16"/>
      <c r="G20" s="16"/>
      <c r="H20" s="16"/>
      <c r="I20" s="16"/>
      <c r="J20" s="16"/>
      <c r="K20" s="16"/>
      <c r="L20" s="16"/>
      <c r="M20" s="16"/>
      <c r="N20" s="16"/>
      <c r="O20" s="15"/>
    </row>
  </sheetData>
  <mergeCells count="23">
    <mergeCell ref="E13:F14"/>
    <mergeCell ref="I13:J14"/>
    <mergeCell ref="M13:N14"/>
    <mergeCell ref="C13:D14"/>
    <mergeCell ref="G13:H14"/>
    <mergeCell ref="K13:L14"/>
    <mergeCell ref="C3:D4"/>
    <mergeCell ref="A2:A3"/>
    <mergeCell ref="C11:O12"/>
    <mergeCell ref="C6:O7"/>
    <mergeCell ref="G8:H9"/>
    <mergeCell ref="I8:J9"/>
    <mergeCell ref="K8:L9"/>
    <mergeCell ref="M8:N9"/>
    <mergeCell ref="C8:D9"/>
    <mergeCell ref="E8:F9"/>
    <mergeCell ref="C16:O17"/>
    <mergeCell ref="C18:D19"/>
    <mergeCell ref="E18:F19"/>
    <mergeCell ref="G18:H19"/>
    <mergeCell ref="I18:J19"/>
    <mergeCell ref="K18:L19"/>
    <mergeCell ref="M18:N19"/>
  </mergeCells>
  <phoneticPr fontId="3" type="noConversion"/>
  <hyperlinks>
    <hyperlink ref="A5" location="查询员工信息!A1" tooltip="查询员工信息" display="查询员工信息" xr:uid="{00000000-0004-0000-0C00-000000000000}"/>
    <hyperlink ref="A6" location="添加员工管理!A1" tooltip="添加员工信息" display="添加员工信息" xr:uid="{00000000-0004-0000-0C00-000001000000}"/>
    <hyperlink ref="A2:A3" location="员工管理!A1" tooltip="员工管理" display="员工管理" xr:uid="{00000000-0004-0000-0C00-000002000000}"/>
    <hyperlink ref="A4" location="公司结构!A1" tooltip="公司结构" display="公司结构" xr:uid="{00000000-0004-0000-0C00-000003000000}"/>
    <hyperlink ref="A7" location="驾驶员调整!A1" tooltip="驾驶员调整" display="驾驶员调整" xr:uid="{00000000-0004-0000-0C00-000004000000}"/>
    <hyperlink ref="A8" location="驾驶员安排!A1" tooltip="员工安排" display="员工安排" xr:uid="{00000000-0004-0000-0C00-000005000000}"/>
  </hyperlinks>
  <pageMargins left="0.7" right="0.7" top="0.75" bottom="0.75" header="0.3" footer="0.3"/>
  <drawing r:id="rId1"/>
  <legacyDrawing r:id="rId2"/>
  <controls>
    <mc:AlternateContent xmlns:mc="http://schemas.openxmlformats.org/markup-compatibility/2006">
      <mc:Choice Requires="x14">
        <control shapeId="561158" r:id="rId3" name="TextBox1">
          <controlPr defaultSize="0" autoLine="0" autoPict="0" r:id="rId4">
            <anchor moveWithCells="1">
              <from>
                <xdr:col>3</xdr:col>
                <xdr:colOff>676275</xdr:colOff>
                <xdr:row>2</xdr:row>
                <xdr:rowOff>85725</xdr:rowOff>
              </from>
              <to>
                <xdr:col>6</xdr:col>
                <xdr:colOff>523875</xdr:colOff>
                <xdr:row>3</xdr:row>
                <xdr:rowOff>200025</xdr:rowOff>
              </to>
            </anchor>
          </controlPr>
        </control>
      </mc:Choice>
      <mc:Fallback>
        <control shapeId="561158" r:id="rId3" name="TextBox1"/>
      </mc:Fallback>
    </mc:AlternateContent>
    <mc:AlternateContent xmlns:mc="http://schemas.openxmlformats.org/markup-compatibility/2006">
      <mc:Choice Requires="x14">
        <control shapeId="561159" r:id="rId5" name="CommandButton6">
          <controlPr locked="0" defaultSize="0" autoLine="0" r:id="rId6">
            <anchor moveWithCells="1">
              <from>
                <xdr:col>7</xdr:col>
                <xdr:colOff>228600</xdr:colOff>
                <xdr:row>2</xdr:row>
                <xdr:rowOff>57150</xdr:rowOff>
              </from>
              <to>
                <xdr:col>8</xdr:col>
                <xdr:colOff>419100</xdr:colOff>
                <xdr:row>3</xdr:row>
                <xdr:rowOff>171450</xdr:rowOff>
              </to>
            </anchor>
          </controlPr>
        </control>
      </mc:Choice>
      <mc:Fallback>
        <control shapeId="561159" r:id="rId5" name="CommandButton6"/>
      </mc:Fallback>
    </mc:AlternateContent>
    <mc:AlternateContent xmlns:mc="http://schemas.openxmlformats.org/markup-compatibility/2006">
      <mc:Choice Requires="x14">
        <control shapeId="561160" r:id="rId7" name="CommandButton7">
          <controlPr locked="0" defaultSize="0" autoLine="0" r:id="rId8">
            <anchor moveWithCells="1">
              <from>
                <xdr:col>10</xdr:col>
                <xdr:colOff>314325</xdr:colOff>
                <xdr:row>2</xdr:row>
                <xdr:rowOff>76200</xdr:rowOff>
              </from>
              <to>
                <xdr:col>13</xdr:col>
                <xdr:colOff>361950</xdr:colOff>
                <xdr:row>3</xdr:row>
                <xdr:rowOff>190500</xdr:rowOff>
              </to>
            </anchor>
          </controlPr>
        </control>
      </mc:Choice>
      <mc:Fallback>
        <control shapeId="561160" r:id="rId7" name="CommandButton7"/>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5"/>
  <dimension ref="A1:L26"/>
  <sheetViews>
    <sheetView showGridLines="0" showRowColHeaders="0" workbookViewId="0">
      <selection activeCell="A5" sqref="A5"/>
    </sheetView>
  </sheetViews>
  <sheetFormatPr defaultRowHeight="13.5"/>
  <cols>
    <col min="1" max="1" width="22.875" style="7" customWidth="1"/>
  </cols>
  <sheetData>
    <row r="1" spans="1:12" ht="50.1" customHeight="1">
      <c r="A1" s="154" t="s">
        <v>495</v>
      </c>
      <c r="C1" s="78" t="s">
        <v>484</v>
      </c>
      <c r="K1" s="237" t="s">
        <v>490</v>
      </c>
      <c r="L1" s="237"/>
    </row>
    <row r="2" spans="1:12" ht="15" customHeight="1">
      <c r="A2" s="189" t="s">
        <v>80</v>
      </c>
      <c r="K2" s="237"/>
      <c r="L2" s="237"/>
    </row>
    <row r="3" spans="1:12" ht="15" customHeight="1">
      <c r="A3" s="190"/>
      <c r="C3" s="183" t="s">
        <v>485</v>
      </c>
      <c r="D3" s="183"/>
      <c r="K3" s="237"/>
      <c r="L3" s="237"/>
    </row>
    <row r="4" spans="1:12" ht="20.100000000000001" customHeight="1">
      <c r="A4" s="135" t="s">
        <v>89</v>
      </c>
      <c r="C4" s="183"/>
      <c r="D4" s="183"/>
      <c r="K4" s="237"/>
      <c r="L4" s="237"/>
    </row>
    <row r="5" spans="1:12" ht="20.100000000000001" customHeight="1" thickBot="1">
      <c r="A5" s="107" t="s">
        <v>88</v>
      </c>
      <c r="K5" s="238"/>
      <c r="L5" s="238"/>
    </row>
    <row r="6" spans="1:12" ht="20.100000000000001" customHeight="1">
      <c r="A6" s="107" t="s">
        <v>85</v>
      </c>
      <c r="C6" s="239" t="s">
        <v>486</v>
      </c>
      <c r="D6" s="240"/>
      <c r="E6" s="240"/>
      <c r="F6" s="240"/>
      <c r="G6" s="240"/>
      <c r="H6" s="240"/>
      <c r="I6" s="241"/>
      <c r="K6" s="235" t="s">
        <v>39</v>
      </c>
      <c r="L6" s="236"/>
    </row>
    <row r="7" spans="1:12" ht="20.100000000000001" customHeight="1">
      <c r="A7" s="139" t="s">
        <v>507</v>
      </c>
      <c r="C7" s="242"/>
      <c r="D7" s="243"/>
      <c r="E7" s="243"/>
      <c r="F7" s="243"/>
      <c r="G7" s="243"/>
      <c r="H7" s="243"/>
      <c r="I7" s="244"/>
      <c r="K7" s="231"/>
      <c r="L7" s="232"/>
    </row>
    <row r="8" spans="1:12" ht="20.100000000000001" customHeight="1">
      <c r="A8" s="140" t="s">
        <v>508</v>
      </c>
      <c r="C8" s="20"/>
      <c r="I8" s="18"/>
      <c r="K8" s="231"/>
      <c r="L8" s="232"/>
    </row>
    <row r="9" spans="1:12" ht="15" customHeight="1" thickBot="1">
      <c r="C9" s="20"/>
      <c r="D9" s="19" t="s">
        <v>39</v>
      </c>
      <c r="E9" s="246"/>
      <c r="F9" s="246"/>
      <c r="G9" s="246"/>
      <c r="H9" s="246"/>
      <c r="I9" s="18"/>
      <c r="K9" s="231"/>
      <c r="L9" s="232"/>
    </row>
    <row r="10" spans="1:12" ht="15" customHeight="1">
      <c r="C10" s="20"/>
      <c r="D10" s="19"/>
      <c r="I10" s="18"/>
      <c r="K10" s="231"/>
      <c r="L10" s="232"/>
    </row>
    <row r="11" spans="1:12" ht="15" customHeight="1" thickBot="1">
      <c r="C11" s="20"/>
      <c r="D11" s="19" t="s">
        <v>0</v>
      </c>
      <c r="E11" s="72" t="str">
        <f>IF(E9="","",IF(ISERROR(VLOOKUP(E9,员工基本信息表!C4:L1048576,2,FALSE)),"",VLOOKUP(E9,员工基本信息表!C4:L1048576,2,FALSE)))</f>
        <v/>
      </c>
      <c r="G11" s="19" t="s">
        <v>1</v>
      </c>
      <c r="H11" s="72" t="str">
        <f>IF(E9="","",IF(ISERROR(VLOOKUP(E9,员工基本信息表!C4:L1048576,3,FALSE)),"",VLOOKUP(E9,员工基本信息表!C4:L1048576,3,FALSE)))</f>
        <v/>
      </c>
      <c r="I11" s="18"/>
      <c r="K11" s="231"/>
      <c r="L11" s="232"/>
    </row>
    <row r="12" spans="1:12" ht="20.100000000000001" customHeight="1">
      <c r="C12" s="20"/>
      <c r="I12" s="18"/>
      <c r="K12" s="231"/>
      <c r="L12" s="232"/>
    </row>
    <row r="13" spans="1:12" ht="20.100000000000001" customHeight="1" thickBot="1">
      <c r="C13" s="245" t="s">
        <v>487</v>
      </c>
      <c r="D13" s="181"/>
      <c r="E13" s="226" t="str">
        <f>IF(E9="","",IF(ISERROR(VLOOKUP(E9,员工基本信息表!C4:L1048576,4,FALSE)),"",VLOOKUP(E9,员工基本信息表!C4:L1048576,4,FALSE)))</f>
        <v/>
      </c>
      <c r="F13" s="226"/>
      <c r="G13" s="226"/>
      <c r="H13" s="226"/>
      <c r="I13" s="18"/>
      <c r="K13" s="231"/>
      <c r="L13" s="232"/>
    </row>
    <row r="14" spans="1:12" ht="13.5" customHeight="1">
      <c r="A14" s="88"/>
      <c r="C14" s="20"/>
      <c r="I14" s="18"/>
      <c r="K14" s="231"/>
      <c r="L14" s="232"/>
    </row>
    <row r="15" spans="1:12" ht="14.25" thickBot="1">
      <c r="C15" s="20"/>
      <c r="D15" t="s">
        <v>9</v>
      </c>
      <c r="E15" s="226" t="str">
        <f>IF(E9="","",IF(ISERROR(VLOOKUP(E9,员工基本信息表!C4:L1048576,5,FALSE)),"",VLOOKUP(E9,员工基本信息表!C4:L1048576,5,FALSE)))</f>
        <v/>
      </c>
      <c r="F15" s="226"/>
      <c r="G15" s="226"/>
      <c r="H15" s="226"/>
      <c r="I15" s="18"/>
      <c r="K15" s="231"/>
      <c r="L15" s="232"/>
    </row>
    <row r="16" spans="1:12">
      <c r="C16" s="20"/>
      <c r="I16" s="18"/>
      <c r="K16" s="231"/>
      <c r="L16" s="232"/>
    </row>
    <row r="17" spans="3:12" ht="14.25" thickBot="1">
      <c r="C17" s="20"/>
      <c r="D17" t="s">
        <v>36</v>
      </c>
      <c r="E17" s="226" t="str">
        <f>IF(E9="","",IF(ISERROR(VLOOKUP(E9,员工基本信息表!C4:L1048576,6,FALSE)),"",VLOOKUP(E9,员工基本信息表!C4:L1048576,6,FALSE)))</f>
        <v/>
      </c>
      <c r="F17" s="226"/>
      <c r="G17" s="226"/>
      <c r="H17" s="226"/>
      <c r="I17" s="18"/>
      <c r="K17" s="231"/>
      <c r="L17" s="232"/>
    </row>
    <row r="18" spans="3:12">
      <c r="C18" s="20"/>
      <c r="I18" s="18"/>
      <c r="K18" s="231"/>
      <c r="L18" s="232"/>
    </row>
    <row r="19" spans="3:12" ht="14.25" thickBot="1">
      <c r="C19" s="20"/>
      <c r="D19" t="s">
        <v>488</v>
      </c>
      <c r="E19" s="226" t="str">
        <f>IF(E9="","",IF(ISERROR(VLOOKUP(E9,员工基本信息表!C4:L1048576,7,FALSE)),"",VLOOKUP(E9,员工基本信息表!C4:L1048576,7,FALSE)))</f>
        <v/>
      </c>
      <c r="F19" s="226"/>
      <c r="G19" s="226"/>
      <c r="H19" s="226"/>
      <c r="I19" s="18"/>
      <c r="K19" s="231"/>
      <c r="L19" s="232"/>
    </row>
    <row r="20" spans="3:12">
      <c r="C20" s="20"/>
      <c r="I20" s="18"/>
      <c r="K20" s="231"/>
      <c r="L20" s="232"/>
    </row>
    <row r="21" spans="3:12" ht="14.25" thickBot="1">
      <c r="C21" s="20"/>
      <c r="D21" t="s">
        <v>2</v>
      </c>
      <c r="E21" s="247" t="str">
        <f>IF(E9="","",IF(ISERROR(VLOOKUP(E9,员工基本信息表!C4:L1048576,8,FALSE)),"",VLOOKUP(E9,员工基本信息表!C4:L1048576,8,FALSE)))</f>
        <v/>
      </c>
      <c r="F21" s="247"/>
      <c r="G21" s="247"/>
      <c r="H21" s="247"/>
      <c r="I21" s="18"/>
      <c r="K21" s="231"/>
      <c r="L21" s="232"/>
    </row>
    <row r="22" spans="3:12">
      <c r="C22" s="20"/>
      <c r="I22" s="18"/>
      <c r="K22" s="231"/>
      <c r="L22" s="232"/>
    </row>
    <row r="23" spans="3:12" ht="14.25" thickBot="1">
      <c r="C23" s="20"/>
      <c r="D23" t="s">
        <v>489</v>
      </c>
      <c r="E23" s="226" t="str">
        <f>IF(E9="","",IF(ISERROR(VLOOKUP(E9,员工基本信息表!C4:L1048576,9,FALSE)),"",VLOOKUP(E9,员工基本信息表!C4:L1048576,9,FALSE)))</f>
        <v/>
      </c>
      <c r="F23" s="226"/>
      <c r="G23" s="226"/>
      <c r="H23" s="226"/>
      <c r="I23" s="18"/>
      <c r="K23" s="231"/>
      <c r="L23" s="232"/>
    </row>
    <row r="24" spans="3:12">
      <c r="C24" s="20"/>
      <c r="I24" s="18"/>
      <c r="K24" s="231"/>
      <c r="L24" s="232"/>
    </row>
    <row r="25" spans="3:12" ht="14.25" thickBot="1">
      <c r="C25" s="20"/>
      <c r="D25" t="s">
        <v>134</v>
      </c>
      <c r="E25" s="226" t="str">
        <f>IF(E9="","",IF(ISERROR(VLOOKUP(E9,员工基本信息表!C4:L1048576,10,FALSE)),"",VLOOKUP(E9,员工基本信息表!C4:L1048576,10,FALSE)))</f>
        <v/>
      </c>
      <c r="F25" s="226"/>
      <c r="G25" s="226"/>
      <c r="H25" s="226"/>
      <c r="I25" s="18"/>
      <c r="K25" s="231"/>
      <c r="L25" s="232"/>
    </row>
    <row r="26" spans="3:12" ht="14.25" thickBot="1">
      <c r="C26" s="17"/>
      <c r="D26" s="16"/>
      <c r="E26" s="16"/>
      <c r="F26" s="16"/>
      <c r="G26" s="16"/>
      <c r="H26" s="16"/>
      <c r="I26" s="15"/>
      <c r="K26" s="233"/>
      <c r="L26" s="234"/>
    </row>
  </sheetData>
  <mergeCells count="34">
    <mergeCell ref="A2:A3"/>
    <mergeCell ref="E25:H25"/>
    <mergeCell ref="E9:H9"/>
    <mergeCell ref="E15:H15"/>
    <mergeCell ref="E17:H17"/>
    <mergeCell ref="E19:H19"/>
    <mergeCell ref="E21:H21"/>
    <mergeCell ref="E23:H23"/>
    <mergeCell ref="K1:L5"/>
    <mergeCell ref="C3:D4"/>
    <mergeCell ref="C6:I7"/>
    <mergeCell ref="C13:D13"/>
    <mergeCell ref="E13:H13"/>
    <mergeCell ref="K7:L7"/>
    <mergeCell ref="K8:L8"/>
    <mergeCell ref="K9:L9"/>
    <mergeCell ref="K10:L10"/>
    <mergeCell ref="K11:L11"/>
    <mergeCell ref="K12:L12"/>
    <mergeCell ref="K13:L13"/>
    <mergeCell ref="K24:L24"/>
    <mergeCell ref="K25:L25"/>
    <mergeCell ref="K26:L26"/>
    <mergeCell ref="K6:L6"/>
    <mergeCell ref="K19:L19"/>
    <mergeCell ref="K20:L20"/>
    <mergeCell ref="K21:L21"/>
    <mergeCell ref="K22:L22"/>
    <mergeCell ref="K23:L23"/>
    <mergeCell ref="K14:L14"/>
    <mergeCell ref="K15:L15"/>
    <mergeCell ref="K16:L16"/>
    <mergeCell ref="K17:L17"/>
    <mergeCell ref="K18:L18"/>
  </mergeCells>
  <phoneticPr fontId="3" type="noConversion"/>
  <hyperlinks>
    <hyperlink ref="A5" location="查询员工信息!A1" tooltip="查询员工信息" display="查询员工信息" xr:uid="{00000000-0004-0000-0D00-000000000000}"/>
    <hyperlink ref="A6" location="添加员工管理!A1" tooltip="添加员工信息" display="添加员工信息" xr:uid="{00000000-0004-0000-0D00-000001000000}"/>
    <hyperlink ref="A2:A3" location="员工管理!A1" tooltip="员工管理" display="员工管理" xr:uid="{00000000-0004-0000-0D00-000002000000}"/>
    <hyperlink ref="A4" location="公司结构!A1" tooltip="公司结构" display="公司结构" xr:uid="{00000000-0004-0000-0D00-000003000000}"/>
    <hyperlink ref="A7" location="驾驶员调整!A1" tooltip="驾驶员调整" display="驾驶员调整" xr:uid="{00000000-0004-0000-0D00-000004000000}"/>
    <hyperlink ref="A8" location="驾驶员安排!A1" tooltip="员工安排" display="员工安排" xr:uid="{00000000-0004-0000-0D00-000005000000}"/>
  </hyperlinks>
  <pageMargins left="0.7" right="0.7" top="0.75" bottom="0.75" header="0.3" footer="0.3"/>
  <drawing r:id="rId1"/>
  <legacyDrawing r:id="rId2"/>
  <controls>
    <mc:AlternateContent xmlns:mc="http://schemas.openxmlformats.org/markup-compatibility/2006">
      <mc:Choice Requires="x14">
        <control shapeId="567309" r:id="rId3" name="CommandButton7">
          <controlPr locked="0" defaultSize="0" autoLine="0" r:id="rId4">
            <anchor moveWithCells="1">
              <from>
                <xdr:col>4</xdr:col>
                <xdr:colOff>371475</xdr:colOff>
                <xdr:row>26</xdr:row>
                <xdr:rowOff>114300</xdr:rowOff>
              </from>
              <to>
                <xdr:col>6</xdr:col>
                <xdr:colOff>438150</xdr:colOff>
                <xdr:row>28</xdr:row>
                <xdr:rowOff>76200</xdr:rowOff>
              </to>
            </anchor>
          </controlPr>
        </control>
      </mc:Choice>
      <mc:Fallback>
        <control shapeId="567309" r:id="rId3" name="CommandButton7"/>
      </mc:Fallback>
    </mc:AlternateContent>
    <mc:AlternateContent xmlns:mc="http://schemas.openxmlformats.org/markup-compatibility/2006">
      <mc:Choice Requires="x14">
        <control shapeId="567308" r:id="rId5" name="CommandButton6">
          <controlPr locked="0" defaultSize="0" autoLine="0" r:id="rId6">
            <anchor moveWithCells="1">
              <from>
                <xdr:col>7</xdr:col>
                <xdr:colOff>180975</xdr:colOff>
                <xdr:row>2</xdr:row>
                <xdr:rowOff>28575</xdr:rowOff>
              </from>
              <to>
                <xdr:col>8</xdr:col>
                <xdr:colOff>371475</xdr:colOff>
                <xdr:row>3</xdr:row>
                <xdr:rowOff>142875</xdr:rowOff>
              </to>
            </anchor>
          </controlPr>
        </control>
      </mc:Choice>
      <mc:Fallback>
        <control shapeId="567308" r:id="rId5" name="CommandButton6"/>
      </mc:Fallback>
    </mc:AlternateContent>
    <mc:AlternateContent xmlns:mc="http://schemas.openxmlformats.org/markup-compatibility/2006">
      <mc:Choice Requires="x14">
        <control shapeId="567307" r:id="rId7" name="TextBox1">
          <controlPr defaultSize="0" autoLine="0" r:id="rId8">
            <anchor moveWithCells="1">
              <from>
                <xdr:col>4</xdr:col>
                <xdr:colOff>47625</xdr:colOff>
                <xdr:row>2</xdr:row>
                <xdr:rowOff>47625</xdr:rowOff>
              </from>
              <to>
                <xdr:col>6</xdr:col>
                <xdr:colOff>581025</xdr:colOff>
                <xdr:row>3</xdr:row>
                <xdr:rowOff>133350</xdr:rowOff>
              </to>
            </anchor>
          </controlPr>
        </control>
      </mc:Choice>
      <mc:Fallback>
        <control shapeId="567307" r:id="rId7" name="TextBox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dimension ref="A1:N100"/>
  <sheetViews>
    <sheetView showGridLines="0" showRowColHeaders="0" zoomScaleNormal="100" workbookViewId="0">
      <selection activeCell="A10" sqref="A10:A11"/>
    </sheetView>
  </sheetViews>
  <sheetFormatPr defaultRowHeight="13.5"/>
  <cols>
    <col min="1" max="1" width="22.875" style="7" customWidth="1"/>
    <col min="3" max="3" width="8.625" customWidth="1"/>
    <col min="4" max="4" width="12.875" style="70" customWidth="1"/>
    <col min="5" max="5" width="14.875" customWidth="1"/>
    <col min="6" max="6" width="17.5" customWidth="1"/>
    <col min="7" max="7" width="14.875" customWidth="1"/>
    <col min="8" max="8" width="15.5" customWidth="1"/>
    <col min="9" max="9" width="17.375" customWidth="1"/>
    <col min="10" max="10" width="10.875" customWidth="1"/>
    <col min="11" max="11" width="11.5" customWidth="1"/>
    <col min="12" max="12" width="11.375" customWidth="1"/>
    <col min="13" max="13" width="15.875" customWidth="1"/>
    <col min="14" max="14" width="21.875" customWidth="1"/>
  </cols>
  <sheetData>
    <row r="1" spans="1:14" ht="50.1" customHeight="1">
      <c r="A1" s="154" t="s">
        <v>495</v>
      </c>
      <c r="C1" s="8" t="s">
        <v>79</v>
      </c>
      <c r="D1"/>
    </row>
    <row r="2" spans="1:14" ht="15" customHeight="1">
      <c r="A2" s="249"/>
      <c r="C2" s="183" t="s">
        <v>428</v>
      </c>
      <c r="D2" s="183"/>
      <c r="G2" s="183" t="s">
        <v>434</v>
      </c>
      <c r="H2" s="183"/>
      <c r="I2" s="183"/>
      <c r="L2" s="181" t="s">
        <v>435</v>
      </c>
      <c r="M2" s="181"/>
    </row>
    <row r="3" spans="1:14" ht="15" customHeight="1">
      <c r="A3" s="250"/>
      <c r="C3" s="183"/>
      <c r="D3" s="183"/>
      <c r="G3" s="183"/>
      <c r="H3" s="183"/>
      <c r="I3" s="183"/>
      <c r="L3" s="181"/>
      <c r="M3" s="181"/>
    </row>
    <row r="4" spans="1:14" ht="15" customHeight="1">
      <c r="A4" s="189" t="s">
        <v>497</v>
      </c>
      <c r="D4"/>
    </row>
    <row r="5" spans="1:14" ht="15" customHeight="1">
      <c r="A5" s="190"/>
      <c r="C5" s="64" t="s">
        <v>83</v>
      </c>
      <c r="D5" s="64" t="s">
        <v>144</v>
      </c>
      <c r="E5" s="64" t="s">
        <v>143</v>
      </c>
      <c r="F5" s="64" t="s">
        <v>142</v>
      </c>
      <c r="G5" s="64" t="s">
        <v>141</v>
      </c>
      <c r="H5" s="64" t="s">
        <v>140</v>
      </c>
      <c r="I5" s="64" t="s">
        <v>429</v>
      </c>
      <c r="J5" s="64" t="s">
        <v>430</v>
      </c>
      <c r="K5" s="64" t="s">
        <v>431</v>
      </c>
      <c r="L5" s="64" t="s">
        <v>432</v>
      </c>
      <c r="M5" s="64" t="s">
        <v>97</v>
      </c>
      <c r="N5" s="64" t="s">
        <v>433</v>
      </c>
    </row>
    <row r="6" spans="1:14" ht="20.100000000000001" customHeight="1">
      <c r="A6" s="106" t="s">
        <v>103</v>
      </c>
      <c r="B6" s="7"/>
      <c r="C6" s="87">
        <f>IF(D6="","",1)</f>
        <v>1</v>
      </c>
      <c r="D6" s="108">
        <v>10086</v>
      </c>
      <c r="E6" s="10" t="str">
        <f>IF(D6="","",IF(ISERROR(VLOOKUP(D6,车辆基本信息表!$C$4:$M$1048576,2,FALSE)),"",VLOOKUP(D6,车辆基本信息表!$C$4:$M$1048576,2,FALSE)))</f>
        <v>叉车</v>
      </c>
      <c r="F6" s="10" t="str">
        <f>IF(D6="","",IF(ISERROR(VLOOKUP(D6,车辆基本信息表!$C$4:$M$1048576,3,FALSE)),"",VLOOKUP(D6,车辆基本信息表!$C$4:$M$1048576,3,FALSE)))</f>
        <v>中力小金刚二代</v>
      </c>
      <c r="G6" s="10" t="str">
        <f>IF(D6="","",IF(ISERROR(VLOOKUP(D6,车辆基本信息表!$C$4:$M$1048576,4,FALSE)),"",VLOOKUP(D6,车辆基本信息表!$C$4:$M$1048576,4,FALSE)))</f>
        <v>无</v>
      </c>
      <c r="H6" s="10">
        <f>IF(D6="","",IF(ISERROR(VLOOKUP(D6,车辆基本信息表!$C$4:$M$1048576,5,FALSE)),"",VLOOKUP(D6,车辆基本信息表!$C$4:$M$1048576,5,FALSE)))</f>
        <v>8900</v>
      </c>
      <c r="I6" s="10" t="str">
        <f>IF(D6="","",IF(ISERROR(VLOOKUP(D6,车辆基本信息表!$C$4:$M$1048576,6,FALSE)),"",VLOOKUP(D6,车辆基本信息表!$C$4:$M$1048576,6,FALSE)))</f>
        <v>成都皇家物流公司</v>
      </c>
      <c r="J6" s="10" t="str">
        <f>IF(D6="","",IF(ISERROR(VLOOKUP(D6,车辆基本信息表!$C$4:$M$1048576,7,FALSE)),"",VLOOKUP(D6,车辆基本信息表!$C$4:$M$1048576,7,FALSE)))</f>
        <v>0.8吨</v>
      </c>
      <c r="K6" s="71">
        <f>IF(D6="","",IF(ISERROR(VLOOKUP(D6,车辆基本信息表!$C$4:$M$1048576,8,FALSE)),"",VLOOKUP(D6,车辆基本信息表!$C$4:$M$1048576,8,FALSE)))</f>
        <v>485</v>
      </c>
      <c r="L6" s="10" t="str">
        <f>IF(D6="","",IF(ISERROR(VLOOKUP(D6,车辆基本信息表!$C$4:$M$1048576,9,FALSE)),"",VLOOKUP(D6,车辆基本信息表!$C$4:$M$1048576,9,FALSE)))</f>
        <v>张三</v>
      </c>
      <c r="M6" s="10">
        <f>IF(D6="","",IF(ISERROR(VLOOKUP(D6,车辆基本信息表!$C$4:$M$1048576,10,FALSE)),"",VLOOKUP(D6,车辆基本信息表!$C$4:$M$1048576,10,FALSE)))</f>
        <v>17775559835</v>
      </c>
      <c r="N6" s="10" t="str">
        <f>IF(D6="","",IF(ISERROR(VLOOKUP(D6,车辆基本信息表!$C$4:$M$1048576,11,FALSE)),"",VLOOKUP(D6,车辆基本信息表!$C$4:$M$1048576,11,FALSE)))</f>
        <v>51162319990512119X</v>
      </c>
    </row>
    <row r="7" spans="1:14" ht="20.100000000000001" customHeight="1">
      <c r="A7" s="107" t="s">
        <v>509</v>
      </c>
      <c r="B7" s="7"/>
      <c r="C7" s="87">
        <f>IF(D7="","",C6+1)</f>
        <v>2</v>
      </c>
      <c r="D7" s="108">
        <v>10091</v>
      </c>
      <c r="E7" s="10" t="str">
        <f>IF(D7="","",IF(ISERROR(VLOOKUP(D7,车辆基本信息表!$C$4:$M$1048576,2,FALSE)),"",VLOOKUP(D7,车辆基本信息表!$C$4:$M$1048576,2,FALSE)))</f>
        <v>重型货车</v>
      </c>
      <c r="F7" s="10" t="str">
        <f>IF(D7="","",IF(ISERROR(VLOOKUP(D7,车辆基本信息表!$C$4:$M$1048576,3,FALSE)),"",VLOOKUP(D7,车辆基本信息表!$C$4:$M$1048576,3,FALSE)))</f>
        <v>BMC</v>
      </c>
      <c r="G7" s="10" t="str">
        <f>IF(D7="","",IF(ISERROR(VLOOKUP(D7,车辆基本信息表!$C$4:$M$1048576,4,FALSE)),"",VLOOKUP(D7,车辆基本信息表!$C$4:$M$1048576,4,FALSE)))</f>
        <v>川A·rmb20</v>
      </c>
      <c r="H7" s="10">
        <f>IF(D7="","",IF(ISERROR(VLOOKUP(D7,车辆基本信息表!$C$4:$M$1048576,5,FALSE)),"",VLOOKUP(D7,车辆基本信息表!$C$4:$M$1048576,5,FALSE)))</f>
        <v>160000</v>
      </c>
      <c r="I7" s="10" t="str">
        <f>IF(D7="","",IF(ISERROR(VLOOKUP(D7,车辆基本信息表!$C$4:$M$1048576,6,FALSE)),"",VLOOKUP(D7,车辆基本信息表!$C$4:$M$1048576,6,FALSE)))</f>
        <v>成都皇家物流公司</v>
      </c>
      <c r="J7" s="10" t="str">
        <f>IF(D7="","",IF(ISERROR(VLOOKUP(D7,车辆基本信息表!$C$4:$M$1048576,7,FALSE)),"",VLOOKUP(D7,车辆基本信息表!$C$4:$M$1048576,7,FALSE)))</f>
        <v>8.6吨</v>
      </c>
      <c r="K7" s="71">
        <f>IF(D7="","",IF(ISERROR(VLOOKUP(D7,车辆基本信息表!$C$4:$M$1048576,8,FALSE)),"",VLOOKUP(D7,车辆基本信息表!$C$4:$M$1048576,8,FALSE)))</f>
        <v>485</v>
      </c>
      <c r="L7" s="10" t="str">
        <f>IF(D7="","",IF(ISERROR(VLOOKUP(D7,车辆基本信息表!$C$4:$M$1048576,9,FALSE)),"",VLOOKUP(D7,车辆基本信息表!$C$4:$M$1048576,9,FALSE)))</f>
        <v>张瑶</v>
      </c>
      <c r="M7" s="10">
        <f>IF(D7="","",IF(ISERROR(VLOOKUP(D7,车辆基本信息表!$C$4:$M$1048576,10,FALSE)),"",VLOOKUP(D7,车辆基本信息表!$C$4:$M$1048576,10,FALSE)))</f>
        <v>15204863324</v>
      </c>
      <c r="N7" s="10" t="str">
        <f>IF(D7="","",IF(ISERROR(VLOOKUP(D7,车辆基本信息表!$C$4:$M$1048576,11,FALSE)),"",VLOOKUP(D7,车辆基本信息表!$C$4:$M$1048576,11,FALSE)))</f>
        <v>510182198006120255</v>
      </c>
    </row>
    <row r="8" spans="1:14" ht="15" customHeight="1">
      <c r="A8" s="189" t="s">
        <v>78</v>
      </c>
      <c r="C8" s="10">
        <f t="shared" ref="C8:C71" si="0">IF(D8="","",C7+1)</f>
        <v>3</v>
      </c>
      <c r="D8" s="108">
        <v>10095</v>
      </c>
      <c r="E8" s="10" t="str">
        <f>IF(D8="","",IF(ISERROR(VLOOKUP(D8,车辆基本信息表!$C$4:$M$1048576,2,FALSE)),"",VLOOKUP(D8,车辆基本信息表!$C$4:$M$1048576,2,FALSE)))</f>
        <v>重型货车</v>
      </c>
      <c r="F8" s="10" t="str">
        <f>IF(D8="","",IF(ISERROR(VLOOKUP(D8,车辆基本信息表!$C$4:$M$1048576,3,FALSE)),"",VLOOKUP(D8,车辆基本信息表!$C$4:$M$1048576,3,FALSE)))</f>
        <v>BMC</v>
      </c>
      <c r="G8" s="10" t="str">
        <f>IF(D8="","",IF(ISERROR(VLOOKUP(D8,车辆基本信息表!$C$4:$M$1048576,4,FALSE)),"",VLOOKUP(D8,车辆基本信息表!$C$4:$M$1048576,4,FALSE)))</f>
        <v>辽B·m1t72</v>
      </c>
      <c r="H8" s="10">
        <f>IF(D8="","",IF(ISERROR(VLOOKUP(D8,车辆基本信息表!$C$4:$M$1048576,5,FALSE)),"",VLOOKUP(D8,车辆基本信息表!$C$4:$M$1048576,5,FALSE)))</f>
        <v>160000</v>
      </c>
      <c r="I8" s="10" t="str">
        <f>IF(D8="","",IF(ISERROR(VLOOKUP(D8,车辆基本信息表!$C$4:$M$1048576,6,FALSE)),"",VLOOKUP(D8,车辆基本信息表!$C$4:$M$1048576,6,FALSE)))</f>
        <v>大连皇家物流公司</v>
      </c>
      <c r="J8" s="10" t="str">
        <f>IF(D8="","",IF(ISERROR(VLOOKUP(D8,车辆基本信息表!$C$4:$M$1048576,7,FALSE)),"",VLOOKUP(D8,车辆基本信息表!$C$4:$M$1048576,7,FALSE)))</f>
        <v>8.6吨</v>
      </c>
      <c r="K8" s="71">
        <f>IF(D8="","",IF(ISERROR(VLOOKUP(D8,车辆基本信息表!$C$4:$M$1048576,8,FALSE)),"",VLOOKUP(D8,车辆基本信息表!$C$4:$M$1048576,8,FALSE)))</f>
        <v>485</v>
      </c>
      <c r="L8" s="10" t="str">
        <f>IF(D8="","",IF(ISERROR(VLOOKUP(D8,车辆基本信息表!$C$4:$M$1048576,9,FALSE)),"",VLOOKUP(D8,车辆基本信息表!$C$4:$M$1048576,9,FALSE)))</f>
        <v>张晨宇</v>
      </c>
      <c r="M8" s="10">
        <f>IF(D8="","",IF(ISERROR(VLOOKUP(D8,车辆基本信息表!$C$4:$M$1048576,10,FALSE)),"",VLOOKUP(D8,车辆基本信息表!$C$4:$M$1048576,10,FALSE)))</f>
        <v>15922883153</v>
      </c>
      <c r="N8" s="10" t="str">
        <f>IF(D8="","",IF(ISERROR(VLOOKUP(D8,车辆基本信息表!$C$4:$M$1048576,11,FALSE)),"",VLOOKUP(D8,车辆基本信息表!$C$4:$M$1048576,11,FALSE)))</f>
        <v>510184199203217558</v>
      </c>
    </row>
    <row r="9" spans="1:14" ht="15" customHeight="1">
      <c r="A9" s="190"/>
      <c r="C9" s="10" t="str">
        <f t="shared" si="0"/>
        <v/>
      </c>
      <c r="D9" s="108"/>
      <c r="E9" s="10" t="str">
        <f>IF(D9="","",IF(ISERROR(VLOOKUP(D9,车辆基本信息表!$C$4:$M$1048576,2,FALSE)),"",VLOOKUP(D9,车辆基本信息表!$C$4:$M$1048576,2,FALSE)))</f>
        <v/>
      </c>
      <c r="F9" s="10" t="str">
        <f>IF(D9="","",IF(ISERROR(VLOOKUP(D9,车辆基本信息表!$C$4:$M$1048576,3,FALSE)),"",VLOOKUP(D9,车辆基本信息表!$C$4:$M$1048576,3,FALSE)))</f>
        <v/>
      </c>
      <c r="G9" s="10" t="str">
        <f>IF(D9="","",IF(ISERROR(VLOOKUP(D9,车辆基本信息表!$C$4:$M$1048576,4,FALSE)),"",VLOOKUP(D9,车辆基本信息表!$C$4:$M$1048576,4,FALSE)))</f>
        <v/>
      </c>
      <c r="H9" s="10" t="str">
        <f>IF(D9="","",IF(ISERROR(VLOOKUP(D9,车辆基本信息表!$C$4:$M$1048576,5,FALSE)),"",VLOOKUP(D9,车辆基本信息表!$C$4:$M$1048576,5,FALSE)))</f>
        <v/>
      </c>
      <c r="I9" s="10" t="str">
        <f>IF(D9="","",IF(ISERROR(VLOOKUP(D9,车辆基本信息表!$C$4:$M$1048576,6,FALSE)),"",VLOOKUP(D9,车辆基本信息表!$C$4:$M$1048576,6,FALSE)))</f>
        <v/>
      </c>
      <c r="J9" s="10" t="str">
        <f>IF(D9="","",IF(ISERROR(VLOOKUP(D9,车辆基本信息表!$C$4:$M$1048576,7,FALSE)),"",VLOOKUP(D9,车辆基本信息表!$C$4:$M$1048576,7,FALSE)))</f>
        <v/>
      </c>
      <c r="K9" s="71" t="str">
        <f>IF(D9="","",IF(ISERROR(VLOOKUP(D9,车辆基本信息表!$C$4:$M$1048576,8,FALSE)),"",VLOOKUP(D9,车辆基本信息表!$C$4:$M$1048576,8,FALSE)))</f>
        <v/>
      </c>
      <c r="L9" s="10" t="str">
        <f>IF(D9="","",IF(ISERROR(VLOOKUP(D9,车辆基本信息表!$C$4:$M$1048576,9,FALSE)),"",VLOOKUP(D9,车辆基本信息表!$C$4:$M$1048576,9,FALSE)))</f>
        <v/>
      </c>
      <c r="M9" s="10" t="str">
        <f>IF(D9="","",IF(ISERROR(VLOOKUP(D9,车辆基本信息表!$C$4:$M$1048576,10,FALSE)),"",VLOOKUP(D9,车辆基本信息表!$C$4:$M$1048576,10,FALSE)))</f>
        <v/>
      </c>
      <c r="N9" s="10" t="str">
        <f>IF(D9="","",IF(ISERROR(VLOOKUP(D9,车辆基本信息表!$C$4:$M$1048576,11,FALSE)),"",VLOOKUP(D9,车辆基本信息表!$C$4:$M$1048576,11,FALSE)))</f>
        <v/>
      </c>
    </row>
    <row r="10" spans="1:14" ht="15" customHeight="1">
      <c r="A10" s="189" t="s">
        <v>498</v>
      </c>
      <c r="C10" s="10" t="str">
        <f t="shared" si="0"/>
        <v/>
      </c>
      <c r="D10" s="108"/>
      <c r="E10" s="10" t="str">
        <f>IF(D10="","",IF(ISERROR(VLOOKUP(D10,车辆基本信息表!$C$4:$M$1048576,2,FALSE)),"",VLOOKUP(D10,车辆基本信息表!$C$4:$M$1048576,2,FALSE)))</f>
        <v/>
      </c>
      <c r="F10" s="10" t="str">
        <f>IF(D10="","",IF(ISERROR(VLOOKUP(D10,车辆基本信息表!$C$4:$M$1048576,3,FALSE)),"",VLOOKUP(D10,车辆基本信息表!$C$4:$M$1048576,3,FALSE)))</f>
        <v/>
      </c>
      <c r="G10" s="10" t="str">
        <f>IF(D10="","",IF(ISERROR(VLOOKUP(D10,车辆基本信息表!$C$4:$M$1048576,4,FALSE)),"",VLOOKUP(D10,车辆基本信息表!$C$4:$M$1048576,4,FALSE)))</f>
        <v/>
      </c>
      <c r="H10" s="10" t="str">
        <f>IF(D10="","",IF(ISERROR(VLOOKUP(D10,车辆基本信息表!$C$4:$M$1048576,5,FALSE)),"",VLOOKUP(D10,车辆基本信息表!$C$4:$M$1048576,5,FALSE)))</f>
        <v/>
      </c>
      <c r="I10" s="10" t="str">
        <f>IF(D10="","",IF(ISERROR(VLOOKUP(D10,车辆基本信息表!$C$4:$M$1048576,6,FALSE)),"",VLOOKUP(D10,车辆基本信息表!$C$4:$M$1048576,6,FALSE)))</f>
        <v/>
      </c>
      <c r="J10" s="10" t="str">
        <f>IF(D10="","",IF(ISERROR(VLOOKUP(D10,车辆基本信息表!$C$4:$M$1048576,7,FALSE)),"",VLOOKUP(D10,车辆基本信息表!$C$4:$M$1048576,7,FALSE)))</f>
        <v/>
      </c>
      <c r="K10" s="71" t="str">
        <f>IF(D10="","",IF(ISERROR(VLOOKUP(D10,车辆基本信息表!$C$4:$M$1048576,8,FALSE)),"",VLOOKUP(D10,车辆基本信息表!$C$4:$M$1048576,8,FALSE)))</f>
        <v/>
      </c>
      <c r="L10" s="10" t="str">
        <f>IF(D10="","",IF(ISERROR(VLOOKUP(D10,车辆基本信息表!$C$4:$M$1048576,9,FALSE)),"",VLOOKUP(D10,车辆基本信息表!$C$4:$M$1048576,9,FALSE)))</f>
        <v/>
      </c>
      <c r="M10" s="10" t="str">
        <f>IF(D10="","",IF(ISERROR(VLOOKUP(D10,车辆基本信息表!$C$4:$M$1048576,10,FALSE)),"",VLOOKUP(D10,车辆基本信息表!$C$4:$M$1048576,10,FALSE)))</f>
        <v/>
      </c>
      <c r="N10" s="10" t="str">
        <f>IF(D10="","",IF(ISERROR(VLOOKUP(D10,车辆基本信息表!$C$4:$M$1048576,11,FALSE)),"",VLOOKUP(D10,车辆基本信息表!$C$4:$M$1048576,11,FALSE)))</f>
        <v/>
      </c>
    </row>
    <row r="11" spans="1:14" ht="15" customHeight="1">
      <c r="A11" s="190"/>
      <c r="C11" s="10" t="str">
        <f t="shared" si="0"/>
        <v/>
      </c>
      <c r="D11" s="108"/>
      <c r="E11" s="10" t="str">
        <f>IF(D11="","",IF(ISERROR(VLOOKUP(D11,车辆基本信息表!$C$4:$M$1048576,2,FALSE)),"",VLOOKUP(D11,车辆基本信息表!$C$4:$M$1048576,2,FALSE)))</f>
        <v/>
      </c>
      <c r="F11" s="10" t="str">
        <f>IF(D11="","",IF(ISERROR(VLOOKUP(D11,车辆基本信息表!$C$4:$M$1048576,3,FALSE)),"",VLOOKUP(D11,车辆基本信息表!$C$4:$M$1048576,3,FALSE)))</f>
        <v/>
      </c>
      <c r="G11" s="10" t="str">
        <f>IF(D11="","",IF(ISERROR(VLOOKUP(D11,车辆基本信息表!$C$4:$M$1048576,4,FALSE)),"",VLOOKUP(D11,车辆基本信息表!$C$4:$M$1048576,4,FALSE)))</f>
        <v/>
      </c>
      <c r="H11" s="10" t="str">
        <f>IF(D11="","",IF(ISERROR(VLOOKUP(D11,车辆基本信息表!$C$4:$M$1048576,5,FALSE)),"",VLOOKUP(D11,车辆基本信息表!$C$4:$M$1048576,5,FALSE)))</f>
        <v/>
      </c>
      <c r="I11" s="10" t="str">
        <f>IF(D11="","",IF(ISERROR(VLOOKUP(D11,车辆基本信息表!$C$4:$M$1048576,6,FALSE)),"",VLOOKUP(D11,车辆基本信息表!$C$4:$M$1048576,6,FALSE)))</f>
        <v/>
      </c>
      <c r="J11" s="10" t="str">
        <f>IF(D11="","",IF(ISERROR(VLOOKUP(D11,车辆基本信息表!$C$4:$M$1048576,7,FALSE)),"",VLOOKUP(D11,车辆基本信息表!$C$4:$M$1048576,7,FALSE)))</f>
        <v/>
      </c>
      <c r="K11" s="71" t="str">
        <f>IF(D11="","",IF(ISERROR(VLOOKUP(D11,车辆基本信息表!$C$4:$M$1048576,8,FALSE)),"",VLOOKUP(D11,车辆基本信息表!$C$4:$M$1048576,8,FALSE)))</f>
        <v/>
      </c>
      <c r="L11" s="10" t="str">
        <f>IF(D11="","",IF(ISERROR(VLOOKUP(D11,车辆基本信息表!$C$4:$M$1048576,9,FALSE)),"",VLOOKUP(D11,车辆基本信息表!$C$4:$M$1048576,9,FALSE)))</f>
        <v/>
      </c>
      <c r="M11" s="10" t="str">
        <f>IF(D11="","",IF(ISERROR(VLOOKUP(D11,车辆基本信息表!$C$4:$M$1048576,10,FALSE)),"",VLOOKUP(D11,车辆基本信息表!$C$4:$M$1048576,10,FALSE)))</f>
        <v/>
      </c>
      <c r="N11" s="10" t="str">
        <f>IF(D11="","",IF(ISERROR(VLOOKUP(D11,车辆基本信息表!$C$4:$M$1048576,11,FALSE)),"",VLOOKUP(D11,车辆基本信息表!$C$4:$M$1048576,11,FALSE)))</f>
        <v/>
      </c>
    </row>
    <row r="12" spans="1:14" ht="15" customHeight="1">
      <c r="A12" s="189"/>
      <c r="C12" s="10" t="str">
        <f t="shared" si="0"/>
        <v/>
      </c>
      <c r="D12" s="108"/>
      <c r="E12" s="10" t="str">
        <f>IF(D12="","",IF(ISERROR(VLOOKUP(D12,车辆基本信息表!$C$4:$M$1048576,2,FALSE)),"",VLOOKUP(D12,车辆基本信息表!$C$4:$M$1048576,2,FALSE)))</f>
        <v/>
      </c>
      <c r="F12" s="10" t="str">
        <f>IF(D12="","",IF(ISERROR(VLOOKUP(D12,车辆基本信息表!$C$4:$M$1048576,3,FALSE)),"",VLOOKUP(D12,车辆基本信息表!$C$4:$M$1048576,3,FALSE)))</f>
        <v/>
      </c>
      <c r="G12" s="10" t="str">
        <f>IF(D12="","",IF(ISERROR(VLOOKUP(D12,车辆基本信息表!$C$4:$M$1048576,4,FALSE)),"",VLOOKUP(D12,车辆基本信息表!$C$4:$M$1048576,4,FALSE)))</f>
        <v/>
      </c>
      <c r="H12" s="10" t="str">
        <f>IF(D12="","",IF(ISERROR(VLOOKUP(D12,车辆基本信息表!$C$4:$M$1048576,5,FALSE)),"",VLOOKUP(D12,车辆基本信息表!$C$4:$M$1048576,5,FALSE)))</f>
        <v/>
      </c>
      <c r="I12" s="10" t="str">
        <f>IF(D12="","",IF(ISERROR(VLOOKUP(D12,车辆基本信息表!$C$4:$M$1048576,6,FALSE)),"",VLOOKUP(D12,车辆基本信息表!$C$4:$M$1048576,6,FALSE)))</f>
        <v/>
      </c>
      <c r="J12" s="10" t="str">
        <f>IF(D12="","",IF(ISERROR(VLOOKUP(D12,车辆基本信息表!$C$4:$M$1048576,7,FALSE)),"",VLOOKUP(D12,车辆基本信息表!$C$4:$M$1048576,7,FALSE)))</f>
        <v/>
      </c>
      <c r="K12" s="71" t="str">
        <f>IF(D12="","",IF(ISERROR(VLOOKUP(D12,车辆基本信息表!$C$4:$M$1048576,8,FALSE)),"",VLOOKUP(D12,车辆基本信息表!$C$4:$M$1048576,8,FALSE)))</f>
        <v/>
      </c>
      <c r="L12" s="10" t="str">
        <f>IF(D12="","",IF(ISERROR(VLOOKUP(D12,车辆基本信息表!$C$4:$M$1048576,9,FALSE)),"",VLOOKUP(D12,车辆基本信息表!$C$4:$M$1048576,9,FALSE)))</f>
        <v/>
      </c>
      <c r="M12" s="10" t="str">
        <f>IF(D12="","",IF(ISERROR(VLOOKUP(D12,车辆基本信息表!$C$4:$M$1048576,10,FALSE)),"",VLOOKUP(D12,车辆基本信息表!$C$4:$M$1048576,10,FALSE)))</f>
        <v/>
      </c>
      <c r="N12" s="10" t="str">
        <f>IF(D12="","",IF(ISERROR(VLOOKUP(D12,车辆基本信息表!$C$4:$M$1048576,11,FALSE)),"",VLOOKUP(D12,车辆基本信息表!$C$4:$M$1048576,11,FALSE)))</f>
        <v/>
      </c>
    </row>
    <row r="13" spans="1:14" ht="15" customHeight="1">
      <c r="A13" s="190"/>
      <c r="C13" s="10" t="str">
        <f t="shared" si="0"/>
        <v/>
      </c>
      <c r="D13" s="108"/>
      <c r="E13" s="10" t="str">
        <f>IF(D13="","",IF(ISERROR(VLOOKUP(D13,车辆基本信息表!$C$4:$M$1048576,2,FALSE)),"",VLOOKUP(D13,车辆基本信息表!$C$4:$M$1048576,2,FALSE)))</f>
        <v/>
      </c>
      <c r="F13" s="10" t="str">
        <f>IF(D13="","",IF(ISERROR(VLOOKUP(D13,车辆基本信息表!$C$4:$M$1048576,3,FALSE)),"",VLOOKUP(D13,车辆基本信息表!$C$4:$M$1048576,3,FALSE)))</f>
        <v/>
      </c>
      <c r="G13" s="10" t="str">
        <f>IF(D13="","",IF(ISERROR(VLOOKUP(D13,车辆基本信息表!$C$4:$M$1048576,4,FALSE)),"",VLOOKUP(D13,车辆基本信息表!$C$4:$M$1048576,4,FALSE)))</f>
        <v/>
      </c>
      <c r="H13" s="10" t="str">
        <f>IF(D13="","",IF(ISERROR(VLOOKUP(D13,车辆基本信息表!$C$4:$M$1048576,5,FALSE)),"",VLOOKUP(D13,车辆基本信息表!$C$4:$M$1048576,5,FALSE)))</f>
        <v/>
      </c>
      <c r="I13" s="10" t="str">
        <f>IF(D13="","",IF(ISERROR(VLOOKUP(D13,车辆基本信息表!$C$4:$M$1048576,6,FALSE)),"",VLOOKUP(D13,车辆基本信息表!$C$4:$M$1048576,6,FALSE)))</f>
        <v/>
      </c>
      <c r="J13" s="10" t="str">
        <f>IF(D13="","",IF(ISERROR(VLOOKUP(D13,车辆基本信息表!$C$4:$M$1048576,7,FALSE)),"",VLOOKUP(D13,车辆基本信息表!$C$4:$M$1048576,7,FALSE)))</f>
        <v/>
      </c>
      <c r="K13" s="71" t="str">
        <f>IF(D13="","",IF(ISERROR(VLOOKUP(D13,车辆基本信息表!$C$4:$M$1048576,8,FALSE)),"",VLOOKUP(D13,车辆基本信息表!$C$4:$M$1048576,8,FALSE)))</f>
        <v/>
      </c>
      <c r="L13" s="10" t="str">
        <f>IF(D13="","",IF(ISERROR(VLOOKUP(D13,车辆基本信息表!$C$4:$M$1048576,9,FALSE)),"",VLOOKUP(D13,车辆基本信息表!$C$4:$M$1048576,9,FALSE)))</f>
        <v/>
      </c>
      <c r="M13" s="10" t="str">
        <f>IF(D13="","",IF(ISERROR(VLOOKUP(D13,车辆基本信息表!$C$4:$M$1048576,10,FALSE)),"",VLOOKUP(D13,车辆基本信息表!$C$4:$M$1048576,10,FALSE)))</f>
        <v/>
      </c>
      <c r="N13" s="10" t="str">
        <f>IF(D13="","",IF(ISERROR(VLOOKUP(D13,车辆基本信息表!$C$4:$M$1048576,11,FALSE)),"",VLOOKUP(D13,车辆基本信息表!$C$4:$M$1048576,11,FALSE)))</f>
        <v/>
      </c>
    </row>
    <row r="14" spans="1:14">
      <c r="A14" s="248"/>
      <c r="C14" s="10" t="str">
        <f t="shared" si="0"/>
        <v/>
      </c>
      <c r="D14" s="108"/>
      <c r="E14" s="10" t="str">
        <f>IF(D14="","",IF(ISERROR(VLOOKUP(D14,车辆基本信息表!$C$4:$M$1048576,2,FALSE)),"",VLOOKUP(D14,车辆基本信息表!$C$4:$M$1048576,2,FALSE)))</f>
        <v/>
      </c>
      <c r="F14" s="10" t="str">
        <f>IF(D14="","",IF(ISERROR(VLOOKUP(D14,车辆基本信息表!$C$4:$M$1048576,3,FALSE)),"",VLOOKUP(D14,车辆基本信息表!$C$4:$M$1048576,3,FALSE)))</f>
        <v/>
      </c>
      <c r="G14" s="10" t="str">
        <f>IF(D14="","",IF(ISERROR(VLOOKUP(D14,车辆基本信息表!$C$4:$M$1048576,4,FALSE)),"",VLOOKUP(D14,车辆基本信息表!$C$4:$M$1048576,4,FALSE)))</f>
        <v/>
      </c>
      <c r="H14" s="10" t="str">
        <f>IF(D14="","",IF(ISERROR(VLOOKUP(D14,车辆基本信息表!$C$4:$M$1048576,5,FALSE)),"",VLOOKUP(D14,车辆基本信息表!$C$4:$M$1048576,5,FALSE)))</f>
        <v/>
      </c>
      <c r="I14" s="10" t="str">
        <f>IF(D14="","",IF(ISERROR(VLOOKUP(D14,车辆基本信息表!$C$4:$M$1048576,6,FALSE)),"",VLOOKUP(D14,车辆基本信息表!$C$4:$M$1048576,6,FALSE)))</f>
        <v/>
      </c>
      <c r="J14" s="10" t="str">
        <f>IF(D14="","",IF(ISERROR(VLOOKUP(D14,车辆基本信息表!$C$4:$M$1048576,7,FALSE)),"",VLOOKUP(D14,车辆基本信息表!$C$4:$M$1048576,7,FALSE)))</f>
        <v/>
      </c>
      <c r="K14" s="71" t="str">
        <f>IF(D14="","",IF(ISERROR(VLOOKUP(D14,车辆基本信息表!$C$4:$M$1048576,8,FALSE)),"",VLOOKUP(D14,车辆基本信息表!$C$4:$M$1048576,8,FALSE)))</f>
        <v/>
      </c>
      <c r="L14" s="10" t="str">
        <f>IF(D14="","",IF(ISERROR(VLOOKUP(D14,车辆基本信息表!$C$4:$M$1048576,9,FALSE)),"",VLOOKUP(D14,车辆基本信息表!$C$4:$M$1048576,9,FALSE)))</f>
        <v/>
      </c>
      <c r="M14" s="10" t="str">
        <f>IF(D14="","",IF(ISERROR(VLOOKUP(D14,车辆基本信息表!$C$4:$M$1048576,10,FALSE)),"",VLOOKUP(D14,车辆基本信息表!$C$4:$M$1048576,10,FALSE)))</f>
        <v/>
      </c>
      <c r="N14" s="10" t="str">
        <f>IF(D14="","",IF(ISERROR(VLOOKUP(D14,车辆基本信息表!$C$4:$M$1048576,11,FALSE)),"",VLOOKUP(D14,车辆基本信息表!$C$4:$M$1048576,11,FALSE)))</f>
        <v/>
      </c>
    </row>
    <row r="15" spans="1:14">
      <c r="A15" s="212"/>
      <c r="C15" s="10" t="str">
        <f t="shared" si="0"/>
        <v/>
      </c>
      <c r="D15" s="108"/>
      <c r="E15" s="10" t="str">
        <f>IF(D15="","",IF(ISERROR(VLOOKUP(D15,车辆基本信息表!$C$4:$M$1048576,2,FALSE)),"",VLOOKUP(D15,车辆基本信息表!$C$4:$M$1048576,2,FALSE)))</f>
        <v/>
      </c>
      <c r="F15" s="10" t="str">
        <f>IF(D15="","",IF(ISERROR(VLOOKUP(D15,车辆基本信息表!$C$4:$M$1048576,3,FALSE)),"",VLOOKUP(D15,车辆基本信息表!$C$4:$M$1048576,3,FALSE)))</f>
        <v/>
      </c>
      <c r="G15" s="10" t="str">
        <f>IF(D15="","",IF(ISERROR(VLOOKUP(D15,车辆基本信息表!$C$4:$M$1048576,4,FALSE)),"",VLOOKUP(D15,车辆基本信息表!$C$4:$M$1048576,4,FALSE)))</f>
        <v/>
      </c>
      <c r="H15" s="10" t="str">
        <f>IF(D15="","",IF(ISERROR(VLOOKUP(D15,车辆基本信息表!$C$4:$M$1048576,5,FALSE)),"",VLOOKUP(D15,车辆基本信息表!$C$4:$M$1048576,5,FALSE)))</f>
        <v/>
      </c>
      <c r="I15" s="10" t="str">
        <f>IF(D15="","",IF(ISERROR(VLOOKUP(D15,车辆基本信息表!$C$4:$M$1048576,6,FALSE)),"",VLOOKUP(D15,车辆基本信息表!$C$4:$M$1048576,6,FALSE)))</f>
        <v/>
      </c>
      <c r="J15" s="10" t="str">
        <f>IF(D15="","",IF(ISERROR(VLOOKUP(D15,车辆基本信息表!$C$4:$M$1048576,7,FALSE)),"",VLOOKUP(D15,车辆基本信息表!$C$4:$M$1048576,7,FALSE)))</f>
        <v/>
      </c>
      <c r="K15" s="71" t="str">
        <f>IF(D15="","",IF(ISERROR(VLOOKUP(D15,车辆基本信息表!$C$4:$M$1048576,8,FALSE)),"",VLOOKUP(D15,车辆基本信息表!$C$4:$M$1048576,8,FALSE)))</f>
        <v/>
      </c>
      <c r="L15" s="10" t="str">
        <f>IF(D15="","",IF(ISERROR(VLOOKUP(D15,车辆基本信息表!$C$4:$M$1048576,9,FALSE)),"",VLOOKUP(D15,车辆基本信息表!$C$4:$M$1048576,9,FALSE)))</f>
        <v/>
      </c>
      <c r="M15" s="10" t="str">
        <f>IF(D15="","",IF(ISERROR(VLOOKUP(D15,车辆基本信息表!$C$4:$M$1048576,10,FALSE)),"",VLOOKUP(D15,车辆基本信息表!$C$4:$M$1048576,10,FALSE)))</f>
        <v/>
      </c>
      <c r="N15" s="10" t="str">
        <f>IF(D15="","",IF(ISERROR(VLOOKUP(D15,车辆基本信息表!$C$4:$M$1048576,11,FALSE)),"",VLOOKUP(D15,车辆基本信息表!$C$4:$M$1048576,11,FALSE)))</f>
        <v/>
      </c>
    </row>
    <row r="16" spans="1:14">
      <c r="C16" s="10" t="str">
        <f t="shared" si="0"/>
        <v/>
      </c>
      <c r="D16" s="108"/>
      <c r="E16" s="10" t="str">
        <f>IF(D16="","",IF(ISERROR(VLOOKUP(D16,车辆基本信息表!$C$4:$M$1048576,2,FALSE)),"",VLOOKUP(D16,车辆基本信息表!$C$4:$M$1048576,2,FALSE)))</f>
        <v/>
      </c>
      <c r="F16" s="10" t="str">
        <f>IF(D16="","",IF(ISERROR(VLOOKUP(D16,车辆基本信息表!$C$4:$M$1048576,3,FALSE)),"",VLOOKUP(D16,车辆基本信息表!$C$4:$M$1048576,3,FALSE)))</f>
        <v/>
      </c>
      <c r="G16" s="10" t="str">
        <f>IF(D16="","",IF(ISERROR(VLOOKUP(D16,车辆基本信息表!$C$4:$M$1048576,4,FALSE)),"",VLOOKUP(D16,车辆基本信息表!$C$4:$M$1048576,4,FALSE)))</f>
        <v/>
      </c>
      <c r="H16" s="10" t="str">
        <f>IF(D16="","",IF(ISERROR(VLOOKUP(D16,车辆基本信息表!$C$4:$M$1048576,5,FALSE)),"",VLOOKUP(D16,车辆基本信息表!$C$4:$M$1048576,5,FALSE)))</f>
        <v/>
      </c>
      <c r="I16" s="10" t="str">
        <f>IF(D16="","",IF(ISERROR(VLOOKUP(D16,车辆基本信息表!$C$4:$M$1048576,6,FALSE)),"",VLOOKUP(D16,车辆基本信息表!$C$4:$M$1048576,6,FALSE)))</f>
        <v/>
      </c>
      <c r="J16" s="10" t="str">
        <f>IF(D16="","",IF(ISERROR(VLOOKUP(D16,车辆基本信息表!$C$4:$M$1048576,7,FALSE)),"",VLOOKUP(D16,车辆基本信息表!$C$4:$M$1048576,7,FALSE)))</f>
        <v/>
      </c>
      <c r="K16" s="71" t="str">
        <f>IF(D16="","",IF(ISERROR(VLOOKUP(D16,车辆基本信息表!$C$4:$M$1048576,8,FALSE)),"",VLOOKUP(D16,车辆基本信息表!$C$4:$M$1048576,8,FALSE)))</f>
        <v/>
      </c>
      <c r="L16" s="10" t="str">
        <f>IF(D16="","",IF(ISERROR(VLOOKUP(D16,车辆基本信息表!$C$4:$M$1048576,9,FALSE)),"",VLOOKUP(D16,车辆基本信息表!$C$4:$M$1048576,9,FALSE)))</f>
        <v/>
      </c>
      <c r="M16" s="10" t="str">
        <f>IF(D16="","",IF(ISERROR(VLOOKUP(D16,车辆基本信息表!$C$4:$M$1048576,10,FALSE)),"",VLOOKUP(D16,车辆基本信息表!$C$4:$M$1048576,10,FALSE)))</f>
        <v/>
      </c>
      <c r="N16" s="10" t="str">
        <f>IF(D16="","",IF(ISERROR(VLOOKUP(D16,车辆基本信息表!$C$4:$M$1048576,11,FALSE)),"",VLOOKUP(D16,车辆基本信息表!$C$4:$M$1048576,11,FALSE)))</f>
        <v/>
      </c>
    </row>
    <row r="17" spans="3:14">
      <c r="C17" s="10" t="str">
        <f t="shared" si="0"/>
        <v/>
      </c>
      <c r="D17" s="108"/>
      <c r="E17" s="10" t="str">
        <f>IF(D17="","",IF(ISERROR(VLOOKUP(D17,车辆基本信息表!$C$4:$M$1048576,2,FALSE)),"",VLOOKUP(D17,车辆基本信息表!$C$4:$M$1048576,2,FALSE)))</f>
        <v/>
      </c>
      <c r="F17" s="10" t="str">
        <f>IF(D17="","",IF(ISERROR(VLOOKUP(D17,车辆基本信息表!$C$4:$M$1048576,3,FALSE)),"",VLOOKUP(D17,车辆基本信息表!$C$4:$M$1048576,3,FALSE)))</f>
        <v/>
      </c>
      <c r="G17" s="10" t="str">
        <f>IF(D17="","",IF(ISERROR(VLOOKUP(D17,车辆基本信息表!$C$4:$M$1048576,4,FALSE)),"",VLOOKUP(D17,车辆基本信息表!$C$4:$M$1048576,4,FALSE)))</f>
        <v/>
      </c>
      <c r="H17" s="10" t="str">
        <f>IF(D17="","",IF(ISERROR(VLOOKUP(D17,车辆基本信息表!$C$4:$M$1048576,5,FALSE)),"",VLOOKUP(D17,车辆基本信息表!$C$4:$M$1048576,5,FALSE)))</f>
        <v/>
      </c>
      <c r="I17" s="10" t="str">
        <f>IF(D17="","",IF(ISERROR(VLOOKUP(D17,车辆基本信息表!$C$4:$M$1048576,6,FALSE)),"",VLOOKUP(D17,车辆基本信息表!$C$4:$M$1048576,6,FALSE)))</f>
        <v/>
      </c>
      <c r="J17" s="10" t="str">
        <f>IF(D17="","",IF(ISERROR(VLOOKUP(D17,车辆基本信息表!$C$4:$M$1048576,7,FALSE)),"",VLOOKUP(D17,车辆基本信息表!$C$4:$M$1048576,7,FALSE)))</f>
        <v/>
      </c>
      <c r="K17" s="71" t="str">
        <f>IF(D17="","",IF(ISERROR(VLOOKUP(D17,车辆基本信息表!$C$4:$M$1048576,8,FALSE)),"",VLOOKUP(D17,车辆基本信息表!$C$4:$M$1048576,8,FALSE)))</f>
        <v/>
      </c>
      <c r="L17" s="10" t="str">
        <f>IF(D17="","",IF(ISERROR(VLOOKUP(D17,车辆基本信息表!$C$4:$M$1048576,9,FALSE)),"",VLOOKUP(D17,车辆基本信息表!$C$4:$M$1048576,9,FALSE)))</f>
        <v/>
      </c>
      <c r="M17" s="10" t="str">
        <f>IF(D17="","",IF(ISERROR(VLOOKUP(D17,车辆基本信息表!$C$4:$M$1048576,10,FALSE)),"",VLOOKUP(D17,车辆基本信息表!$C$4:$M$1048576,10,FALSE)))</f>
        <v/>
      </c>
      <c r="N17" s="10" t="str">
        <f>IF(D17="","",IF(ISERROR(VLOOKUP(D17,车辆基本信息表!$C$4:$M$1048576,11,FALSE)),"",VLOOKUP(D17,车辆基本信息表!$C$4:$M$1048576,11,FALSE)))</f>
        <v/>
      </c>
    </row>
    <row r="18" spans="3:14">
      <c r="C18" s="10" t="str">
        <f t="shared" si="0"/>
        <v/>
      </c>
      <c r="D18" s="108"/>
      <c r="E18" s="10" t="str">
        <f>IF(D18="","",IF(ISERROR(VLOOKUP(D18,车辆基本信息表!$C$4:$M$1048576,2,FALSE)),"",VLOOKUP(D18,车辆基本信息表!$C$4:$M$1048576,2,FALSE)))</f>
        <v/>
      </c>
      <c r="F18" s="10" t="str">
        <f>IF(D18="","",IF(ISERROR(VLOOKUP(D18,车辆基本信息表!$C$4:$M$1048576,3,FALSE)),"",VLOOKUP(D18,车辆基本信息表!$C$4:$M$1048576,3,FALSE)))</f>
        <v/>
      </c>
      <c r="G18" s="10" t="str">
        <f>IF(D18="","",IF(ISERROR(VLOOKUP(D18,车辆基本信息表!$C$4:$M$1048576,4,FALSE)),"",VLOOKUP(D18,车辆基本信息表!$C$4:$M$1048576,4,FALSE)))</f>
        <v/>
      </c>
      <c r="H18" s="10" t="str">
        <f>IF(D18="","",IF(ISERROR(VLOOKUP(D18,车辆基本信息表!$C$4:$M$1048576,5,FALSE)),"",VLOOKUP(D18,车辆基本信息表!$C$4:$M$1048576,5,FALSE)))</f>
        <v/>
      </c>
      <c r="I18" s="10" t="str">
        <f>IF(D18="","",IF(ISERROR(VLOOKUP(D18,车辆基本信息表!$C$4:$M$1048576,6,FALSE)),"",VLOOKUP(D18,车辆基本信息表!$C$4:$M$1048576,6,FALSE)))</f>
        <v/>
      </c>
      <c r="J18" s="10" t="str">
        <f>IF(D18="","",IF(ISERROR(VLOOKUP(D18,车辆基本信息表!$C$4:$M$1048576,7,FALSE)),"",VLOOKUP(D18,车辆基本信息表!$C$4:$M$1048576,7,FALSE)))</f>
        <v/>
      </c>
      <c r="K18" s="71" t="str">
        <f>IF(D18="","",IF(ISERROR(VLOOKUP(D18,车辆基本信息表!$C$4:$M$1048576,8,FALSE)),"",VLOOKUP(D18,车辆基本信息表!$C$4:$M$1048576,8,FALSE)))</f>
        <v/>
      </c>
      <c r="L18" s="10" t="str">
        <f>IF(D18="","",IF(ISERROR(VLOOKUP(D18,车辆基本信息表!$C$4:$M$1048576,9,FALSE)),"",VLOOKUP(D18,车辆基本信息表!$C$4:$M$1048576,9,FALSE)))</f>
        <v/>
      </c>
      <c r="M18" s="10" t="str">
        <f>IF(D18="","",IF(ISERROR(VLOOKUP(D18,车辆基本信息表!$C$4:$M$1048576,10,FALSE)),"",VLOOKUP(D18,车辆基本信息表!$C$4:$M$1048576,10,FALSE)))</f>
        <v/>
      </c>
      <c r="N18" s="10" t="str">
        <f>IF(D18="","",IF(ISERROR(VLOOKUP(D18,车辆基本信息表!$C$4:$M$1048576,11,FALSE)),"",VLOOKUP(D18,车辆基本信息表!$C$4:$M$1048576,11,FALSE)))</f>
        <v/>
      </c>
    </row>
    <row r="19" spans="3:14">
      <c r="C19" s="10" t="str">
        <f t="shared" si="0"/>
        <v/>
      </c>
      <c r="D19" s="108"/>
      <c r="E19" s="10" t="str">
        <f>IF(D19="","",IF(ISERROR(VLOOKUP(D19,车辆基本信息表!$C$4:$M$1048576,2,FALSE)),"",VLOOKUP(D19,车辆基本信息表!$C$4:$M$1048576,2,FALSE)))</f>
        <v/>
      </c>
      <c r="F19" s="10" t="str">
        <f>IF(D19="","",IF(ISERROR(VLOOKUP(D19,车辆基本信息表!$C$4:$M$1048576,3,FALSE)),"",VLOOKUP(D19,车辆基本信息表!$C$4:$M$1048576,3,FALSE)))</f>
        <v/>
      </c>
      <c r="G19" s="10" t="str">
        <f>IF(D19="","",IF(ISERROR(VLOOKUP(D19,车辆基本信息表!$C$4:$M$1048576,4,FALSE)),"",VLOOKUP(D19,车辆基本信息表!$C$4:$M$1048576,4,FALSE)))</f>
        <v/>
      </c>
      <c r="H19" s="10" t="str">
        <f>IF(D19="","",IF(ISERROR(VLOOKUP(D19,车辆基本信息表!$C$4:$M$1048576,5,FALSE)),"",VLOOKUP(D19,车辆基本信息表!$C$4:$M$1048576,5,FALSE)))</f>
        <v/>
      </c>
      <c r="I19" s="10" t="str">
        <f>IF(D19="","",IF(ISERROR(VLOOKUP(D19,车辆基本信息表!$C$4:$M$1048576,6,FALSE)),"",VLOOKUP(D19,车辆基本信息表!$C$4:$M$1048576,6,FALSE)))</f>
        <v/>
      </c>
      <c r="J19" s="10" t="str">
        <f>IF(D19="","",IF(ISERROR(VLOOKUP(D19,车辆基本信息表!$C$4:$M$1048576,7,FALSE)),"",VLOOKUP(D19,车辆基本信息表!$C$4:$M$1048576,7,FALSE)))</f>
        <v/>
      </c>
      <c r="K19" s="71" t="str">
        <f>IF(D19="","",IF(ISERROR(VLOOKUP(D19,车辆基本信息表!$C$4:$M$1048576,8,FALSE)),"",VLOOKUP(D19,车辆基本信息表!$C$4:$M$1048576,8,FALSE)))</f>
        <v/>
      </c>
      <c r="L19" s="10" t="str">
        <f>IF(D19="","",IF(ISERROR(VLOOKUP(D19,车辆基本信息表!$C$4:$M$1048576,9,FALSE)),"",VLOOKUP(D19,车辆基本信息表!$C$4:$M$1048576,9,FALSE)))</f>
        <v/>
      </c>
      <c r="M19" s="10" t="str">
        <f>IF(D19="","",IF(ISERROR(VLOOKUP(D19,车辆基本信息表!$C$4:$M$1048576,10,FALSE)),"",VLOOKUP(D19,车辆基本信息表!$C$4:$M$1048576,10,FALSE)))</f>
        <v/>
      </c>
      <c r="N19" s="10" t="str">
        <f>IF(D19="","",IF(ISERROR(VLOOKUP(D19,车辆基本信息表!$C$4:$M$1048576,11,FALSE)),"",VLOOKUP(D19,车辆基本信息表!$C$4:$M$1048576,11,FALSE)))</f>
        <v/>
      </c>
    </row>
    <row r="20" spans="3:14">
      <c r="C20" s="10" t="str">
        <f t="shared" si="0"/>
        <v/>
      </c>
      <c r="D20" s="108"/>
      <c r="E20" s="10" t="str">
        <f>IF(D20="","",IF(ISERROR(VLOOKUP(D20,车辆基本信息表!$C$4:$M$1048576,2,FALSE)),"",VLOOKUP(D20,车辆基本信息表!$C$4:$M$1048576,2,FALSE)))</f>
        <v/>
      </c>
      <c r="F20" s="10" t="str">
        <f>IF(D20="","",IF(ISERROR(VLOOKUP(D20,车辆基本信息表!$C$4:$M$1048576,3,FALSE)),"",VLOOKUP(D20,车辆基本信息表!$C$4:$M$1048576,3,FALSE)))</f>
        <v/>
      </c>
      <c r="G20" s="10" t="str">
        <f>IF(D20="","",IF(ISERROR(VLOOKUP(D20,车辆基本信息表!$C$4:$M$1048576,4,FALSE)),"",VLOOKUP(D20,车辆基本信息表!$C$4:$M$1048576,4,FALSE)))</f>
        <v/>
      </c>
      <c r="H20" s="10" t="str">
        <f>IF(D20="","",IF(ISERROR(VLOOKUP(D20,车辆基本信息表!$C$4:$M$1048576,5,FALSE)),"",VLOOKUP(D20,车辆基本信息表!$C$4:$M$1048576,5,FALSE)))</f>
        <v/>
      </c>
      <c r="I20" s="10" t="str">
        <f>IF(D20="","",IF(ISERROR(VLOOKUP(D20,车辆基本信息表!$C$4:$M$1048576,6,FALSE)),"",VLOOKUP(D20,车辆基本信息表!$C$4:$M$1048576,6,FALSE)))</f>
        <v/>
      </c>
      <c r="J20" s="10" t="str">
        <f>IF(D20="","",IF(ISERROR(VLOOKUP(D20,车辆基本信息表!$C$4:$M$1048576,7,FALSE)),"",VLOOKUP(D20,车辆基本信息表!$C$4:$M$1048576,7,FALSE)))</f>
        <v/>
      </c>
      <c r="K20" s="71" t="str">
        <f>IF(D20="","",IF(ISERROR(VLOOKUP(D20,车辆基本信息表!$C$4:$M$1048576,8,FALSE)),"",VLOOKUP(D20,车辆基本信息表!$C$4:$M$1048576,8,FALSE)))</f>
        <v/>
      </c>
      <c r="L20" s="10" t="str">
        <f>IF(D20="","",IF(ISERROR(VLOOKUP(D20,车辆基本信息表!$C$4:$M$1048576,9,FALSE)),"",VLOOKUP(D20,车辆基本信息表!$C$4:$M$1048576,9,FALSE)))</f>
        <v/>
      </c>
      <c r="M20" s="10" t="str">
        <f>IF(D20="","",IF(ISERROR(VLOOKUP(D20,车辆基本信息表!$C$4:$M$1048576,10,FALSE)),"",VLOOKUP(D20,车辆基本信息表!$C$4:$M$1048576,10,FALSE)))</f>
        <v/>
      </c>
      <c r="N20" s="10" t="str">
        <f>IF(D20="","",IF(ISERROR(VLOOKUP(D20,车辆基本信息表!$C$4:$M$1048576,11,FALSE)),"",VLOOKUP(D20,车辆基本信息表!$C$4:$M$1048576,11,FALSE)))</f>
        <v/>
      </c>
    </row>
    <row r="21" spans="3:14">
      <c r="C21" s="10" t="str">
        <f t="shared" si="0"/>
        <v/>
      </c>
      <c r="D21" s="108"/>
      <c r="E21" s="10" t="str">
        <f>IF(D21="","",IF(ISERROR(VLOOKUP(D21,车辆基本信息表!$C$4:$M$1048576,2,FALSE)),"",VLOOKUP(D21,车辆基本信息表!$C$4:$M$1048576,2,FALSE)))</f>
        <v/>
      </c>
      <c r="F21" s="10" t="str">
        <f>IF(D21="","",IF(ISERROR(VLOOKUP(D21,车辆基本信息表!$C$4:$M$1048576,3,FALSE)),"",VLOOKUP(D21,车辆基本信息表!$C$4:$M$1048576,3,FALSE)))</f>
        <v/>
      </c>
      <c r="G21" s="10" t="str">
        <f>IF(D21="","",IF(ISERROR(VLOOKUP(D21,车辆基本信息表!$C$4:$M$1048576,4,FALSE)),"",VLOOKUP(D21,车辆基本信息表!$C$4:$M$1048576,4,FALSE)))</f>
        <v/>
      </c>
      <c r="H21" s="10" t="str">
        <f>IF(D21="","",IF(ISERROR(VLOOKUP(D21,车辆基本信息表!$C$4:$M$1048576,5,FALSE)),"",VLOOKUP(D21,车辆基本信息表!$C$4:$M$1048576,5,FALSE)))</f>
        <v/>
      </c>
      <c r="I21" s="10" t="str">
        <f>IF(D21="","",IF(ISERROR(VLOOKUP(D21,车辆基本信息表!$C$4:$M$1048576,6,FALSE)),"",VLOOKUP(D21,车辆基本信息表!$C$4:$M$1048576,6,FALSE)))</f>
        <v/>
      </c>
      <c r="J21" s="10" t="str">
        <f>IF(D21="","",IF(ISERROR(VLOOKUP(D21,车辆基本信息表!$C$4:$M$1048576,7,FALSE)),"",VLOOKUP(D21,车辆基本信息表!$C$4:$M$1048576,7,FALSE)))</f>
        <v/>
      </c>
      <c r="K21" s="71" t="str">
        <f>IF(D21="","",IF(ISERROR(VLOOKUP(D21,车辆基本信息表!$C$4:$M$1048576,8,FALSE)),"",VLOOKUP(D21,车辆基本信息表!$C$4:$M$1048576,8,FALSE)))</f>
        <v/>
      </c>
      <c r="L21" s="10" t="str">
        <f>IF(D21="","",IF(ISERROR(VLOOKUP(D21,车辆基本信息表!$C$4:$M$1048576,9,FALSE)),"",VLOOKUP(D21,车辆基本信息表!$C$4:$M$1048576,9,FALSE)))</f>
        <v/>
      </c>
      <c r="M21" s="10" t="str">
        <f>IF(D21="","",IF(ISERROR(VLOOKUP(D21,车辆基本信息表!$C$4:$M$1048576,10,FALSE)),"",VLOOKUP(D21,车辆基本信息表!$C$4:$M$1048576,10,FALSE)))</f>
        <v/>
      </c>
      <c r="N21" s="10" t="str">
        <f>IF(D21="","",IF(ISERROR(VLOOKUP(D21,车辆基本信息表!$C$4:$M$1048576,11,FALSE)),"",VLOOKUP(D21,车辆基本信息表!$C$4:$M$1048576,11,FALSE)))</f>
        <v/>
      </c>
    </row>
    <row r="22" spans="3:14">
      <c r="C22" s="10" t="str">
        <f t="shared" si="0"/>
        <v/>
      </c>
      <c r="D22" s="108"/>
      <c r="E22" s="10" t="str">
        <f>IF(D22="","",IF(ISERROR(VLOOKUP(D22,车辆基本信息表!$C$4:$M$1048576,2,FALSE)),"",VLOOKUP(D22,车辆基本信息表!$C$4:$M$1048576,2,FALSE)))</f>
        <v/>
      </c>
      <c r="F22" s="10" t="str">
        <f>IF(D22="","",IF(ISERROR(VLOOKUP(D22,车辆基本信息表!$C$4:$M$1048576,3,FALSE)),"",VLOOKUP(D22,车辆基本信息表!$C$4:$M$1048576,3,FALSE)))</f>
        <v/>
      </c>
      <c r="G22" s="10" t="str">
        <f>IF(D22="","",IF(ISERROR(VLOOKUP(D22,车辆基本信息表!$C$4:$M$1048576,4,FALSE)),"",VLOOKUP(D22,车辆基本信息表!$C$4:$M$1048576,4,FALSE)))</f>
        <v/>
      </c>
      <c r="H22" s="10" t="str">
        <f>IF(D22="","",IF(ISERROR(VLOOKUP(D22,车辆基本信息表!$C$4:$M$1048576,5,FALSE)),"",VLOOKUP(D22,车辆基本信息表!$C$4:$M$1048576,5,FALSE)))</f>
        <v/>
      </c>
      <c r="I22" s="10" t="str">
        <f>IF(D22="","",IF(ISERROR(VLOOKUP(D22,车辆基本信息表!$C$4:$M$1048576,6,FALSE)),"",VLOOKUP(D22,车辆基本信息表!$C$4:$M$1048576,6,FALSE)))</f>
        <v/>
      </c>
      <c r="J22" s="10" t="str">
        <f>IF(D22="","",IF(ISERROR(VLOOKUP(D22,车辆基本信息表!$C$4:$M$1048576,7,FALSE)),"",VLOOKUP(D22,车辆基本信息表!$C$4:$M$1048576,7,FALSE)))</f>
        <v/>
      </c>
      <c r="K22" s="71" t="str">
        <f>IF(D22="","",IF(ISERROR(VLOOKUP(D22,车辆基本信息表!$C$4:$M$1048576,8,FALSE)),"",VLOOKUP(D22,车辆基本信息表!$C$4:$M$1048576,8,FALSE)))</f>
        <v/>
      </c>
      <c r="L22" s="10" t="str">
        <f>IF(D22="","",IF(ISERROR(VLOOKUP(D22,车辆基本信息表!$C$4:$M$1048576,9,FALSE)),"",VLOOKUP(D22,车辆基本信息表!$C$4:$M$1048576,9,FALSE)))</f>
        <v/>
      </c>
      <c r="M22" s="10" t="str">
        <f>IF(D22="","",IF(ISERROR(VLOOKUP(D22,车辆基本信息表!$C$4:$M$1048576,10,FALSE)),"",VLOOKUP(D22,车辆基本信息表!$C$4:$M$1048576,10,FALSE)))</f>
        <v/>
      </c>
      <c r="N22" s="10" t="str">
        <f>IF(D22="","",IF(ISERROR(VLOOKUP(D22,车辆基本信息表!$C$4:$M$1048576,11,FALSE)),"",VLOOKUP(D22,车辆基本信息表!$C$4:$M$1048576,11,FALSE)))</f>
        <v/>
      </c>
    </row>
    <row r="23" spans="3:14">
      <c r="C23" s="10" t="str">
        <f t="shared" si="0"/>
        <v/>
      </c>
      <c r="D23" s="108"/>
      <c r="E23" s="10" t="str">
        <f>IF(D23="","",IF(ISERROR(VLOOKUP(D23,车辆基本信息表!$C$4:$M$1048576,2,FALSE)),"",VLOOKUP(D23,车辆基本信息表!$C$4:$M$1048576,2,FALSE)))</f>
        <v/>
      </c>
      <c r="F23" s="10" t="str">
        <f>IF(D23="","",IF(ISERROR(VLOOKUP(D23,车辆基本信息表!$C$4:$M$1048576,3,FALSE)),"",VLOOKUP(D23,车辆基本信息表!$C$4:$M$1048576,3,FALSE)))</f>
        <v/>
      </c>
      <c r="G23" s="10" t="str">
        <f>IF(D23="","",IF(ISERROR(VLOOKUP(D23,车辆基本信息表!$C$4:$M$1048576,4,FALSE)),"",VLOOKUP(D23,车辆基本信息表!$C$4:$M$1048576,4,FALSE)))</f>
        <v/>
      </c>
      <c r="H23" s="10" t="str">
        <f>IF(D23="","",IF(ISERROR(VLOOKUP(D23,车辆基本信息表!$C$4:$M$1048576,5,FALSE)),"",VLOOKUP(D23,车辆基本信息表!$C$4:$M$1048576,5,FALSE)))</f>
        <v/>
      </c>
      <c r="I23" s="10" t="str">
        <f>IF(D23="","",IF(ISERROR(VLOOKUP(D23,车辆基本信息表!$C$4:$M$1048576,6,FALSE)),"",VLOOKUP(D23,车辆基本信息表!$C$4:$M$1048576,6,FALSE)))</f>
        <v/>
      </c>
      <c r="J23" s="10" t="str">
        <f>IF(D23="","",IF(ISERROR(VLOOKUP(D23,车辆基本信息表!$C$4:$M$1048576,7,FALSE)),"",VLOOKUP(D23,车辆基本信息表!$C$4:$M$1048576,7,FALSE)))</f>
        <v/>
      </c>
      <c r="K23" s="71" t="str">
        <f>IF(D23="","",IF(ISERROR(VLOOKUP(D23,车辆基本信息表!$C$4:$M$1048576,8,FALSE)),"",VLOOKUP(D23,车辆基本信息表!$C$4:$M$1048576,8,FALSE)))</f>
        <v/>
      </c>
      <c r="L23" s="10" t="str">
        <f>IF(D23="","",IF(ISERROR(VLOOKUP(D23,车辆基本信息表!$C$4:$M$1048576,9,FALSE)),"",VLOOKUP(D23,车辆基本信息表!$C$4:$M$1048576,9,FALSE)))</f>
        <v/>
      </c>
      <c r="M23" s="10" t="str">
        <f>IF(D23="","",IF(ISERROR(VLOOKUP(D23,车辆基本信息表!$C$4:$M$1048576,10,FALSE)),"",VLOOKUP(D23,车辆基本信息表!$C$4:$M$1048576,10,FALSE)))</f>
        <v/>
      </c>
      <c r="N23" s="10" t="str">
        <f>IF(D23="","",IF(ISERROR(VLOOKUP(D23,车辆基本信息表!$C$4:$M$1048576,11,FALSE)),"",VLOOKUP(D23,车辆基本信息表!$C$4:$M$1048576,11,FALSE)))</f>
        <v/>
      </c>
    </row>
    <row r="24" spans="3:14">
      <c r="C24" s="10" t="str">
        <f t="shared" si="0"/>
        <v/>
      </c>
      <c r="D24" s="108"/>
      <c r="E24" s="10" t="str">
        <f>IF(D24="","",IF(ISERROR(VLOOKUP(D24,车辆基本信息表!$C$4:$M$1048576,2,FALSE)),"",VLOOKUP(D24,车辆基本信息表!$C$4:$M$1048576,2,FALSE)))</f>
        <v/>
      </c>
      <c r="F24" s="10" t="str">
        <f>IF(D24="","",IF(ISERROR(VLOOKUP(D24,车辆基本信息表!$C$4:$M$1048576,3,FALSE)),"",VLOOKUP(D24,车辆基本信息表!$C$4:$M$1048576,3,FALSE)))</f>
        <v/>
      </c>
      <c r="G24" s="10" t="str">
        <f>IF(D24="","",IF(ISERROR(VLOOKUP(D24,车辆基本信息表!$C$4:$M$1048576,4,FALSE)),"",VLOOKUP(D24,车辆基本信息表!$C$4:$M$1048576,4,FALSE)))</f>
        <v/>
      </c>
      <c r="H24" s="10" t="str">
        <f>IF(D24="","",IF(ISERROR(VLOOKUP(D24,车辆基本信息表!$C$4:$M$1048576,5,FALSE)),"",VLOOKUP(D24,车辆基本信息表!$C$4:$M$1048576,5,FALSE)))</f>
        <v/>
      </c>
      <c r="I24" s="10" t="str">
        <f>IF(D24="","",IF(ISERROR(VLOOKUP(D24,车辆基本信息表!$C$4:$M$1048576,6,FALSE)),"",VLOOKUP(D24,车辆基本信息表!$C$4:$M$1048576,6,FALSE)))</f>
        <v/>
      </c>
      <c r="J24" s="10" t="str">
        <f>IF(D24="","",IF(ISERROR(VLOOKUP(D24,车辆基本信息表!$C$4:$M$1048576,7,FALSE)),"",VLOOKUP(D24,车辆基本信息表!$C$4:$M$1048576,7,FALSE)))</f>
        <v/>
      </c>
      <c r="K24" s="71" t="str">
        <f>IF(D24="","",IF(ISERROR(VLOOKUP(D24,车辆基本信息表!$C$4:$M$1048576,8,FALSE)),"",VLOOKUP(D24,车辆基本信息表!$C$4:$M$1048576,8,FALSE)))</f>
        <v/>
      </c>
      <c r="L24" s="10" t="str">
        <f>IF(D24="","",IF(ISERROR(VLOOKUP(D24,车辆基本信息表!$C$4:$M$1048576,9,FALSE)),"",VLOOKUP(D24,车辆基本信息表!$C$4:$M$1048576,9,FALSE)))</f>
        <v/>
      </c>
      <c r="M24" s="10" t="str">
        <f>IF(D24="","",IF(ISERROR(VLOOKUP(D24,车辆基本信息表!$C$4:$M$1048576,10,FALSE)),"",VLOOKUP(D24,车辆基本信息表!$C$4:$M$1048576,10,FALSE)))</f>
        <v/>
      </c>
      <c r="N24" s="10" t="str">
        <f>IF(D24="","",IF(ISERROR(VLOOKUP(D24,车辆基本信息表!$C$4:$M$1048576,11,FALSE)),"",VLOOKUP(D24,车辆基本信息表!$C$4:$M$1048576,11,FALSE)))</f>
        <v/>
      </c>
    </row>
    <row r="25" spans="3:14">
      <c r="C25" s="10" t="str">
        <f t="shared" si="0"/>
        <v/>
      </c>
      <c r="D25" s="108"/>
      <c r="E25" s="10" t="str">
        <f>IF(D25="","",IF(ISERROR(VLOOKUP(D25,车辆基本信息表!$C$4:$M$1048576,2,FALSE)),"",VLOOKUP(D25,车辆基本信息表!$C$4:$M$1048576,2,FALSE)))</f>
        <v/>
      </c>
      <c r="F25" s="10" t="str">
        <f>IF(D25="","",IF(ISERROR(VLOOKUP(D25,车辆基本信息表!$C$4:$M$1048576,3,FALSE)),"",VLOOKUP(D25,车辆基本信息表!$C$4:$M$1048576,3,FALSE)))</f>
        <v/>
      </c>
      <c r="G25" s="10" t="str">
        <f>IF(D25="","",IF(ISERROR(VLOOKUP(D25,车辆基本信息表!$C$4:$M$1048576,4,FALSE)),"",VLOOKUP(D25,车辆基本信息表!$C$4:$M$1048576,4,FALSE)))</f>
        <v/>
      </c>
      <c r="H25" s="10" t="str">
        <f>IF(D25="","",IF(ISERROR(VLOOKUP(D25,车辆基本信息表!$C$4:$M$1048576,5,FALSE)),"",VLOOKUP(D25,车辆基本信息表!$C$4:$M$1048576,5,FALSE)))</f>
        <v/>
      </c>
      <c r="I25" s="10" t="str">
        <f>IF(D25="","",IF(ISERROR(VLOOKUP(D25,车辆基本信息表!$C$4:$M$1048576,6,FALSE)),"",VLOOKUP(D25,车辆基本信息表!$C$4:$M$1048576,6,FALSE)))</f>
        <v/>
      </c>
      <c r="J25" s="10" t="str">
        <f>IF(D25="","",IF(ISERROR(VLOOKUP(D25,车辆基本信息表!$C$4:$M$1048576,7,FALSE)),"",VLOOKUP(D25,车辆基本信息表!$C$4:$M$1048576,7,FALSE)))</f>
        <v/>
      </c>
      <c r="K25" s="71" t="str">
        <f>IF(D25="","",IF(ISERROR(VLOOKUP(D25,车辆基本信息表!$C$4:$M$1048576,8,FALSE)),"",VLOOKUP(D25,车辆基本信息表!$C$4:$M$1048576,8,FALSE)))</f>
        <v/>
      </c>
      <c r="L25" s="10" t="str">
        <f>IF(D25="","",IF(ISERROR(VLOOKUP(D25,车辆基本信息表!$C$4:$M$1048576,9,FALSE)),"",VLOOKUP(D25,车辆基本信息表!$C$4:$M$1048576,9,FALSE)))</f>
        <v/>
      </c>
      <c r="M25" s="10" t="str">
        <f>IF(D25="","",IF(ISERROR(VLOOKUP(D25,车辆基本信息表!$C$4:$M$1048576,10,FALSE)),"",VLOOKUP(D25,车辆基本信息表!$C$4:$M$1048576,10,FALSE)))</f>
        <v/>
      </c>
      <c r="N25" s="10" t="str">
        <f>IF(D25="","",IF(ISERROR(VLOOKUP(D25,车辆基本信息表!$C$4:$M$1048576,11,FALSE)),"",VLOOKUP(D25,车辆基本信息表!$C$4:$M$1048576,11,FALSE)))</f>
        <v/>
      </c>
    </row>
    <row r="26" spans="3:14">
      <c r="C26" s="10" t="str">
        <f t="shared" si="0"/>
        <v/>
      </c>
      <c r="D26" s="108"/>
      <c r="E26" s="10" t="str">
        <f>IF(D26="","",IF(ISERROR(VLOOKUP(D26,车辆基本信息表!$C$4:$M$1048576,2,FALSE)),"",VLOOKUP(D26,车辆基本信息表!$C$4:$M$1048576,2,FALSE)))</f>
        <v/>
      </c>
      <c r="F26" s="10" t="str">
        <f>IF(D26="","",IF(ISERROR(VLOOKUP(D26,车辆基本信息表!$C$4:$M$1048576,3,FALSE)),"",VLOOKUP(D26,车辆基本信息表!$C$4:$M$1048576,3,FALSE)))</f>
        <v/>
      </c>
      <c r="G26" s="10" t="str">
        <f>IF(D26="","",IF(ISERROR(VLOOKUP(D26,车辆基本信息表!$C$4:$M$1048576,4,FALSE)),"",VLOOKUP(D26,车辆基本信息表!$C$4:$M$1048576,4,FALSE)))</f>
        <v/>
      </c>
      <c r="H26" s="10" t="str">
        <f>IF(D26="","",IF(ISERROR(VLOOKUP(D26,车辆基本信息表!$C$4:$M$1048576,5,FALSE)),"",VLOOKUP(D26,车辆基本信息表!$C$4:$M$1048576,5,FALSE)))</f>
        <v/>
      </c>
      <c r="I26" s="10" t="str">
        <f>IF(D26="","",IF(ISERROR(VLOOKUP(D26,车辆基本信息表!$C$4:$M$1048576,6,FALSE)),"",VLOOKUP(D26,车辆基本信息表!$C$4:$M$1048576,6,FALSE)))</f>
        <v/>
      </c>
      <c r="J26" s="10" t="str">
        <f>IF(D26="","",IF(ISERROR(VLOOKUP(D26,车辆基本信息表!$C$4:$M$1048576,7,FALSE)),"",VLOOKUP(D26,车辆基本信息表!$C$4:$M$1048576,7,FALSE)))</f>
        <v/>
      </c>
      <c r="K26" s="71" t="str">
        <f>IF(D26="","",IF(ISERROR(VLOOKUP(D26,车辆基本信息表!$C$4:$M$1048576,8,FALSE)),"",VLOOKUP(D26,车辆基本信息表!$C$4:$M$1048576,8,FALSE)))</f>
        <v/>
      </c>
      <c r="L26" s="10" t="str">
        <f>IF(D26="","",IF(ISERROR(VLOOKUP(D26,车辆基本信息表!$C$4:$M$1048576,9,FALSE)),"",VLOOKUP(D26,车辆基本信息表!$C$4:$M$1048576,9,FALSE)))</f>
        <v/>
      </c>
      <c r="M26" s="10" t="str">
        <f>IF(D26="","",IF(ISERROR(VLOOKUP(D26,车辆基本信息表!$C$4:$M$1048576,10,FALSE)),"",VLOOKUP(D26,车辆基本信息表!$C$4:$M$1048576,10,FALSE)))</f>
        <v/>
      </c>
      <c r="N26" s="10" t="str">
        <f>IF(D26="","",IF(ISERROR(VLOOKUP(D26,车辆基本信息表!$C$4:$M$1048576,11,FALSE)),"",VLOOKUP(D26,车辆基本信息表!$C$4:$M$1048576,11,FALSE)))</f>
        <v/>
      </c>
    </row>
    <row r="27" spans="3:14">
      <c r="C27" s="10" t="str">
        <f t="shared" si="0"/>
        <v/>
      </c>
      <c r="D27" s="108"/>
      <c r="E27" s="10" t="str">
        <f>IF(D27="","",IF(ISERROR(VLOOKUP(D27,车辆基本信息表!$C$4:$M$1048576,2,FALSE)),"",VLOOKUP(D27,车辆基本信息表!$C$4:$M$1048576,2,FALSE)))</f>
        <v/>
      </c>
      <c r="F27" s="10" t="str">
        <f>IF(D27="","",IF(ISERROR(VLOOKUP(D27,车辆基本信息表!$C$4:$M$1048576,3,FALSE)),"",VLOOKUP(D27,车辆基本信息表!$C$4:$M$1048576,3,FALSE)))</f>
        <v/>
      </c>
      <c r="G27" s="10" t="str">
        <f>IF(D27="","",IF(ISERROR(VLOOKUP(D27,车辆基本信息表!$C$4:$M$1048576,4,FALSE)),"",VLOOKUP(D27,车辆基本信息表!$C$4:$M$1048576,4,FALSE)))</f>
        <v/>
      </c>
      <c r="H27" s="10" t="str">
        <f>IF(D27="","",IF(ISERROR(VLOOKUP(D27,车辆基本信息表!$C$4:$M$1048576,5,FALSE)),"",VLOOKUP(D27,车辆基本信息表!$C$4:$M$1048576,5,FALSE)))</f>
        <v/>
      </c>
      <c r="I27" s="10" t="str">
        <f>IF(D27="","",IF(ISERROR(VLOOKUP(D27,车辆基本信息表!$C$4:$M$1048576,6,FALSE)),"",VLOOKUP(D27,车辆基本信息表!$C$4:$M$1048576,6,FALSE)))</f>
        <v/>
      </c>
      <c r="J27" s="10" t="str">
        <f>IF(D27="","",IF(ISERROR(VLOOKUP(D27,车辆基本信息表!$C$4:$M$1048576,7,FALSE)),"",VLOOKUP(D27,车辆基本信息表!$C$4:$M$1048576,7,FALSE)))</f>
        <v/>
      </c>
      <c r="K27" s="71" t="str">
        <f>IF(D27="","",IF(ISERROR(VLOOKUP(D27,车辆基本信息表!$C$4:$M$1048576,8,FALSE)),"",VLOOKUP(D27,车辆基本信息表!$C$4:$M$1048576,8,FALSE)))</f>
        <v/>
      </c>
      <c r="L27" s="10" t="str">
        <f>IF(D27="","",IF(ISERROR(VLOOKUP(D27,车辆基本信息表!$C$4:$M$1048576,9,FALSE)),"",VLOOKUP(D27,车辆基本信息表!$C$4:$M$1048576,9,FALSE)))</f>
        <v/>
      </c>
      <c r="M27" s="10" t="str">
        <f>IF(D27="","",IF(ISERROR(VLOOKUP(D27,车辆基本信息表!$C$4:$M$1048576,10,FALSE)),"",VLOOKUP(D27,车辆基本信息表!$C$4:$M$1048576,10,FALSE)))</f>
        <v/>
      </c>
      <c r="N27" s="10" t="str">
        <f>IF(D27="","",IF(ISERROR(VLOOKUP(D27,车辆基本信息表!$C$4:$M$1048576,11,FALSE)),"",VLOOKUP(D27,车辆基本信息表!$C$4:$M$1048576,11,FALSE)))</f>
        <v/>
      </c>
    </row>
    <row r="28" spans="3:14">
      <c r="C28" s="10" t="str">
        <f t="shared" si="0"/>
        <v/>
      </c>
      <c r="D28" s="108"/>
      <c r="E28" s="10" t="str">
        <f>IF(D28="","",IF(ISERROR(VLOOKUP(D28,车辆基本信息表!$C$4:$M$1048576,2,FALSE)),"",VLOOKUP(D28,车辆基本信息表!$C$4:$M$1048576,2,FALSE)))</f>
        <v/>
      </c>
      <c r="F28" s="10" t="str">
        <f>IF(D28="","",IF(ISERROR(VLOOKUP(D28,车辆基本信息表!$C$4:$M$1048576,3,FALSE)),"",VLOOKUP(D28,车辆基本信息表!$C$4:$M$1048576,3,FALSE)))</f>
        <v/>
      </c>
      <c r="G28" s="10" t="str">
        <f>IF(D28="","",IF(ISERROR(VLOOKUP(D28,车辆基本信息表!$C$4:$M$1048576,4,FALSE)),"",VLOOKUP(D28,车辆基本信息表!$C$4:$M$1048576,4,FALSE)))</f>
        <v/>
      </c>
      <c r="H28" s="10" t="str">
        <f>IF(D28="","",IF(ISERROR(VLOOKUP(D28,车辆基本信息表!$C$4:$M$1048576,5,FALSE)),"",VLOOKUP(D28,车辆基本信息表!$C$4:$M$1048576,5,FALSE)))</f>
        <v/>
      </c>
      <c r="I28" s="10" t="str">
        <f>IF(D28="","",IF(ISERROR(VLOOKUP(D28,车辆基本信息表!$C$4:$M$1048576,6,FALSE)),"",VLOOKUP(D28,车辆基本信息表!$C$4:$M$1048576,6,FALSE)))</f>
        <v/>
      </c>
      <c r="J28" s="10" t="str">
        <f>IF(D28="","",IF(ISERROR(VLOOKUP(D28,车辆基本信息表!$C$4:$M$1048576,7,FALSE)),"",VLOOKUP(D28,车辆基本信息表!$C$4:$M$1048576,7,FALSE)))</f>
        <v/>
      </c>
      <c r="K28" s="71" t="str">
        <f>IF(D28="","",IF(ISERROR(VLOOKUP(D28,车辆基本信息表!$C$4:$M$1048576,8,FALSE)),"",VLOOKUP(D28,车辆基本信息表!$C$4:$M$1048576,8,FALSE)))</f>
        <v/>
      </c>
      <c r="L28" s="10" t="str">
        <f>IF(D28="","",IF(ISERROR(VLOOKUP(D28,车辆基本信息表!$C$4:$M$1048576,9,FALSE)),"",VLOOKUP(D28,车辆基本信息表!$C$4:$M$1048576,9,FALSE)))</f>
        <v/>
      </c>
      <c r="M28" s="10" t="str">
        <f>IF(D28="","",IF(ISERROR(VLOOKUP(D28,车辆基本信息表!$C$4:$M$1048576,10,FALSE)),"",VLOOKUP(D28,车辆基本信息表!$C$4:$M$1048576,10,FALSE)))</f>
        <v/>
      </c>
      <c r="N28" s="10" t="str">
        <f>IF(D28="","",IF(ISERROR(VLOOKUP(D28,车辆基本信息表!$C$4:$M$1048576,11,FALSE)),"",VLOOKUP(D28,车辆基本信息表!$C$4:$M$1048576,11,FALSE)))</f>
        <v/>
      </c>
    </row>
    <row r="29" spans="3:14">
      <c r="C29" s="10" t="str">
        <f t="shared" si="0"/>
        <v/>
      </c>
      <c r="D29" s="108"/>
      <c r="E29" s="10" t="str">
        <f>IF(D29="","",IF(ISERROR(VLOOKUP(D29,车辆基本信息表!$C$4:$M$1048576,2,FALSE)),"",VLOOKUP(D29,车辆基本信息表!$C$4:$M$1048576,2,FALSE)))</f>
        <v/>
      </c>
      <c r="F29" s="10" t="str">
        <f>IF(D29="","",IF(ISERROR(VLOOKUP(D29,车辆基本信息表!$C$4:$M$1048576,3,FALSE)),"",VLOOKUP(D29,车辆基本信息表!$C$4:$M$1048576,3,FALSE)))</f>
        <v/>
      </c>
      <c r="G29" s="10" t="str">
        <f>IF(D29="","",IF(ISERROR(VLOOKUP(D29,车辆基本信息表!$C$4:$M$1048576,4,FALSE)),"",VLOOKUP(D29,车辆基本信息表!$C$4:$M$1048576,4,FALSE)))</f>
        <v/>
      </c>
      <c r="H29" s="10" t="str">
        <f>IF(D29="","",IF(ISERROR(VLOOKUP(D29,车辆基本信息表!$C$4:$M$1048576,5,FALSE)),"",VLOOKUP(D29,车辆基本信息表!$C$4:$M$1048576,5,FALSE)))</f>
        <v/>
      </c>
      <c r="I29" s="10" t="str">
        <f>IF(D29="","",IF(ISERROR(VLOOKUP(D29,车辆基本信息表!$C$4:$M$1048576,6,FALSE)),"",VLOOKUP(D29,车辆基本信息表!$C$4:$M$1048576,6,FALSE)))</f>
        <v/>
      </c>
      <c r="J29" s="10" t="str">
        <f>IF(D29="","",IF(ISERROR(VLOOKUP(D29,车辆基本信息表!$C$4:$M$1048576,7,FALSE)),"",VLOOKUP(D29,车辆基本信息表!$C$4:$M$1048576,7,FALSE)))</f>
        <v/>
      </c>
      <c r="K29" s="71" t="str">
        <f>IF(D29="","",IF(ISERROR(VLOOKUP(D29,车辆基本信息表!$C$4:$M$1048576,8,FALSE)),"",VLOOKUP(D29,车辆基本信息表!$C$4:$M$1048576,8,FALSE)))</f>
        <v/>
      </c>
      <c r="L29" s="10" t="str">
        <f>IF(D29="","",IF(ISERROR(VLOOKUP(D29,车辆基本信息表!$C$4:$M$1048576,9,FALSE)),"",VLOOKUP(D29,车辆基本信息表!$C$4:$M$1048576,9,FALSE)))</f>
        <v/>
      </c>
      <c r="M29" s="10" t="str">
        <f>IF(D29="","",IF(ISERROR(VLOOKUP(D29,车辆基本信息表!$C$4:$M$1048576,10,FALSE)),"",VLOOKUP(D29,车辆基本信息表!$C$4:$M$1048576,10,FALSE)))</f>
        <v/>
      </c>
      <c r="N29" s="10" t="str">
        <f>IF(D29="","",IF(ISERROR(VLOOKUP(D29,车辆基本信息表!$C$4:$M$1048576,11,FALSE)),"",VLOOKUP(D29,车辆基本信息表!$C$4:$M$1048576,11,FALSE)))</f>
        <v/>
      </c>
    </row>
    <row r="30" spans="3:14">
      <c r="C30" s="10" t="str">
        <f t="shared" si="0"/>
        <v/>
      </c>
      <c r="D30" s="108"/>
      <c r="E30" s="10" t="str">
        <f>IF(D30="","",IF(ISERROR(VLOOKUP(D30,车辆基本信息表!$C$4:$M$1048576,2,FALSE)),"",VLOOKUP(D30,车辆基本信息表!$C$4:$M$1048576,2,FALSE)))</f>
        <v/>
      </c>
      <c r="F30" s="10" t="str">
        <f>IF(D30="","",IF(ISERROR(VLOOKUP(D30,车辆基本信息表!$C$4:$M$1048576,3,FALSE)),"",VLOOKUP(D30,车辆基本信息表!$C$4:$M$1048576,3,FALSE)))</f>
        <v/>
      </c>
      <c r="G30" s="10" t="str">
        <f>IF(D30="","",IF(ISERROR(VLOOKUP(D30,车辆基本信息表!$C$4:$M$1048576,4,FALSE)),"",VLOOKUP(D30,车辆基本信息表!$C$4:$M$1048576,4,FALSE)))</f>
        <v/>
      </c>
      <c r="H30" s="10" t="str">
        <f>IF(D30="","",IF(ISERROR(VLOOKUP(D30,车辆基本信息表!$C$4:$M$1048576,5,FALSE)),"",VLOOKUP(D30,车辆基本信息表!$C$4:$M$1048576,5,FALSE)))</f>
        <v/>
      </c>
      <c r="I30" s="10" t="str">
        <f>IF(D30="","",IF(ISERROR(VLOOKUP(D30,车辆基本信息表!$C$4:$M$1048576,6,FALSE)),"",VLOOKUP(D30,车辆基本信息表!$C$4:$M$1048576,6,FALSE)))</f>
        <v/>
      </c>
      <c r="J30" s="10" t="str">
        <f>IF(D30="","",IF(ISERROR(VLOOKUP(D30,车辆基本信息表!$C$4:$M$1048576,7,FALSE)),"",VLOOKUP(D30,车辆基本信息表!$C$4:$M$1048576,7,FALSE)))</f>
        <v/>
      </c>
      <c r="K30" s="71" t="str">
        <f>IF(D30="","",IF(ISERROR(VLOOKUP(D30,车辆基本信息表!$C$4:$M$1048576,8,FALSE)),"",VLOOKUP(D30,车辆基本信息表!$C$4:$M$1048576,8,FALSE)))</f>
        <v/>
      </c>
      <c r="L30" s="10" t="str">
        <f>IF(D30="","",IF(ISERROR(VLOOKUP(D30,车辆基本信息表!$C$4:$M$1048576,9,FALSE)),"",VLOOKUP(D30,车辆基本信息表!$C$4:$M$1048576,9,FALSE)))</f>
        <v/>
      </c>
      <c r="M30" s="10" t="str">
        <f>IF(D30="","",IF(ISERROR(VLOOKUP(D30,车辆基本信息表!$C$4:$M$1048576,10,FALSE)),"",VLOOKUP(D30,车辆基本信息表!$C$4:$M$1048576,10,FALSE)))</f>
        <v/>
      </c>
      <c r="N30" s="10" t="str">
        <f>IF(D30="","",IF(ISERROR(VLOOKUP(D30,车辆基本信息表!$C$4:$M$1048576,11,FALSE)),"",VLOOKUP(D30,车辆基本信息表!$C$4:$M$1048576,11,FALSE)))</f>
        <v/>
      </c>
    </row>
    <row r="31" spans="3:14">
      <c r="C31" s="10" t="str">
        <f t="shared" si="0"/>
        <v/>
      </c>
      <c r="D31" s="108"/>
      <c r="E31" s="10" t="str">
        <f>IF(D31="","",IF(ISERROR(VLOOKUP(D31,车辆基本信息表!$C$4:$M$1048576,2,FALSE)),"",VLOOKUP(D31,车辆基本信息表!$C$4:$M$1048576,2,FALSE)))</f>
        <v/>
      </c>
      <c r="F31" s="10" t="str">
        <f>IF(D31="","",IF(ISERROR(VLOOKUP(D31,车辆基本信息表!$C$4:$M$1048576,3,FALSE)),"",VLOOKUP(D31,车辆基本信息表!$C$4:$M$1048576,3,FALSE)))</f>
        <v/>
      </c>
      <c r="G31" s="10" t="str">
        <f>IF(D31="","",IF(ISERROR(VLOOKUP(D31,车辆基本信息表!$C$4:$M$1048576,4,FALSE)),"",VLOOKUP(D31,车辆基本信息表!$C$4:$M$1048576,4,FALSE)))</f>
        <v/>
      </c>
      <c r="H31" s="10" t="str">
        <f>IF(D31="","",IF(ISERROR(VLOOKUP(D31,车辆基本信息表!$C$4:$M$1048576,5,FALSE)),"",VLOOKUP(D31,车辆基本信息表!$C$4:$M$1048576,5,FALSE)))</f>
        <v/>
      </c>
      <c r="I31" s="10" t="str">
        <f>IF(D31="","",IF(ISERROR(VLOOKUP(D31,车辆基本信息表!$C$4:$M$1048576,6,FALSE)),"",VLOOKUP(D31,车辆基本信息表!$C$4:$M$1048576,6,FALSE)))</f>
        <v/>
      </c>
      <c r="J31" s="10" t="str">
        <f>IF(D31="","",IF(ISERROR(VLOOKUP(D31,车辆基本信息表!$C$4:$M$1048576,7,FALSE)),"",VLOOKUP(D31,车辆基本信息表!$C$4:$M$1048576,7,FALSE)))</f>
        <v/>
      </c>
      <c r="K31" s="71" t="str">
        <f>IF(D31="","",IF(ISERROR(VLOOKUP(D31,车辆基本信息表!$C$4:$M$1048576,8,FALSE)),"",VLOOKUP(D31,车辆基本信息表!$C$4:$M$1048576,8,FALSE)))</f>
        <v/>
      </c>
      <c r="L31" s="10" t="str">
        <f>IF(D31="","",IF(ISERROR(VLOOKUP(D31,车辆基本信息表!$C$4:$M$1048576,9,FALSE)),"",VLOOKUP(D31,车辆基本信息表!$C$4:$M$1048576,9,FALSE)))</f>
        <v/>
      </c>
      <c r="M31" s="10" t="str">
        <f>IF(D31="","",IF(ISERROR(VLOOKUP(D31,车辆基本信息表!$C$4:$M$1048576,10,FALSE)),"",VLOOKUP(D31,车辆基本信息表!$C$4:$M$1048576,10,FALSE)))</f>
        <v/>
      </c>
      <c r="N31" s="10" t="str">
        <f>IF(D31="","",IF(ISERROR(VLOOKUP(D31,车辆基本信息表!$C$4:$M$1048576,11,FALSE)),"",VLOOKUP(D31,车辆基本信息表!$C$4:$M$1048576,11,FALSE)))</f>
        <v/>
      </c>
    </row>
    <row r="32" spans="3:14">
      <c r="C32" s="10" t="str">
        <f t="shared" si="0"/>
        <v/>
      </c>
      <c r="D32" s="108"/>
      <c r="E32" s="10" t="str">
        <f>IF(D32="","",IF(ISERROR(VLOOKUP(D32,车辆基本信息表!$C$4:$M$1048576,2,FALSE)),"",VLOOKUP(D32,车辆基本信息表!$C$4:$M$1048576,2,FALSE)))</f>
        <v/>
      </c>
      <c r="F32" s="10" t="str">
        <f>IF(D32="","",IF(ISERROR(VLOOKUP(D32,车辆基本信息表!$C$4:$M$1048576,3,FALSE)),"",VLOOKUP(D32,车辆基本信息表!$C$4:$M$1048576,3,FALSE)))</f>
        <v/>
      </c>
      <c r="G32" s="10" t="str">
        <f>IF(D32="","",IF(ISERROR(VLOOKUP(D32,车辆基本信息表!$C$4:$M$1048576,4,FALSE)),"",VLOOKUP(D32,车辆基本信息表!$C$4:$M$1048576,4,FALSE)))</f>
        <v/>
      </c>
      <c r="H32" s="10" t="str">
        <f>IF(D32="","",IF(ISERROR(VLOOKUP(D32,车辆基本信息表!$C$4:$M$1048576,5,FALSE)),"",VLOOKUP(D32,车辆基本信息表!$C$4:$M$1048576,5,FALSE)))</f>
        <v/>
      </c>
      <c r="I32" s="10" t="str">
        <f>IF(D32="","",IF(ISERROR(VLOOKUP(D32,车辆基本信息表!$C$4:$M$1048576,6,FALSE)),"",VLOOKUP(D32,车辆基本信息表!$C$4:$M$1048576,6,FALSE)))</f>
        <v/>
      </c>
      <c r="J32" s="10" t="str">
        <f>IF(D32="","",IF(ISERROR(VLOOKUP(D32,车辆基本信息表!$C$4:$M$1048576,7,FALSE)),"",VLOOKUP(D32,车辆基本信息表!$C$4:$M$1048576,7,FALSE)))</f>
        <v/>
      </c>
      <c r="K32" s="71" t="str">
        <f>IF(D32="","",IF(ISERROR(VLOOKUP(D32,车辆基本信息表!$C$4:$M$1048576,8,FALSE)),"",VLOOKUP(D32,车辆基本信息表!$C$4:$M$1048576,8,FALSE)))</f>
        <v/>
      </c>
      <c r="L32" s="10" t="str">
        <f>IF(D32="","",IF(ISERROR(VLOOKUP(D32,车辆基本信息表!$C$4:$M$1048576,9,FALSE)),"",VLOOKUP(D32,车辆基本信息表!$C$4:$M$1048576,9,FALSE)))</f>
        <v/>
      </c>
      <c r="M32" s="10" t="str">
        <f>IF(D32="","",IF(ISERROR(VLOOKUP(D32,车辆基本信息表!$C$4:$M$1048576,10,FALSE)),"",VLOOKUP(D32,车辆基本信息表!$C$4:$M$1048576,10,FALSE)))</f>
        <v/>
      </c>
      <c r="N32" s="10" t="str">
        <f>IF(D32="","",IF(ISERROR(VLOOKUP(D32,车辆基本信息表!$C$4:$M$1048576,11,FALSE)),"",VLOOKUP(D32,车辆基本信息表!$C$4:$M$1048576,11,FALSE)))</f>
        <v/>
      </c>
    </row>
    <row r="33" spans="3:14">
      <c r="C33" s="10" t="str">
        <f t="shared" si="0"/>
        <v/>
      </c>
      <c r="D33" s="108"/>
      <c r="E33" s="10" t="str">
        <f>IF(D33="","",IF(ISERROR(VLOOKUP(D33,车辆基本信息表!$C$4:$M$1048576,2,FALSE)),"",VLOOKUP(D33,车辆基本信息表!$C$4:$M$1048576,2,FALSE)))</f>
        <v/>
      </c>
      <c r="F33" s="10" t="str">
        <f>IF(D33="","",IF(ISERROR(VLOOKUP(D33,车辆基本信息表!$C$4:$M$1048576,3,FALSE)),"",VLOOKUP(D33,车辆基本信息表!$C$4:$M$1048576,3,FALSE)))</f>
        <v/>
      </c>
      <c r="G33" s="10" t="str">
        <f>IF(D33="","",IF(ISERROR(VLOOKUP(D33,车辆基本信息表!$C$4:$M$1048576,4,FALSE)),"",VLOOKUP(D33,车辆基本信息表!$C$4:$M$1048576,4,FALSE)))</f>
        <v/>
      </c>
      <c r="H33" s="10" t="str">
        <f>IF(D33="","",IF(ISERROR(VLOOKUP(D33,车辆基本信息表!$C$4:$M$1048576,5,FALSE)),"",VLOOKUP(D33,车辆基本信息表!$C$4:$M$1048576,5,FALSE)))</f>
        <v/>
      </c>
      <c r="I33" s="10" t="str">
        <f>IF(D33="","",IF(ISERROR(VLOOKUP(D33,车辆基本信息表!$C$4:$M$1048576,6,FALSE)),"",VLOOKUP(D33,车辆基本信息表!$C$4:$M$1048576,6,FALSE)))</f>
        <v/>
      </c>
      <c r="J33" s="10" t="str">
        <f>IF(D33="","",IF(ISERROR(VLOOKUP(D33,车辆基本信息表!$C$4:$M$1048576,7,FALSE)),"",VLOOKUP(D33,车辆基本信息表!$C$4:$M$1048576,7,FALSE)))</f>
        <v/>
      </c>
      <c r="K33" s="71" t="str">
        <f>IF(D33="","",IF(ISERROR(VLOOKUP(D33,车辆基本信息表!$C$4:$M$1048576,8,FALSE)),"",VLOOKUP(D33,车辆基本信息表!$C$4:$M$1048576,8,FALSE)))</f>
        <v/>
      </c>
      <c r="L33" s="10" t="str">
        <f>IF(D33="","",IF(ISERROR(VLOOKUP(D33,车辆基本信息表!$C$4:$M$1048576,9,FALSE)),"",VLOOKUP(D33,车辆基本信息表!$C$4:$M$1048576,9,FALSE)))</f>
        <v/>
      </c>
      <c r="M33" s="10" t="str">
        <f>IF(D33="","",IF(ISERROR(VLOOKUP(D33,车辆基本信息表!$C$4:$M$1048576,10,FALSE)),"",VLOOKUP(D33,车辆基本信息表!$C$4:$M$1048576,10,FALSE)))</f>
        <v/>
      </c>
      <c r="N33" s="10" t="str">
        <f>IF(D33="","",IF(ISERROR(VLOOKUP(D33,车辆基本信息表!$C$4:$M$1048576,11,FALSE)),"",VLOOKUP(D33,车辆基本信息表!$C$4:$M$1048576,11,FALSE)))</f>
        <v/>
      </c>
    </row>
    <row r="34" spans="3:14">
      <c r="C34" s="10" t="str">
        <f t="shared" si="0"/>
        <v/>
      </c>
      <c r="D34" s="108"/>
      <c r="E34" s="10" t="str">
        <f>IF(D34="","",IF(ISERROR(VLOOKUP(D34,车辆基本信息表!$C$4:$M$1048576,2,FALSE)),"",VLOOKUP(D34,车辆基本信息表!$C$4:$M$1048576,2,FALSE)))</f>
        <v/>
      </c>
      <c r="F34" s="10" t="str">
        <f>IF(D34="","",IF(ISERROR(VLOOKUP(D34,车辆基本信息表!$C$4:$M$1048576,3,FALSE)),"",VLOOKUP(D34,车辆基本信息表!$C$4:$M$1048576,3,FALSE)))</f>
        <v/>
      </c>
      <c r="G34" s="10" t="str">
        <f>IF(D34="","",IF(ISERROR(VLOOKUP(D34,车辆基本信息表!$C$4:$M$1048576,4,FALSE)),"",VLOOKUP(D34,车辆基本信息表!$C$4:$M$1048576,4,FALSE)))</f>
        <v/>
      </c>
      <c r="H34" s="10" t="str">
        <f>IF(D34="","",IF(ISERROR(VLOOKUP(D34,车辆基本信息表!$C$4:$M$1048576,5,FALSE)),"",VLOOKUP(D34,车辆基本信息表!$C$4:$M$1048576,5,FALSE)))</f>
        <v/>
      </c>
      <c r="I34" s="10" t="str">
        <f>IF(D34="","",IF(ISERROR(VLOOKUP(D34,车辆基本信息表!$C$4:$M$1048576,6,FALSE)),"",VLOOKUP(D34,车辆基本信息表!$C$4:$M$1048576,6,FALSE)))</f>
        <v/>
      </c>
      <c r="J34" s="10" t="str">
        <f>IF(D34="","",IF(ISERROR(VLOOKUP(D34,车辆基本信息表!$C$4:$M$1048576,7,FALSE)),"",VLOOKUP(D34,车辆基本信息表!$C$4:$M$1048576,7,FALSE)))</f>
        <v/>
      </c>
      <c r="K34" s="71" t="str">
        <f>IF(D34="","",IF(ISERROR(VLOOKUP(D34,车辆基本信息表!$C$4:$M$1048576,8,FALSE)),"",VLOOKUP(D34,车辆基本信息表!$C$4:$M$1048576,8,FALSE)))</f>
        <v/>
      </c>
      <c r="L34" s="10" t="str">
        <f>IF(D34="","",IF(ISERROR(VLOOKUP(D34,车辆基本信息表!$C$4:$M$1048576,9,FALSE)),"",VLOOKUP(D34,车辆基本信息表!$C$4:$M$1048576,9,FALSE)))</f>
        <v/>
      </c>
      <c r="M34" s="10" t="str">
        <f>IF(D34="","",IF(ISERROR(VLOOKUP(D34,车辆基本信息表!$C$4:$M$1048576,10,FALSE)),"",VLOOKUP(D34,车辆基本信息表!$C$4:$M$1048576,10,FALSE)))</f>
        <v/>
      </c>
      <c r="N34" s="10" t="str">
        <f>IF(D34="","",IF(ISERROR(VLOOKUP(D34,车辆基本信息表!$C$4:$M$1048576,11,FALSE)),"",VLOOKUP(D34,车辆基本信息表!$C$4:$M$1048576,11,FALSE)))</f>
        <v/>
      </c>
    </row>
    <row r="35" spans="3:14">
      <c r="C35" s="10" t="str">
        <f t="shared" si="0"/>
        <v/>
      </c>
      <c r="D35" s="108"/>
      <c r="E35" s="10" t="str">
        <f>IF(D35="","",IF(ISERROR(VLOOKUP(D35,车辆基本信息表!$C$4:$M$1048576,2,FALSE)),"",VLOOKUP(D35,车辆基本信息表!$C$4:$M$1048576,2,FALSE)))</f>
        <v/>
      </c>
      <c r="F35" s="10" t="str">
        <f>IF(D35="","",IF(ISERROR(VLOOKUP(D35,车辆基本信息表!$C$4:$M$1048576,3,FALSE)),"",VLOOKUP(D35,车辆基本信息表!$C$4:$M$1048576,3,FALSE)))</f>
        <v/>
      </c>
      <c r="G35" s="10" t="str">
        <f>IF(D35="","",IF(ISERROR(VLOOKUP(D35,车辆基本信息表!$C$4:$M$1048576,4,FALSE)),"",VLOOKUP(D35,车辆基本信息表!$C$4:$M$1048576,4,FALSE)))</f>
        <v/>
      </c>
      <c r="H35" s="10" t="str">
        <f>IF(D35="","",IF(ISERROR(VLOOKUP(D35,车辆基本信息表!$C$4:$M$1048576,5,FALSE)),"",VLOOKUP(D35,车辆基本信息表!$C$4:$M$1048576,5,FALSE)))</f>
        <v/>
      </c>
      <c r="I35" s="10" t="str">
        <f>IF(D35="","",IF(ISERROR(VLOOKUP(D35,车辆基本信息表!$C$4:$M$1048576,6,FALSE)),"",VLOOKUP(D35,车辆基本信息表!$C$4:$M$1048576,6,FALSE)))</f>
        <v/>
      </c>
      <c r="J35" s="10" t="str">
        <f>IF(D35="","",IF(ISERROR(VLOOKUP(D35,车辆基本信息表!$C$4:$M$1048576,7,FALSE)),"",VLOOKUP(D35,车辆基本信息表!$C$4:$M$1048576,7,FALSE)))</f>
        <v/>
      </c>
      <c r="K35" s="71" t="str">
        <f>IF(D35="","",IF(ISERROR(VLOOKUP(D35,车辆基本信息表!$C$4:$M$1048576,8,FALSE)),"",VLOOKUP(D35,车辆基本信息表!$C$4:$M$1048576,8,FALSE)))</f>
        <v/>
      </c>
      <c r="L35" s="10" t="str">
        <f>IF(D35="","",IF(ISERROR(VLOOKUP(D35,车辆基本信息表!$C$4:$M$1048576,9,FALSE)),"",VLOOKUP(D35,车辆基本信息表!$C$4:$M$1048576,9,FALSE)))</f>
        <v/>
      </c>
      <c r="M35" s="10" t="str">
        <f>IF(D35="","",IF(ISERROR(VLOOKUP(D35,车辆基本信息表!$C$4:$M$1048576,10,FALSE)),"",VLOOKUP(D35,车辆基本信息表!$C$4:$M$1048576,10,FALSE)))</f>
        <v/>
      </c>
      <c r="N35" s="10" t="str">
        <f>IF(D35="","",IF(ISERROR(VLOOKUP(D35,车辆基本信息表!$C$4:$M$1048576,11,FALSE)),"",VLOOKUP(D35,车辆基本信息表!$C$4:$M$1048576,11,FALSE)))</f>
        <v/>
      </c>
    </row>
    <row r="36" spans="3:14">
      <c r="C36" s="10" t="str">
        <f t="shared" si="0"/>
        <v/>
      </c>
      <c r="D36" s="108"/>
      <c r="E36" s="10" t="str">
        <f>IF(D36="","",IF(ISERROR(VLOOKUP(D36,车辆基本信息表!$C$4:$M$1048576,2,FALSE)),"",VLOOKUP(D36,车辆基本信息表!$C$4:$M$1048576,2,FALSE)))</f>
        <v/>
      </c>
      <c r="F36" s="10" t="str">
        <f>IF(D36="","",IF(ISERROR(VLOOKUP(D36,车辆基本信息表!$C$4:$M$1048576,3,FALSE)),"",VLOOKUP(D36,车辆基本信息表!$C$4:$M$1048576,3,FALSE)))</f>
        <v/>
      </c>
      <c r="G36" s="10" t="str">
        <f>IF(D36="","",IF(ISERROR(VLOOKUP(D36,车辆基本信息表!$C$4:$M$1048576,4,FALSE)),"",VLOOKUP(D36,车辆基本信息表!$C$4:$M$1048576,4,FALSE)))</f>
        <v/>
      </c>
      <c r="H36" s="10" t="str">
        <f>IF(D36="","",IF(ISERROR(VLOOKUP(D36,车辆基本信息表!$C$4:$M$1048576,5,FALSE)),"",VLOOKUP(D36,车辆基本信息表!$C$4:$M$1048576,5,FALSE)))</f>
        <v/>
      </c>
      <c r="I36" s="10" t="str">
        <f>IF(D36="","",IF(ISERROR(VLOOKUP(D36,车辆基本信息表!$C$4:$M$1048576,6,FALSE)),"",VLOOKUP(D36,车辆基本信息表!$C$4:$M$1048576,6,FALSE)))</f>
        <v/>
      </c>
      <c r="J36" s="10" t="str">
        <f>IF(D36="","",IF(ISERROR(VLOOKUP(D36,车辆基本信息表!$C$4:$M$1048576,7,FALSE)),"",VLOOKUP(D36,车辆基本信息表!$C$4:$M$1048576,7,FALSE)))</f>
        <v/>
      </c>
      <c r="K36" s="71" t="str">
        <f>IF(D36="","",IF(ISERROR(VLOOKUP(D36,车辆基本信息表!$C$4:$M$1048576,8,FALSE)),"",VLOOKUP(D36,车辆基本信息表!$C$4:$M$1048576,8,FALSE)))</f>
        <v/>
      </c>
      <c r="L36" s="10" t="str">
        <f>IF(D36="","",IF(ISERROR(VLOOKUP(D36,车辆基本信息表!$C$4:$M$1048576,9,FALSE)),"",VLOOKUP(D36,车辆基本信息表!$C$4:$M$1048576,9,FALSE)))</f>
        <v/>
      </c>
      <c r="M36" s="10" t="str">
        <f>IF(D36="","",IF(ISERROR(VLOOKUP(D36,车辆基本信息表!$C$4:$M$1048576,10,FALSE)),"",VLOOKUP(D36,车辆基本信息表!$C$4:$M$1048576,10,FALSE)))</f>
        <v/>
      </c>
      <c r="N36" s="10" t="str">
        <f>IF(D36="","",IF(ISERROR(VLOOKUP(D36,车辆基本信息表!$C$4:$M$1048576,11,FALSE)),"",VLOOKUP(D36,车辆基本信息表!$C$4:$M$1048576,11,FALSE)))</f>
        <v/>
      </c>
    </row>
    <row r="37" spans="3:14">
      <c r="C37" s="10" t="str">
        <f t="shared" si="0"/>
        <v/>
      </c>
      <c r="D37" s="108"/>
      <c r="E37" s="10" t="str">
        <f>IF(D37="","",IF(ISERROR(VLOOKUP(D37,车辆基本信息表!$C$4:$M$1048576,2,FALSE)),"",VLOOKUP(D37,车辆基本信息表!$C$4:$M$1048576,2,FALSE)))</f>
        <v/>
      </c>
      <c r="F37" s="10" t="str">
        <f>IF(D37="","",IF(ISERROR(VLOOKUP(D37,车辆基本信息表!$C$4:$M$1048576,3,FALSE)),"",VLOOKUP(D37,车辆基本信息表!$C$4:$M$1048576,3,FALSE)))</f>
        <v/>
      </c>
      <c r="G37" s="10" t="str">
        <f>IF(D37="","",IF(ISERROR(VLOOKUP(D37,车辆基本信息表!$C$4:$M$1048576,4,FALSE)),"",VLOOKUP(D37,车辆基本信息表!$C$4:$M$1048576,4,FALSE)))</f>
        <v/>
      </c>
      <c r="H37" s="10" t="str">
        <f>IF(D37="","",IF(ISERROR(VLOOKUP(D37,车辆基本信息表!$C$4:$M$1048576,5,FALSE)),"",VLOOKUP(D37,车辆基本信息表!$C$4:$M$1048576,5,FALSE)))</f>
        <v/>
      </c>
      <c r="I37" s="10" t="str">
        <f>IF(D37="","",IF(ISERROR(VLOOKUP(D37,车辆基本信息表!$C$4:$M$1048576,6,FALSE)),"",VLOOKUP(D37,车辆基本信息表!$C$4:$M$1048576,6,FALSE)))</f>
        <v/>
      </c>
      <c r="J37" s="10" t="str">
        <f>IF(D37="","",IF(ISERROR(VLOOKUP(D37,车辆基本信息表!$C$4:$M$1048576,7,FALSE)),"",VLOOKUP(D37,车辆基本信息表!$C$4:$M$1048576,7,FALSE)))</f>
        <v/>
      </c>
      <c r="K37" s="71" t="str">
        <f>IF(D37="","",IF(ISERROR(VLOOKUP(D37,车辆基本信息表!$C$4:$M$1048576,8,FALSE)),"",VLOOKUP(D37,车辆基本信息表!$C$4:$M$1048576,8,FALSE)))</f>
        <v/>
      </c>
      <c r="L37" s="10" t="str">
        <f>IF(D37="","",IF(ISERROR(VLOOKUP(D37,车辆基本信息表!$C$4:$M$1048576,9,FALSE)),"",VLOOKUP(D37,车辆基本信息表!$C$4:$M$1048576,9,FALSE)))</f>
        <v/>
      </c>
      <c r="M37" s="10" t="str">
        <f>IF(D37="","",IF(ISERROR(VLOOKUP(D37,车辆基本信息表!$C$4:$M$1048576,10,FALSE)),"",VLOOKUP(D37,车辆基本信息表!$C$4:$M$1048576,10,FALSE)))</f>
        <v/>
      </c>
      <c r="N37" s="10" t="str">
        <f>IF(D37="","",IF(ISERROR(VLOOKUP(D37,车辆基本信息表!$C$4:$M$1048576,11,FALSE)),"",VLOOKUP(D37,车辆基本信息表!$C$4:$M$1048576,11,FALSE)))</f>
        <v/>
      </c>
    </row>
    <row r="38" spans="3:14">
      <c r="C38" s="10" t="str">
        <f t="shared" si="0"/>
        <v/>
      </c>
      <c r="D38" s="108"/>
      <c r="E38" s="10" t="str">
        <f>IF(D38="","",IF(ISERROR(VLOOKUP(D38,车辆基本信息表!$C$4:$M$1048576,2,FALSE)),"",VLOOKUP(D38,车辆基本信息表!$C$4:$M$1048576,2,FALSE)))</f>
        <v/>
      </c>
      <c r="F38" s="10" t="str">
        <f>IF(D38="","",IF(ISERROR(VLOOKUP(D38,车辆基本信息表!$C$4:$M$1048576,3,FALSE)),"",VLOOKUP(D38,车辆基本信息表!$C$4:$M$1048576,3,FALSE)))</f>
        <v/>
      </c>
      <c r="G38" s="10" t="str">
        <f>IF(D38="","",IF(ISERROR(VLOOKUP(D38,车辆基本信息表!$C$4:$M$1048576,4,FALSE)),"",VLOOKUP(D38,车辆基本信息表!$C$4:$M$1048576,4,FALSE)))</f>
        <v/>
      </c>
      <c r="H38" s="10" t="str">
        <f>IF(D38="","",IF(ISERROR(VLOOKUP(D38,车辆基本信息表!$C$4:$M$1048576,5,FALSE)),"",VLOOKUP(D38,车辆基本信息表!$C$4:$M$1048576,5,FALSE)))</f>
        <v/>
      </c>
      <c r="I38" s="10" t="str">
        <f>IF(D38="","",IF(ISERROR(VLOOKUP(D38,车辆基本信息表!$C$4:$M$1048576,6,FALSE)),"",VLOOKUP(D38,车辆基本信息表!$C$4:$M$1048576,6,FALSE)))</f>
        <v/>
      </c>
      <c r="J38" s="10" t="str">
        <f>IF(D38="","",IF(ISERROR(VLOOKUP(D38,车辆基本信息表!$C$4:$M$1048576,7,FALSE)),"",VLOOKUP(D38,车辆基本信息表!$C$4:$M$1048576,7,FALSE)))</f>
        <v/>
      </c>
      <c r="K38" s="71" t="str">
        <f>IF(D38="","",IF(ISERROR(VLOOKUP(D38,车辆基本信息表!$C$4:$M$1048576,8,FALSE)),"",VLOOKUP(D38,车辆基本信息表!$C$4:$M$1048576,8,FALSE)))</f>
        <v/>
      </c>
      <c r="L38" s="10" t="str">
        <f>IF(D38="","",IF(ISERROR(VLOOKUP(D38,车辆基本信息表!$C$4:$M$1048576,9,FALSE)),"",VLOOKUP(D38,车辆基本信息表!$C$4:$M$1048576,9,FALSE)))</f>
        <v/>
      </c>
      <c r="M38" s="10" t="str">
        <f>IF(D38="","",IF(ISERROR(VLOOKUP(D38,车辆基本信息表!$C$4:$M$1048576,10,FALSE)),"",VLOOKUP(D38,车辆基本信息表!$C$4:$M$1048576,10,FALSE)))</f>
        <v/>
      </c>
      <c r="N38" s="10" t="str">
        <f>IF(D38="","",IF(ISERROR(VLOOKUP(D38,车辆基本信息表!$C$4:$M$1048576,11,FALSE)),"",VLOOKUP(D38,车辆基本信息表!$C$4:$M$1048576,11,FALSE)))</f>
        <v/>
      </c>
    </row>
    <row r="39" spans="3:14">
      <c r="C39" s="10" t="str">
        <f t="shared" si="0"/>
        <v/>
      </c>
      <c r="D39" s="108"/>
      <c r="E39" s="10" t="str">
        <f>IF(D39="","",IF(ISERROR(VLOOKUP(D39,车辆基本信息表!$C$4:$M$1048576,2,FALSE)),"",VLOOKUP(D39,车辆基本信息表!$C$4:$M$1048576,2,FALSE)))</f>
        <v/>
      </c>
      <c r="F39" s="10" t="str">
        <f>IF(D39="","",IF(ISERROR(VLOOKUP(D39,车辆基本信息表!$C$4:$M$1048576,3,FALSE)),"",VLOOKUP(D39,车辆基本信息表!$C$4:$M$1048576,3,FALSE)))</f>
        <v/>
      </c>
      <c r="G39" s="10" t="str">
        <f>IF(D39="","",IF(ISERROR(VLOOKUP(D39,车辆基本信息表!$C$4:$M$1048576,4,FALSE)),"",VLOOKUP(D39,车辆基本信息表!$C$4:$M$1048576,4,FALSE)))</f>
        <v/>
      </c>
      <c r="H39" s="10" t="str">
        <f>IF(D39="","",IF(ISERROR(VLOOKUP(D39,车辆基本信息表!$C$4:$M$1048576,5,FALSE)),"",VLOOKUP(D39,车辆基本信息表!$C$4:$M$1048576,5,FALSE)))</f>
        <v/>
      </c>
      <c r="I39" s="10" t="str">
        <f>IF(D39="","",IF(ISERROR(VLOOKUP(D39,车辆基本信息表!$C$4:$M$1048576,6,FALSE)),"",VLOOKUP(D39,车辆基本信息表!$C$4:$M$1048576,6,FALSE)))</f>
        <v/>
      </c>
      <c r="J39" s="10" t="str">
        <f>IF(D39="","",IF(ISERROR(VLOOKUP(D39,车辆基本信息表!$C$4:$M$1048576,7,FALSE)),"",VLOOKUP(D39,车辆基本信息表!$C$4:$M$1048576,7,FALSE)))</f>
        <v/>
      </c>
      <c r="K39" s="71" t="str">
        <f>IF(D39="","",IF(ISERROR(VLOOKUP(D39,车辆基本信息表!$C$4:$M$1048576,8,FALSE)),"",VLOOKUP(D39,车辆基本信息表!$C$4:$M$1048576,8,FALSE)))</f>
        <v/>
      </c>
      <c r="L39" s="10" t="str">
        <f>IF(D39="","",IF(ISERROR(VLOOKUP(D39,车辆基本信息表!$C$4:$M$1048576,9,FALSE)),"",VLOOKUP(D39,车辆基本信息表!$C$4:$M$1048576,9,FALSE)))</f>
        <v/>
      </c>
      <c r="M39" s="10" t="str">
        <f>IF(D39="","",IF(ISERROR(VLOOKUP(D39,车辆基本信息表!$C$4:$M$1048576,10,FALSE)),"",VLOOKUP(D39,车辆基本信息表!$C$4:$M$1048576,10,FALSE)))</f>
        <v/>
      </c>
      <c r="N39" s="10" t="str">
        <f>IF(D39="","",IF(ISERROR(VLOOKUP(D39,车辆基本信息表!$C$4:$M$1048576,11,FALSE)),"",VLOOKUP(D39,车辆基本信息表!$C$4:$M$1048576,11,FALSE)))</f>
        <v/>
      </c>
    </row>
    <row r="40" spans="3:14">
      <c r="C40" s="10" t="str">
        <f t="shared" si="0"/>
        <v/>
      </c>
      <c r="D40" s="108"/>
      <c r="E40" s="10" t="str">
        <f>IF(D40="","",IF(ISERROR(VLOOKUP(D40,车辆基本信息表!$C$4:$M$1048576,2,FALSE)),"",VLOOKUP(D40,车辆基本信息表!$C$4:$M$1048576,2,FALSE)))</f>
        <v/>
      </c>
      <c r="F40" s="10" t="str">
        <f>IF(D40="","",IF(ISERROR(VLOOKUP(D40,车辆基本信息表!$C$4:$M$1048576,3,FALSE)),"",VLOOKUP(D40,车辆基本信息表!$C$4:$M$1048576,3,FALSE)))</f>
        <v/>
      </c>
      <c r="G40" s="10" t="str">
        <f>IF(D40="","",IF(ISERROR(VLOOKUP(D40,车辆基本信息表!$C$4:$M$1048576,4,FALSE)),"",VLOOKUP(D40,车辆基本信息表!$C$4:$M$1048576,4,FALSE)))</f>
        <v/>
      </c>
      <c r="H40" s="10" t="str">
        <f>IF(D40="","",IF(ISERROR(VLOOKUP(D40,车辆基本信息表!$C$4:$M$1048576,5,FALSE)),"",VLOOKUP(D40,车辆基本信息表!$C$4:$M$1048576,5,FALSE)))</f>
        <v/>
      </c>
      <c r="I40" s="10" t="str">
        <f>IF(D40="","",IF(ISERROR(VLOOKUP(D40,车辆基本信息表!$C$4:$M$1048576,6,FALSE)),"",VLOOKUP(D40,车辆基本信息表!$C$4:$M$1048576,6,FALSE)))</f>
        <v/>
      </c>
      <c r="J40" s="10" t="str">
        <f>IF(D40="","",IF(ISERROR(VLOOKUP(D40,车辆基本信息表!$C$4:$M$1048576,7,FALSE)),"",VLOOKUP(D40,车辆基本信息表!$C$4:$M$1048576,7,FALSE)))</f>
        <v/>
      </c>
      <c r="K40" s="71" t="str">
        <f>IF(D40="","",IF(ISERROR(VLOOKUP(D40,车辆基本信息表!$C$4:$M$1048576,8,FALSE)),"",VLOOKUP(D40,车辆基本信息表!$C$4:$M$1048576,8,FALSE)))</f>
        <v/>
      </c>
      <c r="L40" s="10" t="str">
        <f>IF(D40="","",IF(ISERROR(VLOOKUP(D40,车辆基本信息表!$C$4:$M$1048576,9,FALSE)),"",VLOOKUP(D40,车辆基本信息表!$C$4:$M$1048576,9,FALSE)))</f>
        <v/>
      </c>
      <c r="M40" s="10" t="str">
        <f>IF(D40="","",IF(ISERROR(VLOOKUP(D40,车辆基本信息表!$C$4:$M$1048576,10,FALSE)),"",VLOOKUP(D40,车辆基本信息表!$C$4:$M$1048576,10,FALSE)))</f>
        <v/>
      </c>
      <c r="N40" s="10" t="str">
        <f>IF(D40="","",IF(ISERROR(VLOOKUP(D40,车辆基本信息表!$C$4:$M$1048576,11,FALSE)),"",VLOOKUP(D40,车辆基本信息表!$C$4:$M$1048576,11,FALSE)))</f>
        <v/>
      </c>
    </row>
    <row r="41" spans="3:14">
      <c r="C41" s="10" t="str">
        <f t="shared" si="0"/>
        <v/>
      </c>
      <c r="D41" s="108"/>
      <c r="E41" s="10" t="str">
        <f>IF(D41="","",IF(ISERROR(VLOOKUP(D41,车辆基本信息表!$C$4:$M$1048576,2,FALSE)),"",VLOOKUP(D41,车辆基本信息表!$C$4:$M$1048576,2,FALSE)))</f>
        <v/>
      </c>
      <c r="F41" s="10" t="str">
        <f>IF(D41="","",IF(ISERROR(VLOOKUP(D41,车辆基本信息表!$C$4:$M$1048576,3,FALSE)),"",VLOOKUP(D41,车辆基本信息表!$C$4:$M$1048576,3,FALSE)))</f>
        <v/>
      </c>
      <c r="G41" s="10" t="str">
        <f>IF(D41="","",IF(ISERROR(VLOOKUP(D41,车辆基本信息表!$C$4:$M$1048576,4,FALSE)),"",VLOOKUP(D41,车辆基本信息表!$C$4:$M$1048576,4,FALSE)))</f>
        <v/>
      </c>
      <c r="H41" s="10" t="str">
        <f>IF(D41="","",IF(ISERROR(VLOOKUP(D41,车辆基本信息表!$C$4:$M$1048576,5,FALSE)),"",VLOOKUP(D41,车辆基本信息表!$C$4:$M$1048576,5,FALSE)))</f>
        <v/>
      </c>
      <c r="I41" s="10" t="str">
        <f>IF(D41="","",IF(ISERROR(VLOOKUP(D41,车辆基本信息表!$C$4:$M$1048576,6,FALSE)),"",VLOOKUP(D41,车辆基本信息表!$C$4:$M$1048576,6,FALSE)))</f>
        <v/>
      </c>
      <c r="J41" s="10" t="str">
        <f>IF(D41="","",IF(ISERROR(VLOOKUP(D41,车辆基本信息表!$C$4:$M$1048576,7,FALSE)),"",VLOOKUP(D41,车辆基本信息表!$C$4:$M$1048576,7,FALSE)))</f>
        <v/>
      </c>
      <c r="K41" s="71" t="str">
        <f>IF(D41="","",IF(ISERROR(VLOOKUP(D41,车辆基本信息表!$C$4:$M$1048576,8,FALSE)),"",VLOOKUP(D41,车辆基本信息表!$C$4:$M$1048576,8,FALSE)))</f>
        <v/>
      </c>
      <c r="L41" s="10" t="str">
        <f>IF(D41="","",IF(ISERROR(VLOOKUP(D41,车辆基本信息表!$C$4:$M$1048576,9,FALSE)),"",VLOOKUP(D41,车辆基本信息表!$C$4:$M$1048576,9,FALSE)))</f>
        <v/>
      </c>
      <c r="M41" s="10" t="str">
        <f>IF(D41="","",IF(ISERROR(VLOOKUP(D41,车辆基本信息表!$C$4:$M$1048576,10,FALSE)),"",VLOOKUP(D41,车辆基本信息表!$C$4:$M$1048576,10,FALSE)))</f>
        <v/>
      </c>
      <c r="N41" s="10" t="str">
        <f>IF(D41="","",IF(ISERROR(VLOOKUP(D41,车辆基本信息表!$C$4:$M$1048576,11,FALSE)),"",VLOOKUP(D41,车辆基本信息表!$C$4:$M$1048576,11,FALSE)))</f>
        <v/>
      </c>
    </row>
    <row r="42" spans="3:14">
      <c r="C42" s="10" t="str">
        <f t="shared" si="0"/>
        <v/>
      </c>
      <c r="D42" s="108"/>
      <c r="E42" s="10" t="str">
        <f>IF(D42="","",IF(ISERROR(VLOOKUP(D42,车辆基本信息表!$C$4:$M$1048576,2,FALSE)),"",VLOOKUP(D42,车辆基本信息表!$C$4:$M$1048576,2,FALSE)))</f>
        <v/>
      </c>
      <c r="F42" s="10" t="str">
        <f>IF(D42="","",IF(ISERROR(VLOOKUP(D42,车辆基本信息表!$C$4:$M$1048576,3,FALSE)),"",VLOOKUP(D42,车辆基本信息表!$C$4:$M$1048576,3,FALSE)))</f>
        <v/>
      </c>
      <c r="G42" s="10" t="str">
        <f>IF(D42="","",IF(ISERROR(VLOOKUP(D42,车辆基本信息表!$C$4:$M$1048576,4,FALSE)),"",VLOOKUP(D42,车辆基本信息表!$C$4:$M$1048576,4,FALSE)))</f>
        <v/>
      </c>
      <c r="H42" s="10" t="str">
        <f>IF(D42="","",IF(ISERROR(VLOOKUP(D42,车辆基本信息表!$C$4:$M$1048576,5,FALSE)),"",VLOOKUP(D42,车辆基本信息表!$C$4:$M$1048576,5,FALSE)))</f>
        <v/>
      </c>
      <c r="I42" s="10" t="str">
        <f>IF(D42="","",IF(ISERROR(VLOOKUP(D42,车辆基本信息表!$C$4:$M$1048576,6,FALSE)),"",VLOOKUP(D42,车辆基本信息表!$C$4:$M$1048576,6,FALSE)))</f>
        <v/>
      </c>
      <c r="J42" s="10" t="str">
        <f>IF(D42="","",IF(ISERROR(VLOOKUP(D42,车辆基本信息表!$C$4:$M$1048576,7,FALSE)),"",VLOOKUP(D42,车辆基本信息表!$C$4:$M$1048576,7,FALSE)))</f>
        <v/>
      </c>
      <c r="K42" s="71" t="str">
        <f>IF(D42="","",IF(ISERROR(VLOOKUP(D42,车辆基本信息表!$C$4:$M$1048576,8,FALSE)),"",VLOOKUP(D42,车辆基本信息表!$C$4:$M$1048576,8,FALSE)))</f>
        <v/>
      </c>
      <c r="L42" s="10" t="str">
        <f>IF(D42="","",IF(ISERROR(VLOOKUP(D42,车辆基本信息表!$C$4:$M$1048576,9,FALSE)),"",VLOOKUP(D42,车辆基本信息表!$C$4:$M$1048576,9,FALSE)))</f>
        <v/>
      </c>
      <c r="M42" s="10" t="str">
        <f>IF(D42="","",IF(ISERROR(VLOOKUP(D42,车辆基本信息表!$C$4:$M$1048576,10,FALSE)),"",VLOOKUP(D42,车辆基本信息表!$C$4:$M$1048576,10,FALSE)))</f>
        <v/>
      </c>
      <c r="N42" s="10" t="str">
        <f>IF(D42="","",IF(ISERROR(VLOOKUP(D42,车辆基本信息表!$C$4:$M$1048576,11,FALSE)),"",VLOOKUP(D42,车辆基本信息表!$C$4:$M$1048576,11,FALSE)))</f>
        <v/>
      </c>
    </row>
    <row r="43" spans="3:14">
      <c r="C43" s="10" t="str">
        <f t="shared" si="0"/>
        <v/>
      </c>
      <c r="D43" s="108"/>
      <c r="E43" s="10" t="str">
        <f>IF(D43="","",IF(ISERROR(VLOOKUP(D43,车辆基本信息表!$C$4:$M$1048576,2,FALSE)),"",VLOOKUP(D43,车辆基本信息表!$C$4:$M$1048576,2,FALSE)))</f>
        <v/>
      </c>
      <c r="F43" s="10" t="str">
        <f>IF(D43="","",IF(ISERROR(VLOOKUP(D43,车辆基本信息表!$C$4:$M$1048576,3,FALSE)),"",VLOOKUP(D43,车辆基本信息表!$C$4:$M$1048576,3,FALSE)))</f>
        <v/>
      </c>
      <c r="G43" s="10" t="str">
        <f>IF(D43="","",IF(ISERROR(VLOOKUP(D43,车辆基本信息表!$C$4:$M$1048576,4,FALSE)),"",VLOOKUP(D43,车辆基本信息表!$C$4:$M$1048576,4,FALSE)))</f>
        <v/>
      </c>
      <c r="H43" s="10" t="str">
        <f>IF(D43="","",IF(ISERROR(VLOOKUP(D43,车辆基本信息表!$C$4:$M$1048576,5,FALSE)),"",VLOOKUP(D43,车辆基本信息表!$C$4:$M$1048576,5,FALSE)))</f>
        <v/>
      </c>
      <c r="I43" s="10" t="str">
        <f>IF(D43="","",IF(ISERROR(VLOOKUP(D43,车辆基本信息表!$C$4:$M$1048576,6,FALSE)),"",VLOOKUP(D43,车辆基本信息表!$C$4:$M$1048576,6,FALSE)))</f>
        <v/>
      </c>
      <c r="J43" s="10" t="str">
        <f>IF(D43="","",IF(ISERROR(VLOOKUP(D43,车辆基本信息表!$C$4:$M$1048576,7,FALSE)),"",VLOOKUP(D43,车辆基本信息表!$C$4:$M$1048576,7,FALSE)))</f>
        <v/>
      </c>
      <c r="K43" s="71" t="str">
        <f>IF(D43="","",IF(ISERROR(VLOOKUP(D43,车辆基本信息表!$C$4:$M$1048576,8,FALSE)),"",VLOOKUP(D43,车辆基本信息表!$C$4:$M$1048576,8,FALSE)))</f>
        <v/>
      </c>
      <c r="L43" s="10" t="str">
        <f>IF(D43="","",IF(ISERROR(VLOOKUP(D43,车辆基本信息表!$C$4:$M$1048576,9,FALSE)),"",VLOOKUP(D43,车辆基本信息表!$C$4:$M$1048576,9,FALSE)))</f>
        <v/>
      </c>
      <c r="M43" s="10" t="str">
        <f>IF(D43="","",IF(ISERROR(VLOOKUP(D43,车辆基本信息表!$C$4:$M$1048576,10,FALSE)),"",VLOOKUP(D43,车辆基本信息表!$C$4:$M$1048576,10,FALSE)))</f>
        <v/>
      </c>
      <c r="N43" s="10" t="str">
        <f>IF(D43="","",IF(ISERROR(VLOOKUP(D43,车辆基本信息表!$C$4:$M$1048576,11,FALSE)),"",VLOOKUP(D43,车辆基本信息表!$C$4:$M$1048576,11,FALSE)))</f>
        <v/>
      </c>
    </row>
    <row r="44" spans="3:14">
      <c r="C44" s="10" t="str">
        <f t="shared" si="0"/>
        <v/>
      </c>
      <c r="D44" s="108"/>
      <c r="E44" s="10" t="str">
        <f>IF(D44="","",IF(ISERROR(VLOOKUP(D44,车辆基本信息表!$C$4:$M$1048576,2,FALSE)),"",VLOOKUP(D44,车辆基本信息表!$C$4:$M$1048576,2,FALSE)))</f>
        <v/>
      </c>
      <c r="F44" s="10" t="str">
        <f>IF(D44="","",IF(ISERROR(VLOOKUP(D44,车辆基本信息表!$C$4:$M$1048576,3,FALSE)),"",VLOOKUP(D44,车辆基本信息表!$C$4:$M$1048576,3,FALSE)))</f>
        <v/>
      </c>
      <c r="G44" s="10" t="str">
        <f>IF(D44="","",IF(ISERROR(VLOOKUP(D44,车辆基本信息表!$C$4:$M$1048576,4,FALSE)),"",VLOOKUP(D44,车辆基本信息表!$C$4:$M$1048576,4,FALSE)))</f>
        <v/>
      </c>
      <c r="H44" s="10" t="str">
        <f>IF(D44="","",IF(ISERROR(VLOOKUP(D44,车辆基本信息表!$C$4:$M$1048576,5,FALSE)),"",VLOOKUP(D44,车辆基本信息表!$C$4:$M$1048576,5,FALSE)))</f>
        <v/>
      </c>
      <c r="I44" s="10" t="str">
        <f>IF(D44="","",IF(ISERROR(VLOOKUP(D44,车辆基本信息表!$C$4:$M$1048576,6,FALSE)),"",VLOOKUP(D44,车辆基本信息表!$C$4:$M$1048576,6,FALSE)))</f>
        <v/>
      </c>
      <c r="J44" s="10" t="str">
        <f>IF(D44="","",IF(ISERROR(VLOOKUP(D44,车辆基本信息表!$C$4:$M$1048576,7,FALSE)),"",VLOOKUP(D44,车辆基本信息表!$C$4:$M$1048576,7,FALSE)))</f>
        <v/>
      </c>
      <c r="K44" s="71" t="str">
        <f>IF(D44="","",IF(ISERROR(VLOOKUP(D44,车辆基本信息表!$C$4:$M$1048576,8,FALSE)),"",VLOOKUP(D44,车辆基本信息表!$C$4:$M$1048576,8,FALSE)))</f>
        <v/>
      </c>
      <c r="L44" s="10" t="str">
        <f>IF(D44="","",IF(ISERROR(VLOOKUP(D44,车辆基本信息表!$C$4:$M$1048576,9,FALSE)),"",VLOOKUP(D44,车辆基本信息表!$C$4:$M$1048576,9,FALSE)))</f>
        <v/>
      </c>
      <c r="M44" s="10" t="str">
        <f>IF(D44="","",IF(ISERROR(VLOOKUP(D44,车辆基本信息表!$C$4:$M$1048576,10,FALSE)),"",VLOOKUP(D44,车辆基本信息表!$C$4:$M$1048576,10,FALSE)))</f>
        <v/>
      </c>
      <c r="N44" s="10" t="str">
        <f>IF(D44="","",IF(ISERROR(VLOOKUP(D44,车辆基本信息表!$C$4:$M$1048576,11,FALSE)),"",VLOOKUP(D44,车辆基本信息表!$C$4:$M$1048576,11,FALSE)))</f>
        <v/>
      </c>
    </row>
    <row r="45" spans="3:14">
      <c r="C45" s="10" t="str">
        <f t="shared" si="0"/>
        <v/>
      </c>
      <c r="D45" s="108"/>
      <c r="E45" s="10" t="str">
        <f>IF(D45="","",IF(ISERROR(VLOOKUP(D45,车辆基本信息表!$C$4:$M$1048576,2,FALSE)),"",VLOOKUP(D45,车辆基本信息表!$C$4:$M$1048576,2,FALSE)))</f>
        <v/>
      </c>
      <c r="F45" s="10" t="str">
        <f>IF(D45="","",IF(ISERROR(VLOOKUP(D45,车辆基本信息表!$C$4:$M$1048576,3,FALSE)),"",VLOOKUP(D45,车辆基本信息表!$C$4:$M$1048576,3,FALSE)))</f>
        <v/>
      </c>
      <c r="G45" s="10" t="str">
        <f>IF(D45="","",IF(ISERROR(VLOOKUP(D45,车辆基本信息表!$C$4:$M$1048576,4,FALSE)),"",VLOOKUP(D45,车辆基本信息表!$C$4:$M$1048576,4,FALSE)))</f>
        <v/>
      </c>
      <c r="H45" s="10" t="str">
        <f>IF(D45="","",IF(ISERROR(VLOOKUP(D45,车辆基本信息表!$C$4:$M$1048576,5,FALSE)),"",VLOOKUP(D45,车辆基本信息表!$C$4:$M$1048576,5,FALSE)))</f>
        <v/>
      </c>
      <c r="I45" s="10" t="str">
        <f>IF(D45="","",IF(ISERROR(VLOOKUP(D45,车辆基本信息表!$C$4:$M$1048576,6,FALSE)),"",VLOOKUP(D45,车辆基本信息表!$C$4:$M$1048576,6,FALSE)))</f>
        <v/>
      </c>
      <c r="J45" s="10" t="str">
        <f>IF(D45="","",IF(ISERROR(VLOOKUP(D45,车辆基本信息表!$C$4:$M$1048576,7,FALSE)),"",VLOOKUP(D45,车辆基本信息表!$C$4:$M$1048576,7,FALSE)))</f>
        <v/>
      </c>
      <c r="K45" s="71" t="str">
        <f>IF(D45="","",IF(ISERROR(VLOOKUP(D45,车辆基本信息表!$C$4:$M$1048576,8,FALSE)),"",VLOOKUP(D45,车辆基本信息表!$C$4:$M$1048576,8,FALSE)))</f>
        <v/>
      </c>
      <c r="L45" s="10" t="str">
        <f>IF(D45="","",IF(ISERROR(VLOOKUP(D45,车辆基本信息表!$C$4:$M$1048576,9,FALSE)),"",VLOOKUP(D45,车辆基本信息表!$C$4:$M$1048576,9,FALSE)))</f>
        <v/>
      </c>
      <c r="M45" s="10" t="str">
        <f>IF(D45="","",IF(ISERROR(VLOOKUP(D45,车辆基本信息表!$C$4:$M$1048576,10,FALSE)),"",VLOOKUP(D45,车辆基本信息表!$C$4:$M$1048576,10,FALSE)))</f>
        <v/>
      </c>
      <c r="N45" s="10" t="str">
        <f>IF(D45="","",IF(ISERROR(VLOOKUP(D45,车辆基本信息表!$C$4:$M$1048576,11,FALSE)),"",VLOOKUP(D45,车辆基本信息表!$C$4:$M$1048576,11,FALSE)))</f>
        <v/>
      </c>
    </row>
    <row r="46" spans="3:14">
      <c r="C46" s="10" t="str">
        <f t="shared" si="0"/>
        <v/>
      </c>
      <c r="D46" s="108"/>
      <c r="E46" s="10" t="str">
        <f>IF(D46="","",IF(ISERROR(VLOOKUP(D46,车辆基本信息表!$C$4:$M$1048576,2,FALSE)),"",VLOOKUP(D46,车辆基本信息表!$C$4:$M$1048576,2,FALSE)))</f>
        <v/>
      </c>
      <c r="F46" s="10" t="str">
        <f>IF(D46="","",IF(ISERROR(VLOOKUP(D46,车辆基本信息表!$C$4:$M$1048576,3,FALSE)),"",VLOOKUP(D46,车辆基本信息表!$C$4:$M$1048576,3,FALSE)))</f>
        <v/>
      </c>
      <c r="G46" s="10" t="str">
        <f>IF(D46="","",IF(ISERROR(VLOOKUP(D46,车辆基本信息表!$C$4:$M$1048576,4,FALSE)),"",VLOOKUP(D46,车辆基本信息表!$C$4:$M$1048576,4,FALSE)))</f>
        <v/>
      </c>
      <c r="H46" s="10" t="str">
        <f>IF(D46="","",IF(ISERROR(VLOOKUP(D46,车辆基本信息表!$C$4:$M$1048576,5,FALSE)),"",VLOOKUP(D46,车辆基本信息表!$C$4:$M$1048576,5,FALSE)))</f>
        <v/>
      </c>
      <c r="I46" s="10" t="str">
        <f>IF(D46="","",IF(ISERROR(VLOOKUP(D46,车辆基本信息表!$C$4:$M$1048576,6,FALSE)),"",VLOOKUP(D46,车辆基本信息表!$C$4:$M$1048576,6,FALSE)))</f>
        <v/>
      </c>
      <c r="J46" s="10" t="str">
        <f>IF(D46="","",IF(ISERROR(VLOOKUP(D46,车辆基本信息表!$C$4:$M$1048576,7,FALSE)),"",VLOOKUP(D46,车辆基本信息表!$C$4:$M$1048576,7,FALSE)))</f>
        <v/>
      </c>
      <c r="K46" s="71" t="str">
        <f>IF(D46="","",IF(ISERROR(VLOOKUP(D46,车辆基本信息表!$C$4:$M$1048576,8,FALSE)),"",VLOOKUP(D46,车辆基本信息表!$C$4:$M$1048576,8,FALSE)))</f>
        <v/>
      </c>
      <c r="L46" s="10" t="str">
        <f>IF(D46="","",IF(ISERROR(VLOOKUP(D46,车辆基本信息表!$C$4:$M$1048576,9,FALSE)),"",VLOOKUP(D46,车辆基本信息表!$C$4:$M$1048576,9,FALSE)))</f>
        <v/>
      </c>
      <c r="M46" s="10" t="str">
        <f>IF(D46="","",IF(ISERROR(VLOOKUP(D46,车辆基本信息表!$C$4:$M$1048576,10,FALSE)),"",VLOOKUP(D46,车辆基本信息表!$C$4:$M$1048576,10,FALSE)))</f>
        <v/>
      </c>
      <c r="N46" s="10" t="str">
        <f>IF(D46="","",IF(ISERROR(VLOOKUP(D46,车辆基本信息表!$C$4:$M$1048576,11,FALSE)),"",VLOOKUP(D46,车辆基本信息表!$C$4:$M$1048576,11,FALSE)))</f>
        <v/>
      </c>
    </row>
    <row r="47" spans="3:14">
      <c r="C47" s="10" t="str">
        <f t="shared" si="0"/>
        <v/>
      </c>
      <c r="D47" s="108"/>
      <c r="E47" s="10" t="str">
        <f>IF(D47="","",IF(ISERROR(VLOOKUP(D47,车辆基本信息表!$C$4:$M$1048576,2,FALSE)),"",VLOOKUP(D47,车辆基本信息表!$C$4:$M$1048576,2,FALSE)))</f>
        <v/>
      </c>
      <c r="F47" s="10" t="str">
        <f>IF(D47="","",IF(ISERROR(VLOOKUP(D47,车辆基本信息表!$C$4:$M$1048576,3,FALSE)),"",VLOOKUP(D47,车辆基本信息表!$C$4:$M$1048576,3,FALSE)))</f>
        <v/>
      </c>
      <c r="G47" s="10" t="str">
        <f>IF(D47="","",IF(ISERROR(VLOOKUP(D47,车辆基本信息表!$C$4:$M$1048576,4,FALSE)),"",VLOOKUP(D47,车辆基本信息表!$C$4:$M$1048576,4,FALSE)))</f>
        <v/>
      </c>
      <c r="H47" s="10" t="str">
        <f>IF(D47="","",IF(ISERROR(VLOOKUP(D47,车辆基本信息表!$C$4:$M$1048576,5,FALSE)),"",VLOOKUP(D47,车辆基本信息表!$C$4:$M$1048576,5,FALSE)))</f>
        <v/>
      </c>
      <c r="I47" s="10" t="str">
        <f>IF(D47="","",IF(ISERROR(VLOOKUP(D47,车辆基本信息表!$C$4:$M$1048576,6,FALSE)),"",VLOOKUP(D47,车辆基本信息表!$C$4:$M$1048576,6,FALSE)))</f>
        <v/>
      </c>
      <c r="J47" s="10" t="str">
        <f>IF(D47="","",IF(ISERROR(VLOOKUP(D47,车辆基本信息表!$C$4:$M$1048576,7,FALSE)),"",VLOOKUP(D47,车辆基本信息表!$C$4:$M$1048576,7,FALSE)))</f>
        <v/>
      </c>
      <c r="K47" s="71" t="str">
        <f>IF(D47="","",IF(ISERROR(VLOOKUP(D47,车辆基本信息表!$C$4:$M$1048576,8,FALSE)),"",VLOOKUP(D47,车辆基本信息表!$C$4:$M$1048576,8,FALSE)))</f>
        <v/>
      </c>
      <c r="L47" s="10" t="str">
        <f>IF(D47="","",IF(ISERROR(VLOOKUP(D47,车辆基本信息表!$C$4:$M$1048576,9,FALSE)),"",VLOOKUP(D47,车辆基本信息表!$C$4:$M$1048576,9,FALSE)))</f>
        <v/>
      </c>
      <c r="M47" s="10" t="str">
        <f>IF(D47="","",IF(ISERROR(VLOOKUP(D47,车辆基本信息表!$C$4:$M$1048576,10,FALSE)),"",VLOOKUP(D47,车辆基本信息表!$C$4:$M$1048576,10,FALSE)))</f>
        <v/>
      </c>
      <c r="N47" s="10" t="str">
        <f>IF(D47="","",IF(ISERROR(VLOOKUP(D47,车辆基本信息表!$C$4:$M$1048576,11,FALSE)),"",VLOOKUP(D47,车辆基本信息表!$C$4:$M$1048576,11,FALSE)))</f>
        <v/>
      </c>
    </row>
    <row r="48" spans="3:14">
      <c r="C48" s="10" t="str">
        <f t="shared" si="0"/>
        <v/>
      </c>
      <c r="D48" s="108"/>
      <c r="E48" s="10" t="str">
        <f>IF(D48="","",IF(ISERROR(VLOOKUP(D48,车辆基本信息表!$C$4:$M$1048576,2,FALSE)),"",VLOOKUP(D48,车辆基本信息表!$C$4:$M$1048576,2,FALSE)))</f>
        <v/>
      </c>
      <c r="F48" s="10" t="str">
        <f>IF(D48="","",IF(ISERROR(VLOOKUP(D48,车辆基本信息表!$C$4:$M$1048576,3,FALSE)),"",VLOOKUP(D48,车辆基本信息表!$C$4:$M$1048576,3,FALSE)))</f>
        <v/>
      </c>
      <c r="G48" s="10" t="str">
        <f>IF(D48="","",IF(ISERROR(VLOOKUP(D48,车辆基本信息表!$C$4:$M$1048576,4,FALSE)),"",VLOOKUP(D48,车辆基本信息表!$C$4:$M$1048576,4,FALSE)))</f>
        <v/>
      </c>
      <c r="H48" s="10" t="str">
        <f>IF(D48="","",IF(ISERROR(VLOOKUP(D48,车辆基本信息表!$C$4:$M$1048576,5,FALSE)),"",VLOOKUP(D48,车辆基本信息表!$C$4:$M$1048576,5,FALSE)))</f>
        <v/>
      </c>
      <c r="I48" s="10" t="str">
        <f>IF(D48="","",IF(ISERROR(VLOOKUP(D48,车辆基本信息表!$C$4:$M$1048576,6,FALSE)),"",VLOOKUP(D48,车辆基本信息表!$C$4:$M$1048576,6,FALSE)))</f>
        <v/>
      </c>
      <c r="J48" s="10" t="str">
        <f>IF(D48="","",IF(ISERROR(VLOOKUP(D48,车辆基本信息表!$C$4:$M$1048576,7,FALSE)),"",VLOOKUP(D48,车辆基本信息表!$C$4:$M$1048576,7,FALSE)))</f>
        <v/>
      </c>
      <c r="K48" s="71" t="str">
        <f>IF(D48="","",IF(ISERROR(VLOOKUP(D48,车辆基本信息表!$C$4:$M$1048576,8,FALSE)),"",VLOOKUP(D48,车辆基本信息表!$C$4:$M$1048576,8,FALSE)))</f>
        <v/>
      </c>
      <c r="L48" s="10" t="str">
        <f>IF(D48="","",IF(ISERROR(VLOOKUP(D48,车辆基本信息表!$C$4:$M$1048576,9,FALSE)),"",VLOOKUP(D48,车辆基本信息表!$C$4:$M$1048576,9,FALSE)))</f>
        <v/>
      </c>
      <c r="M48" s="10" t="str">
        <f>IF(D48="","",IF(ISERROR(VLOOKUP(D48,车辆基本信息表!$C$4:$M$1048576,10,FALSE)),"",VLOOKUP(D48,车辆基本信息表!$C$4:$M$1048576,10,FALSE)))</f>
        <v/>
      </c>
      <c r="N48" s="10" t="str">
        <f>IF(D48="","",IF(ISERROR(VLOOKUP(D48,车辆基本信息表!$C$4:$M$1048576,11,FALSE)),"",VLOOKUP(D48,车辆基本信息表!$C$4:$M$1048576,11,FALSE)))</f>
        <v/>
      </c>
    </row>
    <row r="49" spans="3:14">
      <c r="C49" s="10" t="str">
        <f t="shared" si="0"/>
        <v/>
      </c>
      <c r="D49" s="108"/>
      <c r="E49" s="10" t="str">
        <f>IF(D49="","",IF(ISERROR(VLOOKUP(D49,车辆基本信息表!$C$4:$M$1048576,2,FALSE)),"",VLOOKUP(D49,车辆基本信息表!$C$4:$M$1048576,2,FALSE)))</f>
        <v/>
      </c>
      <c r="F49" s="10" t="str">
        <f>IF(D49="","",IF(ISERROR(VLOOKUP(D49,车辆基本信息表!$C$4:$M$1048576,3,FALSE)),"",VLOOKUP(D49,车辆基本信息表!$C$4:$M$1048576,3,FALSE)))</f>
        <v/>
      </c>
      <c r="G49" s="10" t="str">
        <f>IF(D49="","",IF(ISERROR(VLOOKUP(D49,车辆基本信息表!$C$4:$M$1048576,4,FALSE)),"",VLOOKUP(D49,车辆基本信息表!$C$4:$M$1048576,4,FALSE)))</f>
        <v/>
      </c>
      <c r="H49" s="10" t="str">
        <f>IF(D49="","",IF(ISERROR(VLOOKUP(D49,车辆基本信息表!$C$4:$M$1048576,5,FALSE)),"",VLOOKUP(D49,车辆基本信息表!$C$4:$M$1048576,5,FALSE)))</f>
        <v/>
      </c>
      <c r="I49" s="10" t="str">
        <f>IF(D49="","",IF(ISERROR(VLOOKUP(D49,车辆基本信息表!$C$4:$M$1048576,6,FALSE)),"",VLOOKUP(D49,车辆基本信息表!$C$4:$M$1048576,6,FALSE)))</f>
        <v/>
      </c>
      <c r="J49" s="10" t="str">
        <f>IF(D49="","",IF(ISERROR(VLOOKUP(D49,车辆基本信息表!$C$4:$M$1048576,7,FALSE)),"",VLOOKUP(D49,车辆基本信息表!$C$4:$M$1048576,7,FALSE)))</f>
        <v/>
      </c>
      <c r="K49" s="71" t="str">
        <f>IF(D49="","",IF(ISERROR(VLOOKUP(D49,车辆基本信息表!$C$4:$M$1048576,8,FALSE)),"",VLOOKUP(D49,车辆基本信息表!$C$4:$M$1048576,8,FALSE)))</f>
        <v/>
      </c>
      <c r="L49" s="10" t="str">
        <f>IF(D49="","",IF(ISERROR(VLOOKUP(D49,车辆基本信息表!$C$4:$M$1048576,9,FALSE)),"",VLOOKUP(D49,车辆基本信息表!$C$4:$M$1048576,9,FALSE)))</f>
        <v/>
      </c>
      <c r="M49" s="10" t="str">
        <f>IF(D49="","",IF(ISERROR(VLOOKUP(D49,车辆基本信息表!$C$4:$M$1048576,10,FALSE)),"",VLOOKUP(D49,车辆基本信息表!$C$4:$M$1048576,10,FALSE)))</f>
        <v/>
      </c>
      <c r="N49" s="10" t="str">
        <f>IF(D49="","",IF(ISERROR(VLOOKUP(D49,车辆基本信息表!$C$4:$M$1048576,11,FALSE)),"",VLOOKUP(D49,车辆基本信息表!$C$4:$M$1048576,11,FALSE)))</f>
        <v/>
      </c>
    </row>
    <row r="50" spans="3:14">
      <c r="C50" s="10" t="str">
        <f t="shared" si="0"/>
        <v/>
      </c>
      <c r="D50" s="108"/>
      <c r="E50" s="10" t="str">
        <f>IF(D50="","",IF(ISERROR(VLOOKUP(D50,车辆基本信息表!$C$4:$M$1048576,2,FALSE)),"",VLOOKUP(D50,车辆基本信息表!$C$4:$M$1048576,2,FALSE)))</f>
        <v/>
      </c>
      <c r="F50" s="10" t="str">
        <f>IF(D50="","",IF(ISERROR(VLOOKUP(D50,车辆基本信息表!$C$4:$M$1048576,3,FALSE)),"",VLOOKUP(D50,车辆基本信息表!$C$4:$M$1048576,3,FALSE)))</f>
        <v/>
      </c>
      <c r="G50" s="10" t="str">
        <f>IF(D50="","",IF(ISERROR(VLOOKUP(D50,车辆基本信息表!$C$4:$M$1048576,4,FALSE)),"",VLOOKUP(D50,车辆基本信息表!$C$4:$M$1048576,4,FALSE)))</f>
        <v/>
      </c>
      <c r="H50" s="10" t="str">
        <f>IF(D50="","",IF(ISERROR(VLOOKUP(D50,车辆基本信息表!$C$4:$M$1048576,5,FALSE)),"",VLOOKUP(D50,车辆基本信息表!$C$4:$M$1048576,5,FALSE)))</f>
        <v/>
      </c>
      <c r="I50" s="10" t="str">
        <f>IF(D50="","",IF(ISERROR(VLOOKUP(D50,车辆基本信息表!$C$4:$M$1048576,6,FALSE)),"",VLOOKUP(D50,车辆基本信息表!$C$4:$M$1048576,6,FALSE)))</f>
        <v/>
      </c>
      <c r="J50" s="10" t="str">
        <f>IF(D50="","",IF(ISERROR(VLOOKUP(D50,车辆基本信息表!$C$4:$M$1048576,7,FALSE)),"",VLOOKUP(D50,车辆基本信息表!$C$4:$M$1048576,7,FALSE)))</f>
        <v/>
      </c>
      <c r="K50" s="71" t="str">
        <f>IF(D50="","",IF(ISERROR(VLOOKUP(D50,车辆基本信息表!$C$4:$M$1048576,8,FALSE)),"",VLOOKUP(D50,车辆基本信息表!$C$4:$M$1048576,8,FALSE)))</f>
        <v/>
      </c>
      <c r="L50" s="10" t="str">
        <f>IF(D50="","",IF(ISERROR(VLOOKUP(D50,车辆基本信息表!$C$4:$M$1048576,9,FALSE)),"",VLOOKUP(D50,车辆基本信息表!$C$4:$M$1048576,9,FALSE)))</f>
        <v/>
      </c>
      <c r="M50" s="10" t="str">
        <f>IF(D50="","",IF(ISERROR(VLOOKUP(D50,车辆基本信息表!$C$4:$M$1048576,10,FALSE)),"",VLOOKUP(D50,车辆基本信息表!$C$4:$M$1048576,10,FALSE)))</f>
        <v/>
      </c>
      <c r="N50" s="10" t="str">
        <f>IF(D50="","",IF(ISERROR(VLOOKUP(D50,车辆基本信息表!$C$4:$M$1048576,11,FALSE)),"",VLOOKUP(D50,车辆基本信息表!$C$4:$M$1048576,11,FALSE)))</f>
        <v/>
      </c>
    </row>
    <row r="51" spans="3:14">
      <c r="C51" s="10" t="str">
        <f t="shared" si="0"/>
        <v/>
      </c>
      <c r="D51" s="108"/>
      <c r="E51" s="10" t="str">
        <f>IF(D51="","",IF(ISERROR(VLOOKUP(D51,车辆基本信息表!$C$4:$M$1048576,2,FALSE)),"",VLOOKUP(D51,车辆基本信息表!$C$4:$M$1048576,2,FALSE)))</f>
        <v/>
      </c>
      <c r="F51" s="10" t="str">
        <f>IF(D51="","",IF(ISERROR(VLOOKUP(D51,车辆基本信息表!$C$4:$M$1048576,3,FALSE)),"",VLOOKUP(D51,车辆基本信息表!$C$4:$M$1048576,3,FALSE)))</f>
        <v/>
      </c>
      <c r="G51" s="10" t="str">
        <f>IF(D51="","",IF(ISERROR(VLOOKUP(D51,车辆基本信息表!$C$4:$M$1048576,4,FALSE)),"",VLOOKUP(D51,车辆基本信息表!$C$4:$M$1048576,4,FALSE)))</f>
        <v/>
      </c>
      <c r="H51" s="10" t="str">
        <f>IF(D51="","",IF(ISERROR(VLOOKUP(D51,车辆基本信息表!$C$4:$M$1048576,5,FALSE)),"",VLOOKUP(D51,车辆基本信息表!$C$4:$M$1048576,5,FALSE)))</f>
        <v/>
      </c>
      <c r="I51" s="10" t="str">
        <f>IF(D51="","",IF(ISERROR(VLOOKUP(D51,车辆基本信息表!$C$4:$M$1048576,6,FALSE)),"",VLOOKUP(D51,车辆基本信息表!$C$4:$M$1048576,6,FALSE)))</f>
        <v/>
      </c>
      <c r="J51" s="10" t="str">
        <f>IF(D51="","",IF(ISERROR(VLOOKUP(D51,车辆基本信息表!$C$4:$M$1048576,7,FALSE)),"",VLOOKUP(D51,车辆基本信息表!$C$4:$M$1048576,7,FALSE)))</f>
        <v/>
      </c>
      <c r="K51" s="71" t="str">
        <f>IF(D51="","",IF(ISERROR(VLOOKUP(D51,车辆基本信息表!$C$4:$M$1048576,8,FALSE)),"",VLOOKUP(D51,车辆基本信息表!$C$4:$M$1048576,8,FALSE)))</f>
        <v/>
      </c>
      <c r="L51" s="10" t="str">
        <f>IF(D51="","",IF(ISERROR(VLOOKUP(D51,车辆基本信息表!$C$4:$M$1048576,9,FALSE)),"",VLOOKUP(D51,车辆基本信息表!$C$4:$M$1048576,9,FALSE)))</f>
        <v/>
      </c>
      <c r="M51" s="10" t="str">
        <f>IF(D51="","",IF(ISERROR(VLOOKUP(D51,车辆基本信息表!$C$4:$M$1048576,10,FALSE)),"",VLOOKUP(D51,车辆基本信息表!$C$4:$M$1048576,10,FALSE)))</f>
        <v/>
      </c>
      <c r="N51" s="10" t="str">
        <f>IF(D51="","",IF(ISERROR(VLOOKUP(D51,车辆基本信息表!$C$4:$M$1048576,11,FALSE)),"",VLOOKUP(D51,车辆基本信息表!$C$4:$M$1048576,11,FALSE)))</f>
        <v/>
      </c>
    </row>
    <row r="52" spans="3:14">
      <c r="C52" s="10" t="str">
        <f t="shared" si="0"/>
        <v/>
      </c>
      <c r="D52" s="108"/>
      <c r="E52" s="10" t="str">
        <f>IF(D52="","",IF(ISERROR(VLOOKUP(D52,车辆基本信息表!$C$4:$M$1048576,2,FALSE)),"",VLOOKUP(D52,车辆基本信息表!$C$4:$M$1048576,2,FALSE)))</f>
        <v/>
      </c>
      <c r="F52" s="10" t="str">
        <f>IF(D52="","",IF(ISERROR(VLOOKUP(D52,车辆基本信息表!$C$4:$M$1048576,3,FALSE)),"",VLOOKUP(D52,车辆基本信息表!$C$4:$M$1048576,3,FALSE)))</f>
        <v/>
      </c>
      <c r="G52" s="10" t="str">
        <f>IF(D52="","",IF(ISERROR(VLOOKUP(D52,车辆基本信息表!$C$4:$M$1048576,4,FALSE)),"",VLOOKUP(D52,车辆基本信息表!$C$4:$M$1048576,4,FALSE)))</f>
        <v/>
      </c>
      <c r="H52" s="10" t="str">
        <f>IF(D52="","",IF(ISERROR(VLOOKUP(D52,车辆基本信息表!$C$4:$M$1048576,5,FALSE)),"",VLOOKUP(D52,车辆基本信息表!$C$4:$M$1048576,5,FALSE)))</f>
        <v/>
      </c>
      <c r="I52" s="10" t="str">
        <f>IF(D52="","",IF(ISERROR(VLOOKUP(D52,车辆基本信息表!$C$4:$M$1048576,6,FALSE)),"",VLOOKUP(D52,车辆基本信息表!$C$4:$M$1048576,6,FALSE)))</f>
        <v/>
      </c>
      <c r="J52" s="10" t="str">
        <f>IF(D52="","",IF(ISERROR(VLOOKUP(D52,车辆基本信息表!$C$4:$M$1048576,7,FALSE)),"",VLOOKUP(D52,车辆基本信息表!$C$4:$M$1048576,7,FALSE)))</f>
        <v/>
      </c>
      <c r="K52" s="71" t="str">
        <f>IF(D52="","",IF(ISERROR(VLOOKUP(D52,车辆基本信息表!$C$4:$M$1048576,8,FALSE)),"",VLOOKUP(D52,车辆基本信息表!$C$4:$M$1048576,8,FALSE)))</f>
        <v/>
      </c>
      <c r="L52" s="10" t="str">
        <f>IF(D52="","",IF(ISERROR(VLOOKUP(D52,车辆基本信息表!$C$4:$M$1048576,9,FALSE)),"",VLOOKUP(D52,车辆基本信息表!$C$4:$M$1048576,9,FALSE)))</f>
        <v/>
      </c>
      <c r="M52" s="10" t="str">
        <f>IF(D52="","",IF(ISERROR(VLOOKUP(D52,车辆基本信息表!$C$4:$M$1048576,10,FALSE)),"",VLOOKUP(D52,车辆基本信息表!$C$4:$M$1048576,10,FALSE)))</f>
        <v/>
      </c>
      <c r="N52" s="10" t="str">
        <f>IF(D52="","",IF(ISERROR(VLOOKUP(D52,车辆基本信息表!$C$4:$M$1048576,11,FALSE)),"",VLOOKUP(D52,车辆基本信息表!$C$4:$M$1048576,11,FALSE)))</f>
        <v/>
      </c>
    </row>
    <row r="53" spans="3:14">
      <c r="C53" s="10" t="str">
        <f t="shared" si="0"/>
        <v/>
      </c>
      <c r="D53" s="108"/>
      <c r="E53" s="10" t="str">
        <f>IF(D53="","",IF(ISERROR(VLOOKUP(D53,车辆基本信息表!$C$4:$M$1048576,2,FALSE)),"",VLOOKUP(D53,车辆基本信息表!$C$4:$M$1048576,2,FALSE)))</f>
        <v/>
      </c>
      <c r="F53" s="10" t="str">
        <f>IF(D53="","",IF(ISERROR(VLOOKUP(D53,车辆基本信息表!$C$4:$M$1048576,3,FALSE)),"",VLOOKUP(D53,车辆基本信息表!$C$4:$M$1048576,3,FALSE)))</f>
        <v/>
      </c>
      <c r="G53" s="10" t="str">
        <f>IF(D53="","",IF(ISERROR(VLOOKUP(D53,车辆基本信息表!$C$4:$M$1048576,4,FALSE)),"",VLOOKUP(D53,车辆基本信息表!$C$4:$M$1048576,4,FALSE)))</f>
        <v/>
      </c>
      <c r="H53" s="10" t="str">
        <f>IF(D53="","",IF(ISERROR(VLOOKUP(D53,车辆基本信息表!$C$4:$M$1048576,5,FALSE)),"",VLOOKUP(D53,车辆基本信息表!$C$4:$M$1048576,5,FALSE)))</f>
        <v/>
      </c>
      <c r="I53" s="10" t="str">
        <f>IF(D53="","",IF(ISERROR(VLOOKUP(D53,车辆基本信息表!$C$4:$M$1048576,6,FALSE)),"",VLOOKUP(D53,车辆基本信息表!$C$4:$M$1048576,6,FALSE)))</f>
        <v/>
      </c>
      <c r="J53" s="10" t="str">
        <f>IF(D53="","",IF(ISERROR(VLOOKUP(D53,车辆基本信息表!$C$4:$M$1048576,7,FALSE)),"",VLOOKUP(D53,车辆基本信息表!$C$4:$M$1048576,7,FALSE)))</f>
        <v/>
      </c>
      <c r="K53" s="71" t="str">
        <f>IF(D53="","",IF(ISERROR(VLOOKUP(D53,车辆基本信息表!$C$4:$M$1048576,8,FALSE)),"",VLOOKUP(D53,车辆基本信息表!$C$4:$M$1048576,8,FALSE)))</f>
        <v/>
      </c>
      <c r="L53" s="10" t="str">
        <f>IF(D53="","",IF(ISERROR(VLOOKUP(D53,车辆基本信息表!$C$4:$M$1048576,9,FALSE)),"",VLOOKUP(D53,车辆基本信息表!$C$4:$M$1048576,9,FALSE)))</f>
        <v/>
      </c>
      <c r="M53" s="10" t="str">
        <f>IF(D53="","",IF(ISERROR(VLOOKUP(D53,车辆基本信息表!$C$4:$M$1048576,10,FALSE)),"",VLOOKUP(D53,车辆基本信息表!$C$4:$M$1048576,10,FALSE)))</f>
        <v/>
      </c>
      <c r="N53" s="10" t="str">
        <f>IF(D53="","",IF(ISERROR(VLOOKUP(D53,车辆基本信息表!$C$4:$M$1048576,11,FALSE)),"",VLOOKUP(D53,车辆基本信息表!$C$4:$M$1048576,11,FALSE)))</f>
        <v/>
      </c>
    </row>
    <row r="54" spans="3:14">
      <c r="C54" s="10" t="str">
        <f t="shared" si="0"/>
        <v/>
      </c>
      <c r="D54" s="108"/>
      <c r="E54" s="10" t="str">
        <f>IF(D54="","",IF(ISERROR(VLOOKUP(D54,车辆基本信息表!$C$4:$M$1048576,2,FALSE)),"",VLOOKUP(D54,车辆基本信息表!$C$4:$M$1048576,2,FALSE)))</f>
        <v/>
      </c>
      <c r="F54" s="10" t="str">
        <f>IF(D54="","",IF(ISERROR(VLOOKUP(D54,车辆基本信息表!$C$4:$M$1048576,3,FALSE)),"",VLOOKUP(D54,车辆基本信息表!$C$4:$M$1048576,3,FALSE)))</f>
        <v/>
      </c>
      <c r="G54" s="10" t="str">
        <f>IF(D54="","",IF(ISERROR(VLOOKUP(D54,车辆基本信息表!$C$4:$M$1048576,4,FALSE)),"",VLOOKUP(D54,车辆基本信息表!$C$4:$M$1048576,4,FALSE)))</f>
        <v/>
      </c>
      <c r="H54" s="10" t="str">
        <f>IF(D54="","",IF(ISERROR(VLOOKUP(D54,车辆基本信息表!$C$4:$M$1048576,5,FALSE)),"",VLOOKUP(D54,车辆基本信息表!$C$4:$M$1048576,5,FALSE)))</f>
        <v/>
      </c>
      <c r="I54" s="10" t="str">
        <f>IF(D54="","",IF(ISERROR(VLOOKUP(D54,车辆基本信息表!$C$4:$M$1048576,6,FALSE)),"",VLOOKUP(D54,车辆基本信息表!$C$4:$M$1048576,6,FALSE)))</f>
        <v/>
      </c>
      <c r="J54" s="10" t="str">
        <f>IF(D54="","",IF(ISERROR(VLOOKUP(D54,车辆基本信息表!$C$4:$M$1048576,7,FALSE)),"",VLOOKUP(D54,车辆基本信息表!$C$4:$M$1048576,7,FALSE)))</f>
        <v/>
      </c>
      <c r="K54" s="71" t="str">
        <f>IF(D54="","",IF(ISERROR(VLOOKUP(D54,车辆基本信息表!$C$4:$M$1048576,8,FALSE)),"",VLOOKUP(D54,车辆基本信息表!$C$4:$M$1048576,8,FALSE)))</f>
        <v/>
      </c>
      <c r="L54" s="10" t="str">
        <f>IF(D54="","",IF(ISERROR(VLOOKUP(D54,车辆基本信息表!$C$4:$M$1048576,9,FALSE)),"",VLOOKUP(D54,车辆基本信息表!$C$4:$M$1048576,9,FALSE)))</f>
        <v/>
      </c>
      <c r="M54" s="10" t="str">
        <f>IF(D54="","",IF(ISERROR(VLOOKUP(D54,车辆基本信息表!$C$4:$M$1048576,10,FALSE)),"",VLOOKUP(D54,车辆基本信息表!$C$4:$M$1048576,10,FALSE)))</f>
        <v/>
      </c>
      <c r="N54" s="10" t="str">
        <f>IF(D54="","",IF(ISERROR(VLOOKUP(D54,车辆基本信息表!$C$4:$M$1048576,11,FALSE)),"",VLOOKUP(D54,车辆基本信息表!$C$4:$M$1048576,11,FALSE)))</f>
        <v/>
      </c>
    </row>
    <row r="55" spans="3:14">
      <c r="C55" s="10" t="str">
        <f t="shared" si="0"/>
        <v/>
      </c>
      <c r="D55" s="108"/>
      <c r="E55" s="10" t="str">
        <f>IF(D55="","",IF(ISERROR(VLOOKUP(D55,车辆基本信息表!$C$4:$M$1048576,2,FALSE)),"",VLOOKUP(D55,车辆基本信息表!$C$4:$M$1048576,2,FALSE)))</f>
        <v/>
      </c>
      <c r="F55" s="10" t="str">
        <f>IF(D55="","",IF(ISERROR(VLOOKUP(D55,车辆基本信息表!$C$4:$M$1048576,3,FALSE)),"",VLOOKUP(D55,车辆基本信息表!$C$4:$M$1048576,3,FALSE)))</f>
        <v/>
      </c>
      <c r="G55" s="10" t="str">
        <f>IF(D55="","",IF(ISERROR(VLOOKUP(D55,车辆基本信息表!$C$4:$M$1048576,4,FALSE)),"",VLOOKUP(D55,车辆基本信息表!$C$4:$M$1048576,4,FALSE)))</f>
        <v/>
      </c>
      <c r="H55" s="10" t="str">
        <f>IF(D55="","",IF(ISERROR(VLOOKUP(D55,车辆基本信息表!$C$4:$M$1048576,5,FALSE)),"",VLOOKUP(D55,车辆基本信息表!$C$4:$M$1048576,5,FALSE)))</f>
        <v/>
      </c>
      <c r="I55" s="10" t="str">
        <f>IF(D55="","",IF(ISERROR(VLOOKUP(D55,车辆基本信息表!$C$4:$M$1048576,6,FALSE)),"",VLOOKUP(D55,车辆基本信息表!$C$4:$M$1048576,6,FALSE)))</f>
        <v/>
      </c>
      <c r="J55" s="10" t="str">
        <f>IF(D55="","",IF(ISERROR(VLOOKUP(D55,车辆基本信息表!$C$4:$M$1048576,7,FALSE)),"",VLOOKUP(D55,车辆基本信息表!$C$4:$M$1048576,7,FALSE)))</f>
        <v/>
      </c>
      <c r="K55" s="71" t="str">
        <f>IF(D55="","",IF(ISERROR(VLOOKUP(D55,车辆基本信息表!$C$4:$M$1048576,8,FALSE)),"",VLOOKUP(D55,车辆基本信息表!$C$4:$M$1048576,8,FALSE)))</f>
        <v/>
      </c>
      <c r="L55" s="10" t="str">
        <f>IF(D55="","",IF(ISERROR(VLOOKUP(D55,车辆基本信息表!$C$4:$M$1048576,9,FALSE)),"",VLOOKUP(D55,车辆基本信息表!$C$4:$M$1048576,9,FALSE)))</f>
        <v/>
      </c>
      <c r="M55" s="10" t="str">
        <f>IF(D55="","",IF(ISERROR(VLOOKUP(D55,车辆基本信息表!$C$4:$M$1048576,10,FALSE)),"",VLOOKUP(D55,车辆基本信息表!$C$4:$M$1048576,10,FALSE)))</f>
        <v/>
      </c>
      <c r="N55" s="10" t="str">
        <f>IF(D55="","",IF(ISERROR(VLOOKUP(D55,车辆基本信息表!$C$4:$M$1048576,11,FALSE)),"",VLOOKUP(D55,车辆基本信息表!$C$4:$M$1048576,11,FALSE)))</f>
        <v/>
      </c>
    </row>
    <row r="56" spans="3:14">
      <c r="C56" s="10" t="str">
        <f t="shared" si="0"/>
        <v/>
      </c>
      <c r="D56" s="108"/>
      <c r="E56" s="10" t="str">
        <f>IF(D56="","",IF(ISERROR(VLOOKUP(D56,车辆基本信息表!$C$4:$M$1048576,2,FALSE)),"",VLOOKUP(D56,车辆基本信息表!$C$4:$M$1048576,2,FALSE)))</f>
        <v/>
      </c>
      <c r="F56" s="10" t="str">
        <f>IF(D56="","",IF(ISERROR(VLOOKUP(D56,车辆基本信息表!$C$4:$M$1048576,3,FALSE)),"",VLOOKUP(D56,车辆基本信息表!$C$4:$M$1048576,3,FALSE)))</f>
        <v/>
      </c>
      <c r="G56" s="10" t="str">
        <f>IF(D56="","",IF(ISERROR(VLOOKUP(D56,车辆基本信息表!$C$4:$M$1048576,4,FALSE)),"",VLOOKUP(D56,车辆基本信息表!$C$4:$M$1048576,4,FALSE)))</f>
        <v/>
      </c>
      <c r="H56" s="10" t="str">
        <f>IF(D56="","",IF(ISERROR(VLOOKUP(D56,车辆基本信息表!$C$4:$M$1048576,5,FALSE)),"",VLOOKUP(D56,车辆基本信息表!$C$4:$M$1048576,5,FALSE)))</f>
        <v/>
      </c>
      <c r="I56" s="10" t="str">
        <f>IF(D56="","",IF(ISERROR(VLOOKUP(D56,车辆基本信息表!$C$4:$M$1048576,6,FALSE)),"",VLOOKUP(D56,车辆基本信息表!$C$4:$M$1048576,6,FALSE)))</f>
        <v/>
      </c>
      <c r="J56" s="10" t="str">
        <f>IF(D56="","",IF(ISERROR(VLOOKUP(D56,车辆基本信息表!$C$4:$M$1048576,7,FALSE)),"",VLOOKUP(D56,车辆基本信息表!$C$4:$M$1048576,7,FALSE)))</f>
        <v/>
      </c>
      <c r="K56" s="71" t="str">
        <f>IF(D56="","",IF(ISERROR(VLOOKUP(D56,车辆基本信息表!$C$4:$M$1048576,8,FALSE)),"",VLOOKUP(D56,车辆基本信息表!$C$4:$M$1048576,8,FALSE)))</f>
        <v/>
      </c>
      <c r="L56" s="10" t="str">
        <f>IF(D56="","",IF(ISERROR(VLOOKUP(D56,车辆基本信息表!$C$4:$M$1048576,9,FALSE)),"",VLOOKUP(D56,车辆基本信息表!$C$4:$M$1048576,9,FALSE)))</f>
        <v/>
      </c>
      <c r="M56" s="10" t="str">
        <f>IF(D56="","",IF(ISERROR(VLOOKUP(D56,车辆基本信息表!$C$4:$M$1048576,10,FALSE)),"",VLOOKUP(D56,车辆基本信息表!$C$4:$M$1048576,10,FALSE)))</f>
        <v/>
      </c>
      <c r="N56" s="10" t="str">
        <f>IF(D56="","",IF(ISERROR(VLOOKUP(D56,车辆基本信息表!$C$4:$M$1048576,11,FALSE)),"",VLOOKUP(D56,车辆基本信息表!$C$4:$M$1048576,11,FALSE)))</f>
        <v/>
      </c>
    </row>
    <row r="57" spans="3:14">
      <c r="C57" s="10" t="str">
        <f t="shared" si="0"/>
        <v/>
      </c>
      <c r="D57" s="108"/>
      <c r="E57" s="10" t="str">
        <f>IF(D57="","",IF(ISERROR(VLOOKUP(D57,车辆基本信息表!$C$4:$M$1048576,2,FALSE)),"",VLOOKUP(D57,车辆基本信息表!$C$4:$M$1048576,2,FALSE)))</f>
        <v/>
      </c>
      <c r="F57" s="10" t="str">
        <f>IF(D57="","",IF(ISERROR(VLOOKUP(D57,车辆基本信息表!$C$4:$M$1048576,3,FALSE)),"",VLOOKUP(D57,车辆基本信息表!$C$4:$M$1048576,3,FALSE)))</f>
        <v/>
      </c>
      <c r="G57" s="10" t="str">
        <f>IF(D57="","",IF(ISERROR(VLOOKUP(D57,车辆基本信息表!$C$4:$M$1048576,4,FALSE)),"",VLOOKUP(D57,车辆基本信息表!$C$4:$M$1048576,4,FALSE)))</f>
        <v/>
      </c>
      <c r="H57" s="10" t="str">
        <f>IF(D57="","",IF(ISERROR(VLOOKUP(D57,车辆基本信息表!$C$4:$M$1048576,5,FALSE)),"",VLOOKUP(D57,车辆基本信息表!$C$4:$M$1048576,5,FALSE)))</f>
        <v/>
      </c>
      <c r="I57" s="10" t="str">
        <f>IF(D57="","",IF(ISERROR(VLOOKUP(D57,车辆基本信息表!$C$4:$M$1048576,6,FALSE)),"",VLOOKUP(D57,车辆基本信息表!$C$4:$M$1048576,6,FALSE)))</f>
        <v/>
      </c>
      <c r="J57" s="10" t="str">
        <f>IF(D57="","",IF(ISERROR(VLOOKUP(D57,车辆基本信息表!$C$4:$M$1048576,7,FALSE)),"",VLOOKUP(D57,车辆基本信息表!$C$4:$M$1048576,7,FALSE)))</f>
        <v/>
      </c>
      <c r="K57" s="71" t="str">
        <f>IF(D57="","",IF(ISERROR(VLOOKUP(D57,车辆基本信息表!$C$4:$M$1048576,8,FALSE)),"",VLOOKUP(D57,车辆基本信息表!$C$4:$M$1048576,8,FALSE)))</f>
        <v/>
      </c>
      <c r="L57" s="10" t="str">
        <f>IF(D57="","",IF(ISERROR(VLOOKUP(D57,车辆基本信息表!$C$4:$M$1048576,9,FALSE)),"",VLOOKUP(D57,车辆基本信息表!$C$4:$M$1048576,9,FALSE)))</f>
        <v/>
      </c>
      <c r="M57" s="10" t="str">
        <f>IF(D57="","",IF(ISERROR(VLOOKUP(D57,车辆基本信息表!$C$4:$M$1048576,10,FALSE)),"",VLOOKUP(D57,车辆基本信息表!$C$4:$M$1048576,10,FALSE)))</f>
        <v/>
      </c>
      <c r="N57" s="10" t="str">
        <f>IF(D57="","",IF(ISERROR(VLOOKUP(D57,车辆基本信息表!$C$4:$M$1048576,11,FALSE)),"",VLOOKUP(D57,车辆基本信息表!$C$4:$M$1048576,11,FALSE)))</f>
        <v/>
      </c>
    </row>
    <row r="58" spans="3:14">
      <c r="C58" s="10" t="str">
        <f t="shared" si="0"/>
        <v/>
      </c>
      <c r="D58" s="108"/>
      <c r="E58" s="10" t="str">
        <f>IF(D58="","",IF(ISERROR(VLOOKUP(D58,车辆基本信息表!$C$4:$M$1048576,2,FALSE)),"",VLOOKUP(D58,车辆基本信息表!$C$4:$M$1048576,2,FALSE)))</f>
        <v/>
      </c>
      <c r="F58" s="10" t="str">
        <f>IF(D58="","",IF(ISERROR(VLOOKUP(D58,车辆基本信息表!$C$4:$M$1048576,3,FALSE)),"",VLOOKUP(D58,车辆基本信息表!$C$4:$M$1048576,3,FALSE)))</f>
        <v/>
      </c>
      <c r="G58" s="10" t="str">
        <f>IF(D58="","",IF(ISERROR(VLOOKUP(D58,车辆基本信息表!$C$4:$M$1048576,4,FALSE)),"",VLOOKUP(D58,车辆基本信息表!$C$4:$M$1048576,4,FALSE)))</f>
        <v/>
      </c>
      <c r="H58" s="10" t="str">
        <f>IF(D58="","",IF(ISERROR(VLOOKUP(D58,车辆基本信息表!$C$4:$M$1048576,5,FALSE)),"",VLOOKUP(D58,车辆基本信息表!$C$4:$M$1048576,5,FALSE)))</f>
        <v/>
      </c>
      <c r="I58" s="10" t="str">
        <f>IF(D58="","",IF(ISERROR(VLOOKUP(D58,车辆基本信息表!$C$4:$M$1048576,6,FALSE)),"",VLOOKUP(D58,车辆基本信息表!$C$4:$M$1048576,6,FALSE)))</f>
        <v/>
      </c>
      <c r="J58" s="10" t="str">
        <f>IF(D58="","",IF(ISERROR(VLOOKUP(D58,车辆基本信息表!$C$4:$M$1048576,7,FALSE)),"",VLOOKUP(D58,车辆基本信息表!$C$4:$M$1048576,7,FALSE)))</f>
        <v/>
      </c>
      <c r="K58" s="71" t="str">
        <f>IF(D58="","",IF(ISERROR(VLOOKUP(D58,车辆基本信息表!$C$4:$M$1048576,8,FALSE)),"",VLOOKUP(D58,车辆基本信息表!$C$4:$M$1048576,8,FALSE)))</f>
        <v/>
      </c>
      <c r="L58" s="10" t="str">
        <f>IF(D58="","",IF(ISERROR(VLOOKUP(D58,车辆基本信息表!$C$4:$M$1048576,9,FALSE)),"",VLOOKUP(D58,车辆基本信息表!$C$4:$M$1048576,9,FALSE)))</f>
        <v/>
      </c>
      <c r="M58" s="10" t="str">
        <f>IF(D58="","",IF(ISERROR(VLOOKUP(D58,车辆基本信息表!$C$4:$M$1048576,10,FALSE)),"",VLOOKUP(D58,车辆基本信息表!$C$4:$M$1048576,10,FALSE)))</f>
        <v/>
      </c>
      <c r="N58" s="10" t="str">
        <f>IF(D58="","",IF(ISERROR(VLOOKUP(D58,车辆基本信息表!$C$4:$M$1048576,11,FALSE)),"",VLOOKUP(D58,车辆基本信息表!$C$4:$M$1048576,11,FALSE)))</f>
        <v/>
      </c>
    </row>
    <row r="59" spans="3:14">
      <c r="C59" s="10" t="str">
        <f t="shared" si="0"/>
        <v/>
      </c>
      <c r="D59" s="108"/>
      <c r="E59" s="10" t="str">
        <f>IF(D59="","",IF(ISERROR(VLOOKUP(D59,车辆基本信息表!$C$4:$M$1048576,2,FALSE)),"",VLOOKUP(D59,车辆基本信息表!$C$4:$M$1048576,2,FALSE)))</f>
        <v/>
      </c>
      <c r="F59" s="10" t="str">
        <f>IF(D59="","",IF(ISERROR(VLOOKUP(D59,车辆基本信息表!$C$4:$M$1048576,3,FALSE)),"",VLOOKUP(D59,车辆基本信息表!$C$4:$M$1048576,3,FALSE)))</f>
        <v/>
      </c>
      <c r="G59" s="10" t="str">
        <f>IF(D59="","",IF(ISERROR(VLOOKUP(D59,车辆基本信息表!$C$4:$M$1048576,4,FALSE)),"",VLOOKUP(D59,车辆基本信息表!$C$4:$M$1048576,4,FALSE)))</f>
        <v/>
      </c>
      <c r="H59" s="10" t="str">
        <f>IF(D59="","",IF(ISERROR(VLOOKUP(D59,车辆基本信息表!$C$4:$M$1048576,5,FALSE)),"",VLOOKUP(D59,车辆基本信息表!$C$4:$M$1048576,5,FALSE)))</f>
        <v/>
      </c>
      <c r="I59" s="10" t="str">
        <f>IF(D59="","",IF(ISERROR(VLOOKUP(D59,车辆基本信息表!$C$4:$M$1048576,6,FALSE)),"",VLOOKUP(D59,车辆基本信息表!$C$4:$M$1048576,6,FALSE)))</f>
        <v/>
      </c>
      <c r="J59" s="10" t="str">
        <f>IF(D59="","",IF(ISERROR(VLOOKUP(D59,车辆基本信息表!$C$4:$M$1048576,7,FALSE)),"",VLOOKUP(D59,车辆基本信息表!$C$4:$M$1048576,7,FALSE)))</f>
        <v/>
      </c>
      <c r="K59" s="71" t="str">
        <f>IF(D59="","",IF(ISERROR(VLOOKUP(D59,车辆基本信息表!$C$4:$M$1048576,8,FALSE)),"",VLOOKUP(D59,车辆基本信息表!$C$4:$M$1048576,8,FALSE)))</f>
        <v/>
      </c>
      <c r="L59" s="10" t="str">
        <f>IF(D59="","",IF(ISERROR(VLOOKUP(D59,车辆基本信息表!$C$4:$M$1048576,9,FALSE)),"",VLOOKUP(D59,车辆基本信息表!$C$4:$M$1048576,9,FALSE)))</f>
        <v/>
      </c>
      <c r="M59" s="10" t="str">
        <f>IF(D59="","",IF(ISERROR(VLOOKUP(D59,车辆基本信息表!$C$4:$M$1048576,10,FALSE)),"",VLOOKUP(D59,车辆基本信息表!$C$4:$M$1048576,10,FALSE)))</f>
        <v/>
      </c>
      <c r="N59" s="10" t="str">
        <f>IF(D59="","",IF(ISERROR(VLOOKUP(D59,车辆基本信息表!$C$4:$M$1048576,11,FALSE)),"",VLOOKUP(D59,车辆基本信息表!$C$4:$M$1048576,11,FALSE)))</f>
        <v/>
      </c>
    </row>
    <row r="60" spans="3:14">
      <c r="C60" s="10" t="str">
        <f t="shared" si="0"/>
        <v/>
      </c>
      <c r="D60" s="108"/>
      <c r="E60" s="10" t="str">
        <f>IF(D60="","",IF(ISERROR(VLOOKUP(D60,车辆基本信息表!$C$4:$M$1048576,2,FALSE)),"",VLOOKUP(D60,车辆基本信息表!$C$4:$M$1048576,2,FALSE)))</f>
        <v/>
      </c>
      <c r="F60" s="10" t="str">
        <f>IF(D60="","",IF(ISERROR(VLOOKUP(D60,车辆基本信息表!$C$4:$M$1048576,3,FALSE)),"",VLOOKUP(D60,车辆基本信息表!$C$4:$M$1048576,3,FALSE)))</f>
        <v/>
      </c>
      <c r="G60" s="10" t="str">
        <f>IF(D60="","",IF(ISERROR(VLOOKUP(D60,车辆基本信息表!$C$4:$M$1048576,4,FALSE)),"",VLOOKUP(D60,车辆基本信息表!$C$4:$M$1048576,4,FALSE)))</f>
        <v/>
      </c>
      <c r="H60" s="10" t="str">
        <f>IF(D60="","",IF(ISERROR(VLOOKUP(D60,车辆基本信息表!$C$4:$M$1048576,5,FALSE)),"",VLOOKUP(D60,车辆基本信息表!$C$4:$M$1048576,5,FALSE)))</f>
        <v/>
      </c>
      <c r="I60" s="10" t="str">
        <f>IF(D60="","",IF(ISERROR(VLOOKUP(D60,车辆基本信息表!$C$4:$M$1048576,6,FALSE)),"",VLOOKUP(D60,车辆基本信息表!$C$4:$M$1048576,6,FALSE)))</f>
        <v/>
      </c>
      <c r="J60" s="10" t="str">
        <f>IF(D60="","",IF(ISERROR(VLOOKUP(D60,车辆基本信息表!$C$4:$M$1048576,7,FALSE)),"",VLOOKUP(D60,车辆基本信息表!$C$4:$M$1048576,7,FALSE)))</f>
        <v/>
      </c>
      <c r="K60" s="71" t="str">
        <f>IF(D60="","",IF(ISERROR(VLOOKUP(D60,车辆基本信息表!$C$4:$M$1048576,8,FALSE)),"",VLOOKUP(D60,车辆基本信息表!$C$4:$M$1048576,8,FALSE)))</f>
        <v/>
      </c>
      <c r="L60" s="10" t="str">
        <f>IF(D60="","",IF(ISERROR(VLOOKUP(D60,车辆基本信息表!$C$4:$M$1048576,9,FALSE)),"",VLOOKUP(D60,车辆基本信息表!$C$4:$M$1048576,9,FALSE)))</f>
        <v/>
      </c>
      <c r="M60" s="10" t="str">
        <f>IF(D60="","",IF(ISERROR(VLOOKUP(D60,车辆基本信息表!$C$4:$M$1048576,10,FALSE)),"",VLOOKUP(D60,车辆基本信息表!$C$4:$M$1048576,10,FALSE)))</f>
        <v/>
      </c>
      <c r="N60" s="10" t="str">
        <f>IF(D60="","",IF(ISERROR(VLOOKUP(D60,车辆基本信息表!$C$4:$M$1048576,11,FALSE)),"",VLOOKUP(D60,车辆基本信息表!$C$4:$M$1048576,11,FALSE)))</f>
        <v/>
      </c>
    </row>
    <row r="61" spans="3:14">
      <c r="C61" s="10" t="str">
        <f t="shared" si="0"/>
        <v/>
      </c>
      <c r="D61" s="108"/>
      <c r="E61" s="10" t="str">
        <f>IF(D61="","",IF(ISERROR(VLOOKUP(D61,车辆基本信息表!$C$4:$M$1048576,2,FALSE)),"",VLOOKUP(D61,车辆基本信息表!$C$4:$M$1048576,2,FALSE)))</f>
        <v/>
      </c>
      <c r="F61" s="10" t="str">
        <f>IF(D61="","",IF(ISERROR(VLOOKUP(D61,车辆基本信息表!$C$4:$M$1048576,3,FALSE)),"",VLOOKUP(D61,车辆基本信息表!$C$4:$M$1048576,3,FALSE)))</f>
        <v/>
      </c>
      <c r="G61" s="10" t="str">
        <f>IF(D61="","",IF(ISERROR(VLOOKUP(D61,车辆基本信息表!$C$4:$M$1048576,4,FALSE)),"",VLOOKUP(D61,车辆基本信息表!$C$4:$M$1048576,4,FALSE)))</f>
        <v/>
      </c>
      <c r="H61" s="10" t="str">
        <f>IF(D61="","",IF(ISERROR(VLOOKUP(D61,车辆基本信息表!$C$4:$M$1048576,5,FALSE)),"",VLOOKUP(D61,车辆基本信息表!$C$4:$M$1048576,5,FALSE)))</f>
        <v/>
      </c>
      <c r="I61" s="10" t="str">
        <f>IF(D61="","",IF(ISERROR(VLOOKUP(D61,车辆基本信息表!$C$4:$M$1048576,6,FALSE)),"",VLOOKUP(D61,车辆基本信息表!$C$4:$M$1048576,6,FALSE)))</f>
        <v/>
      </c>
      <c r="J61" s="10" t="str">
        <f>IF(D61="","",IF(ISERROR(VLOOKUP(D61,车辆基本信息表!$C$4:$M$1048576,7,FALSE)),"",VLOOKUP(D61,车辆基本信息表!$C$4:$M$1048576,7,FALSE)))</f>
        <v/>
      </c>
      <c r="K61" s="71" t="str">
        <f>IF(D61="","",IF(ISERROR(VLOOKUP(D61,车辆基本信息表!$C$4:$M$1048576,8,FALSE)),"",VLOOKUP(D61,车辆基本信息表!$C$4:$M$1048576,8,FALSE)))</f>
        <v/>
      </c>
      <c r="L61" s="10" t="str">
        <f>IF(D61="","",IF(ISERROR(VLOOKUP(D61,车辆基本信息表!$C$4:$M$1048576,9,FALSE)),"",VLOOKUP(D61,车辆基本信息表!$C$4:$M$1048576,9,FALSE)))</f>
        <v/>
      </c>
      <c r="M61" s="10" t="str">
        <f>IF(D61="","",IF(ISERROR(VLOOKUP(D61,车辆基本信息表!$C$4:$M$1048576,10,FALSE)),"",VLOOKUP(D61,车辆基本信息表!$C$4:$M$1048576,10,FALSE)))</f>
        <v/>
      </c>
      <c r="N61" s="10" t="str">
        <f>IF(D61="","",IF(ISERROR(VLOOKUP(D61,车辆基本信息表!$C$4:$M$1048576,11,FALSE)),"",VLOOKUP(D61,车辆基本信息表!$C$4:$M$1048576,11,FALSE)))</f>
        <v/>
      </c>
    </row>
    <row r="62" spans="3:14">
      <c r="C62" s="10" t="str">
        <f t="shared" si="0"/>
        <v/>
      </c>
      <c r="D62" s="108"/>
      <c r="E62" s="10" t="str">
        <f>IF(D62="","",IF(ISERROR(VLOOKUP(D62,车辆基本信息表!$C$4:$M$1048576,2,FALSE)),"",VLOOKUP(D62,车辆基本信息表!$C$4:$M$1048576,2,FALSE)))</f>
        <v/>
      </c>
      <c r="F62" s="10" t="str">
        <f>IF(D62="","",IF(ISERROR(VLOOKUP(D62,车辆基本信息表!$C$4:$M$1048576,3,FALSE)),"",VLOOKUP(D62,车辆基本信息表!$C$4:$M$1048576,3,FALSE)))</f>
        <v/>
      </c>
      <c r="G62" s="10" t="str">
        <f>IF(D62="","",IF(ISERROR(VLOOKUP(D62,车辆基本信息表!$C$4:$M$1048576,4,FALSE)),"",VLOOKUP(D62,车辆基本信息表!$C$4:$M$1048576,4,FALSE)))</f>
        <v/>
      </c>
      <c r="H62" s="10" t="str">
        <f>IF(D62="","",IF(ISERROR(VLOOKUP(D62,车辆基本信息表!$C$4:$M$1048576,5,FALSE)),"",VLOOKUP(D62,车辆基本信息表!$C$4:$M$1048576,5,FALSE)))</f>
        <v/>
      </c>
      <c r="I62" s="10" t="str">
        <f>IF(D62="","",IF(ISERROR(VLOOKUP(D62,车辆基本信息表!$C$4:$M$1048576,6,FALSE)),"",VLOOKUP(D62,车辆基本信息表!$C$4:$M$1048576,6,FALSE)))</f>
        <v/>
      </c>
      <c r="J62" s="10" t="str">
        <f>IF(D62="","",IF(ISERROR(VLOOKUP(D62,车辆基本信息表!$C$4:$M$1048576,7,FALSE)),"",VLOOKUP(D62,车辆基本信息表!$C$4:$M$1048576,7,FALSE)))</f>
        <v/>
      </c>
      <c r="K62" s="71" t="str">
        <f>IF(D62="","",IF(ISERROR(VLOOKUP(D62,车辆基本信息表!$C$4:$M$1048576,8,FALSE)),"",VLOOKUP(D62,车辆基本信息表!$C$4:$M$1048576,8,FALSE)))</f>
        <v/>
      </c>
      <c r="L62" s="10" t="str">
        <f>IF(D62="","",IF(ISERROR(VLOOKUP(D62,车辆基本信息表!$C$4:$M$1048576,9,FALSE)),"",VLOOKUP(D62,车辆基本信息表!$C$4:$M$1048576,9,FALSE)))</f>
        <v/>
      </c>
      <c r="M62" s="10" t="str">
        <f>IF(D62="","",IF(ISERROR(VLOOKUP(D62,车辆基本信息表!$C$4:$M$1048576,10,FALSE)),"",VLOOKUP(D62,车辆基本信息表!$C$4:$M$1048576,10,FALSE)))</f>
        <v/>
      </c>
      <c r="N62" s="10" t="str">
        <f>IF(D62="","",IF(ISERROR(VLOOKUP(D62,车辆基本信息表!$C$4:$M$1048576,11,FALSE)),"",VLOOKUP(D62,车辆基本信息表!$C$4:$M$1048576,11,FALSE)))</f>
        <v/>
      </c>
    </row>
    <row r="63" spans="3:14">
      <c r="C63" s="10" t="str">
        <f t="shared" si="0"/>
        <v/>
      </c>
      <c r="D63" s="108"/>
      <c r="E63" s="10" t="str">
        <f>IF(D63="","",IF(ISERROR(VLOOKUP(D63,车辆基本信息表!$C$4:$M$1048576,2,FALSE)),"",VLOOKUP(D63,车辆基本信息表!$C$4:$M$1048576,2,FALSE)))</f>
        <v/>
      </c>
      <c r="F63" s="10" t="str">
        <f>IF(D63="","",IF(ISERROR(VLOOKUP(D63,车辆基本信息表!$C$4:$M$1048576,3,FALSE)),"",VLOOKUP(D63,车辆基本信息表!$C$4:$M$1048576,3,FALSE)))</f>
        <v/>
      </c>
      <c r="G63" s="10" t="str">
        <f>IF(D63="","",IF(ISERROR(VLOOKUP(D63,车辆基本信息表!$C$4:$M$1048576,4,FALSE)),"",VLOOKUP(D63,车辆基本信息表!$C$4:$M$1048576,4,FALSE)))</f>
        <v/>
      </c>
      <c r="H63" s="10" t="str">
        <f>IF(D63="","",IF(ISERROR(VLOOKUP(D63,车辆基本信息表!$C$4:$M$1048576,5,FALSE)),"",VLOOKUP(D63,车辆基本信息表!$C$4:$M$1048576,5,FALSE)))</f>
        <v/>
      </c>
      <c r="I63" s="10" t="str">
        <f>IF(D63="","",IF(ISERROR(VLOOKUP(D63,车辆基本信息表!$C$4:$M$1048576,6,FALSE)),"",VLOOKUP(D63,车辆基本信息表!$C$4:$M$1048576,6,FALSE)))</f>
        <v/>
      </c>
      <c r="J63" s="10" t="str">
        <f>IF(D63="","",IF(ISERROR(VLOOKUP(D63,车辆基本信息表!$C$4:$M$1048576,7,FALSE)),"",VLOOKUP(D63,车辆基本信息表!$C$4:$M$1048576,7,FALSE)))</f>
        <v/>
      </c>
      <c r="K63" s="71" t="str">
        <f>IF(D63="","",IF(ISERROR(VLOOKUP(D63,车辆基本信息表!$C$4:$M$1048576,8,FALSE)),"",VLOOKUP(D63,车辆基本信息表!$C$4:$M$1048576,8,FALSE)))</f>
        <v/>
      </c>
      <c r="L63" s="10" t="str">
        <f>IF(D63="","",IF(ISERROR(VLOOKUP(D63,车辆基本信息表!$C$4:$M$1048576,9,FALSE)),"",VLOOKUP(D63,车辆基本信息表!$C$4:$M$1048576,9,FALSE)))</f>
        <v/>
      </c>
      <c r="M63" s="10" t="str">
        <f>IF(D63="","",IF(ISERROR(VLOOKUP(D63,车辆基本信息表!$C$4:$M$1048576,10,FALSE)),"",VLOOKUP(D63,车辆基本信息表!$C$4:$M$1048576,10,FALSE)))</f>
        <v/>
      </c>
      <c r="N63" s="10" t="str">
        <f>IF(D63="","",IF(ISERROR(VLOOKUP(D63,车辆基本信息表!$C$4:$M$1048576,11,FALSE)),"",VLOOKUP(D63,车辆基本信息表!$C$4:$M$1048576,11,FALSE)))</f>
        <v/>
      </c>
    </row>
    <row r="64" spans="3:14">
      <c r="C64" s="10" t="str">
        <f t="shared" si="0"/>
        <v/>
      </c>
      <c r="D64" s="108"/>
      <c r="E64" s="10" t="str">
        <f>IF(D64="","",IF(ISERROR(VLOOKUP(D64,车辆基本信息表!$C$4:$M$1048576,2,FALSE)),"",VLOOKUP(D64,车辆基本信息表!$C$4:$M$1048576,2,FALSE)))</f>
        <v/>
      </c>
      <c r="F64" s="10" t="str">
        <f>IF(D64="","",IF(ISERROR(VLOOKUP(D64,车辆基本信息表!$C$4:$M$1048576,3,FALSE)),"",VLOOKUP(D64,车辆基本信息表!$C$4:$M$1048576,3,FALSE)))</f>
        <v/>
      </c>
      <c r="G64" s="10" t="str">
        <f>IF(D64="","",IF(ISERROR(VLOOKUP(D64,车辆基本信息表!$C$4:$M$1048576,4,FALSE)),"",VLOOKUP(D64,车辆基本信息表!$C$4:$M$1048576,4,FALSE)))</f>
        <v/>
      </c>
      <c r="H64" s="10" t="str">
        <f>IF(D64="","",IF(ISERROR(VLOOKUP(D64,车辆基本信息表!$C$4:$M$1048576,5,FALSE)),"",VLOOKUP(D64,车辆基本信息表!$C$4:$M$1048576,5,FALSE)))</f>
        <v/>
      </c>
      <c r="I64" s="10" t="str">
        <f>IF(D64="","",IF(ISERROR(VLOOKUP(D64,车辆基本信息表!$C$4:$M$1048576,6,FALSE)),"",VLOOKUP(D64,车辆基本信息表!$C$4:$M$1048576,6,FALSE)))</f>
        <v/>
      </c>
      <c r="J64" s="10" t="str">
        <f>IF(D64="","",IF(ISERROR(VLOOKUP(D64,车辆基本信息表!$C$4:$M$1048576,7,FALSE)),"",VLOOKUP(D64,车辆基本信息表!$C$4:$M$1048576,7,FALSE)))</f>
        <v/>
      </c>
      <c r="K64" s="71" t="str">
        <f>IF(D64="","",IF(ISERROR(VLOOKUP(D64,车辆基本信息表!$C$4:$M$1048576,8,FALSE)),"",VLOOKUP(D64,车辆基本信息表!$C$4:$M$1048576,8,FALSE)))</f>
        <v/>
      </c>
      <c r="L64" s="10" t="str">
        <f>IF(D64="","",IF(ISERROR(VLOOKUP(D64,车辆基本信息表!$C$4:$M$1048576,9,FALSE)),"",VLOOKUP(D64,车辆基本信息表!$C$4:$M$1048576,9,FALSE)))</f>
        <v/>
      </c>
      <c r="M64" s="10" t="str">
        <f>IF(D64="","",IF(ISERROR(VLOOKUP(D64,车辆基本信息表!$C$4:$M$1048576,10,FALSE)),"",VLOOKUP(D64,车辆基本信息表!$C$4:$M$1048576,10,FALSE)))</f>
        <v/>
      </c>
      <c r="N64" s="10" t="str">
        <f>IF(D64="","",IF(ISERROR(VLOOKUP(D64,车辆基本信息表!$C$4:$M$1048576,11,FALSE)),"",VLOOKUP(D64,车辆基本信息表!$C$4:$M$1048576,11,FALSE)))</f>
        <v/>
      </c>
    </row>
    <row r="65" spans="3:14">
      <c r="C65" s="10" t="str">
        <f t="shared" si="0"/>
        <v/>
      </c>
      <c r="D65" s="108"/>
      <c r="E65" s="10" t="str">
        <f>IF(D65="","",IF(ISERROR(VLOOKUP(D65,车辆基本信息表!$C$4:$M$1048576,2,FALSE)),"",VLOOKUP(D65,车辆基本信息表!$C$4:$M$1048576,2,FALSE)))</f>
        <v/>
      </c>
      <c r="F65" s="10" t="str">
        <f>IF(D65="","",IF(ISERROR(VLOOKUP(D65,车辆基本信息表!$C$4:$M$1048576,3,FALSE)),"",VLOOKUP(D65,车辆基本信息表!$C$4:$M$1048576,3,FALSE)))</f>
        <v/>
      </c>
      <c r="G65" s="10" t="str">
        <f>IF(D65="","",IF(ISERROR(VLOOKUP(D65,车辆基本信息表!$C$4:$M$1048576,4,FALSE)),"",VLOOKUP(D65,车辆基本信息表!$C$4:$M$1048576,4,FALSE)))</f>
        <v/>
      </c>
      <c r="H65" s="10" t="str">
        <f>IF(D65="","",IF(ISERROR(VLOOKUP(D65,车辆基本信息表!$C$4:$M$1048576,5,FALSE)),"",VLOOKUP(D65,车辆基本信息表!$C$4:$M$1048576,5,FALSE)))</f>
        <v/>
      </c>
      <c r="I65" s="10" t="str">
        <f>IF(D65="","",IF(ISERROR(VLOOKUP(D65,车辆基本信息表!$C$4:$M$1048576,6,FALSE)),"",VLOOKUP(D65,车辆基本信息表!$C$4:$M$1048576,6,FALSE)))</f>
        <v/>
      </c>
      <c r="J65" s="10" t="str">
        <f>IF(D65="","",IF(ISERROR(VLOOKUP(D65,车辆基本信息表!$C$4:$M$1048576,7,FALSE)),"",VLOOKUP(D65,车辆基本信息表!$C$4:$M$1048576,7,FALSE)))</f>
        <v/>
      </c>
      <c r="K65" s="71" t="str">
        <f>IF(D65="","",IF(ISERROR(VLOOKUP(D65,车辆基本信息表!$C$4:$M$1048576,8,FALSE)),"",VLOOKUP(D65,车辆基本信息表!$C$4:$M$1048576,8,FALSE)))</f>
        <v/>
      </c>
      <c r="L65" s="10" t="str">
        <f>IF(D65="","",IF(ISERROR(VLOOKUP(D65,车辆基本信息表!$C$4:$M$1048576,9,FALSE)),"",VLOOKUP(D65,车辆基本信息表!$C$4:$M$1048576,9,FALSE)))</f>
        <v/>
      </c>
      <c r="M65" s="10" t="str">
        <f>IF(D65="","",IF(ISERROR(VLOOKUP(D65,车辆基本信息表!$C$4:$M$1048576,10,FALSE)),"",VLOOKUP(D65,车辆基本信息表!$C$4:$M$1048576,10,FALSE)))</f>
        <v/>
      </c>
      <c r="N65" s="10" t="str">
        <f>IF(D65="","",IF(ISERROR(VLOOKUP(D65,车辆基本信息表!$C$4:$M$1048576,11,FALSE)),"",VLOOKUP(D65,车辆基本信息表!$C$4:$M$1048576,11,FALSE)))</f>
        <v/>
      </c>
    </row>
    <row r="66" spans="3:14">
      <c r="C66" s="10" t="str">
        <f t="shared" si="0"/>
        <v/>
      </c>
      <c r="D66" s="108"/>
      <c r="E66" s="10" t="str">
        <f>IF(D66="","",IF(ISERROR(VLOOKUP(D66,车辆基本信息表!$C$4:$M$1048576,2,FALSE)),"",VLOOKUP(D66,车辆基本信息表!$C$4:$M$1048576,2,FALSE)))</f>
        <v/>
      </c>
      <c r="F66" s="10" t="str">
        <f>IF(D66="","",IF(ISERROR(VLOOKUP(D66,车辆基本信息表!$C$4:$M$1048576,3,FALSE)),"",VLOOKUP(D66,车辆基本信息表!$C$4:$M$1048576,3,FALSE)))</f>
        <v/>
      </c>
      <c r="G66" s="10" t="str">
        <f>IF(D66="","",IF(ISERROR(VLOOKUP(D66,车辆基本信息表!$C$4:$M$1048576,4,FALSE)),"",VLOOKUP(D66,车辆基本信息表!$C$4:$M$1048576,4,FALSE)))</f>
        <v/>
      </c>
      <c r="H66" s="10" t="str">
        <f>IF(D66="","",IF(ISERROR(VLOOKUP(D66,车辆基本信息表!$C$4:$M$1048576,5,FALSE)),"",VLOOKUP(D66,车辆基本信息表!$C$4:$M$1048576,5,FALSE)))</f>
        <v/>
      </c>
      <c r="I66" s="10" t="str">
        <f>IF(D66="","",IF(ISERROR(VLOOKUP(D66,车辆基本信息表!$C$4:$M$1048576,6,FALSE)),"",VLOOKUP(D66,车辆基本信息表!$C$4:$M$1048576,6,FALSE)))</f>
        <v/>
      </c>
      <c r="J66" s="10" t="str">
        <f>IF(D66="","",IF(ISERROR(VLOOKUP(D66,车辆基本信息表!$C$4:$M$1048576,7,FALSE)),"",VLOOKUP(D66,车辆基本信息表!$C$4:$M$1048576,7,FALSE)))</f>
        <v/>
      </c>
      <c r="K66" s="71" t="str">
        <f>IF(D66="","",IF(ISERROR(VLOOKUP(D66,车辆基本信息表!$C$4:$M$1048576,8,FALSE)),"",VLOOKUP(D66,车辆基本信息表!$C$4:$M$1048576,8,FALSE)))</f>
        <v/>
      </c>
      <c r="L66" s="10" t="str">
        <f>IF(D66="","",IF(ISERROR(VLOOKUP(D66,车辆基本信息表!$C$4:$M$1048576,9,FALSE)),"",VLOOKUP(D66,车辆基本信息表!$C$4:$M$1048576,9,FALSE)))</f>
        <v/>
      </c>
      <c r="M66" s="10" t="str">
        <f>IF(D66="","",IF(ISERROR(VLOOKUP(D66,车辆基本信息表!$C$4:$M$1048576,10,FALSE)),"",VLOOKUP(D66,车辆基本信息表!$C$4:$M$1048576,10,FALSE)))</f>
        <v/>
      </c>
      <c r="N66" s="10" t="str">
        <f>IF(D66="","",IF(ISERROR(VLOOKUP(D66,车辆基本信息表!$C$4:$M$1048576,11,FALSE)),"",VLOOKUP(D66,车辆基本信息表!$C$4:$M$1048576,11,FALSE)))</f>
        <v/>
      </c>
    </row>
    <row r="67" spans="3:14">
      <c r="C67" s="10" t="str">
        <f t="shared" si="0"/>
        <v/>
      </c>
      <c r="D67" s="108"/>
      <c r="E67" s="10" t="str">
        <f>IF(D67="","",IF(ISERROR(VLOOKUP(D67,车辆基本信息表!$C$4:$M$1048576,2,FALSE)),"",VLOOKUP(D67,车辆基本信息表!$C$4:$M$1048576,2,FALSE)))</f>
        <v/>
      </c>
      <c r="F67" s="10" t="str">
        <f>IF(D67="","",IF(ISERROR(VLOOKUP(D67,车辆基本信息表!$C$4:$M$1048576,3,FALSE)),"",VLOOKUP(D67,车辆基本信息表!$C$4:$M$1048576,3,FALSE)))</f>
        <v/>
      </c>
      <c r="G67" s="10" t="str">
        <f>IF(D67="","",IF(ISERROR(VLOOKUP(D67,车辆基本信息表!$C$4:$M$1048576,4,FALSE)),"",VLOOKUP(D67,车辆基本信息表!$C$4:$M$1048576,4,FALSE)))</f>
        <v/>
      </c>
      <c r="H67" s="10" t="str">
        <f>IF(D67="","",IF(ISERROR(VLOOKUP(D67,车辆基本信息表!$C$4:$M$1048576,5,FALSE)),"",VLOOKUP(D67,车辆基本信息表!$C$4:$M$1048576,5,FALSE)))</f>
        <v/>
      </c>
      <c r="I67" s="10" t="str">
        <f>IF(D67="","",IF(ISERROR(VLOOKUP(D67,车辆基本信息表!$C$4:$M$1048576,6,FALSE)),"",VLOOKUP(D67,车辆基本信息表!$C$4:$M$1048576,6,FALSE)))</f>
        <v/>
      </c>
      <c r="J67" s="10" t="str">
        <f>IF(D67="","",IF(ISERROR(VLOOKUP(D67,车辆基本信息表!$C$4:$M$1048576,7,FALSE)),"",VLOOKUP(D67,车辆基本信息表!$C$4:$M$1048576,7,FALSE)))</f>
        <v/>
      </c>
      <c r="K67" s="71" t="str">
        <f>IF(D67="","",IF(ISERROR(VLOOKUP(D67,车辆基本信息表!$C$4:$M$1048576,8,FALSE)),"",VLOOKUP(D67,车辆基本信息表!$C$4:$M$1048576,8,FALSE)))</f>
        <v/>
      </c>
      <c r="L67" s="10" t="str">
        <f>IF(D67="","",IF(ISERROR(VLOOKUP(D67,车辆基本信息表!$C$4:$M$1048576,9,FALSE)),"",VLOOKUP(D67,车辆基本信息表!$C$4:$M$1048576,9,FALSE)))</f>
        <v/>
      </c>
      <c r="M67" s="10" t="str">
        <f>IF(D67="","",IF(ISERROR(VLOOKUP(D67,车辆基本信息表!$C$4:$M$1048576,10,FALSE)),"",VLOOKUP(D67,车辆基本信息表!$C$4:$M$1048576,10,FALSE)))</f>
        <v/>
      </c>
      <c r="N67" s="10" t="str">
        <f>IF(D67="","",IF(ISERROR(VLOOKUP(D67,车辆基本信息表!$C$4:$M$1048576,11,FALSE)),"",VLOOKUP(D67,车辆基本信息表!$C$4:$M$1048576,11,FALSE)))</f>
        <v/>
      </c>
    </row>
    <row r="68" spans="3:14">
      <c r="C68" s="10" t="str">
        <f t="shared" si="0"/>
        <v/>
      </c>
      <c r="D68" s="108"/>
      <c r="E68" s="10" t="str">
        <f>IF(D68="","",IF(ISERROR(VLOOKUP(D68,车辆基本信息表!$C$4:$M$1048576,2,FALSE)),"",VLOOKUP(D68,车辆基本信息表!$C$4:$M$1048576,2,FALSE)))</f>
        <v/>
      </c>
      <c r="F68" s="10" t="str">
        <f>IF(D68="","",IF(ISERROR(VLOOKUP(D68,车辆基本信息表!$C$4:$M$1048576,3,FALSE)),"",VLOOKUP(D68,车辆基本信息表!$C$4:$M$1048576,3,FALSE)))</f>
        <v/>
      </c>
      <c r="G68" s="10" t="str">
        <f>IF(D68="","",IF(ISERROR(VLOOKUP(D68,车辆基本信息表!$C$4:$M$1048576,4,FALSE)),"",VLOOKUP(D68,车辆基本信息表!$C$4:$M$1048576,4,FALSE)))</f>
        <v/>
      </c>
      <c r="H68" s="10" t="str">
        <f>IF(D68="","",IF(ISERROR(VLOOKUP(D68,车辆基本信息表!$C$4:$M$1048576,5,FALSE)),"",VLOOKUP(D68,车辆基本信息表!$C$4:$M$1048576,5,FALSE)))</f>
        <v/>
      </c>
      <c r="I68" s="10" t="str">
        <f>IF(D68="","",IF(ISERROR(VLOOKUP(D68,车辆基本信息表!$C$4:$M$1048576,6,FALSE)),"",VLOOKUP(D68,车辆基本信息表!$C$4:$M$1048576,6,FALSE)))</f>
        <v/>
      </c>
      <c r="J68" s="10" t="str">
        <f>IF(D68="","",IF(ISERROR(VLOOKUP(D68,车辆基本信息表!$C$4:$M$1048576,7,FALSE)),"",VLOOKUP(D68,车辆基本信息表!$C$4:$M$1048576,7,FALSE)))</f>
        <v/>
      </c>
      <c r="K68" s="71" t="str">
        <f>IF(D68="","",IF(ISERROR(VLOOKUP(D68,车辆基本信息表!$C$4:$M$1048576,8,FALSE)),"",VLOOKUP(D68,车辆基本信息表!$C$4:$M$1048576,8,FALSE)))</f>
        <v/>
      </c>
      <c r="L68" s="10" t="str">
        <f>IF(D68="","",IF(ISERROR(VLOOKUP(D68,车辆基本信息表!$C$4:$M$1048576,9,FALSE)),"",VLOOKUP(D68,车辆基本信息表!$C$4:$M$1048576,9,FALSE)))</f>
        <v/>
      </c>
      <c r="M68" s="10" t="str">
        <f>IF(D68="","",IF(ISERROR(VLOOKUP(D68,车辆基本信息表!$C$4:$M$1048576,10,FALSE)),"",VLOOKUP(D68,车辆基本信息表!$C$4:$M$1048576,10,FALSE)))</f>
        <v/>
      </c>
      <c r="N68" s="10" t="str">
        <f>IF(D68="","",IF(ISERROR(VLOOKUP(D68,车辆基本信息表!$C$4:$M$1048576,11,FALSE)),"",VLOOKUP(D68,车辆基本信息表!$C$4:$M$1048576,11,FALSE)))</f>
        <v/>
      </c>
    </row>
    <row r="69" spans="3:14">
      <c r="C69" s="10" t="str">
        <f t="shared" si="0"/>
        <v/>
      </c>
      <c r="D69" s="108"/>
      <c r="E69" s="10" t="str">
        <f>IF(D69="","",IF(ISERROR(VLOOKUP(D69,车辆基本信息表!$C$4:$M$1048576,2,FALSE)),"",VLOOKUP(D69,车辆基本信息表!$C$4:$M$1048576,2,FALSE)))</f>
        <v/>
      </c>
      <c r="F69" s="10" t="str">
        <f>IF(D69="","",IF(ISERROR(VLOOKUP(D69,车辆基本信息表!$C$4:$M$1048576,3,FALSE)),"",VLOOKUP(D69,车辆基本信息表!$C$4:$M$1048576,3,FALSE)))</f>
        <v/>
      </c>
      <c r="G69" s="10" t="str">
        <f>IF(D69="","",IF(ISERROR(VLOOKUP(D69,车辆基本信息表!$C$4:$M$1048576,4,FALSE)),"",VLOOKUP(D69,车辆基本信息表!$C$4:$M$1048576,4,FALSE)))</f>
        <v/>
      </c>
      <c r="H69" s="10" t="str">
        <f>IF(D69="","",IF(ISERROR(VLOOKUP(D69,车辆基本信息表!$C$4:$M$1048576,5,FALSE)),"",VLOOKUP(D69,车辆基本信息表!$C$4:$M$1048576,5,FALSE)))</f>
        <v/>
      </c>
      <c r="I69" s="10" t="str">
        <f>IF(D69="","",IF(ISERROR(VLOOKUP(D69,车辆基本信息表!$C$4:$M$1048576,6,FALSE)),"",VLOOKUP(D69,车辆基本信息表!$C$4:$M$1048576,6,FALSE)))</f>
        <v/>
      </c>
      <c r="J69" s="10" t="str">
        <f>IF(D69="","",IF(ISERROR(VLOOKUP(D69,车辆基本信息表!$C$4:$M$1048576,7,FALSE)),"",VLOOKUP(D69,车辆基本信息表!$C$4:$M$1048576,7,FALSE)))</f>
        <v/>
      </c>
      <c r="K69" s="71" t="str">
        <f>IF(D69="","",IF(ISERROR(VLOOKUP(D69,车辆基本信息表!$C$4:$M$1048576,8,FALSE)),"",VLOOKUP(D69,车辆基本信息表!$C$4:$M$1048576,8,FALSE)))</f>
        <v/>
      </c>
      <c r="L69" s="10" t="str">
        <f>IF(D69="","",IF(ISERROR(VLOOKUP(D69,车辆基本信息表!$C$4:$M$1048576,9,FALSE)),"",VLOOKUP(D69,车辆基本信息表!$C$4:$M$1048576,9,FALSE)))</f>
        <v/>
      </c>
      <c r="M69" s="10" t="str">
        <f>IF(D69="","",IF(ISERROR(VLOOKUP(D69,车辆基本信息表!$C$4:$M$1048576,10,FALSE)),"",VLOOKUP(D69,车辆基本信息表!$C$4:$M$1048576,10,FALSE)))</f>
        <v/>
      </c>
      <c r="N69" s="10" t="str">
        <f>IF(D69="","",IF(ISERROR(VLOOKUP(D69,车辆基本信息表!$C$4:$M$1048576,11,FALSE)),"",VLOOKUP(D69,车辆基本信息表!$C$4:$M$1048576,11,FALSE)))</f>
        <v/>
      </c>
    </row>
    <row r="70" spans="3:14">
      <c r="C70" s="10" t="str">
        <f t="shared" si="0"/>
        <v/>
      </c>
      <c r="D70" s="108"/>
      <c r="E70" s="10" t="str">
        <f>IF(D70="","",IF(ISERROR(VLOOKUP(D70,车辆基本信息表!$C$4:$M$1048576,2,FALSE)),"",VLOOKUP(D70,车辆基本信息表!$C$4:$M$1048576,2,FALSE)))</f>
        <v/>
      </c>
      <c r="F70" s="10" t="str">
        <f>IF(D70="","",IF(ISERROR(VLOOKUP(D70,车辆基本信息表!$C$4:$M$1048576,3,FALSE)),"",VLOOKUP(D70,车辆基本信息表!$C$4:$M$1048576,3,FALSE)))</f>
        <v/>
      </c>
      <c r="G70" s="10" t="str">
        <f>IF(D70="","",IF(ISERROR(VLOOKUP(D70,车辆基本信息表!$C$4:$M$1048576,4,FALSE)),"",VLOOKUP(D70,车辆基本信息表!$C$4:$M$1048576,4,FALSE)))</f>
        <v/>
      </c>
      <c r="H70" s="10" t="str">
        <f>IF(D70="","",IF(ISERROR(VLOOKUP(D70,车辆基本信息表!$C$4:$M$1048576,5,FALSE)),"",VLOOKUP(D70,车辆基本信息表!$C$4:$M$1048576,5,FALSE)))</f>
        <v/>
      </c>
      <c r="I70" s="10" t="str">
        <f>IF(D70="","",IF(ISERROR(VLOOKUP(D70,车辆基本信息表!$C$4:$M$1048576,6,FALSE)),"",VLOOKUP(D70,车辆基本信息表!$C$4:$M$1048576,6,FALSE)))</f>
        <v/>
      </c>
      <c r="J70" s="10" t="str">
        <f>IF(D70="","",IF(ISERROR(VLOOKUP(D70,车辆基本信息表!$C$4:$M$1048576,7,FALSE)),"",VLOOKUP(D70,车辆基本信息表!$C$4:$M$1048576,7,FALSE)))</f>
        <v/>
      </c>
      <c r="K70" s="71" t="str">
        <f>IF(D70="","",IF(ISERROR(VLOOKUP(D70,车辆基本信息表!$C$4:$M$1048576,8,FALSE)),"",VLOOKUP(D70,车辆基本信息表!$C$4:$M$1048576,8,FALSE)))</f>
        <v/>
      </c>
      <c r="L70" s="10" t="str">
        <f>IF(D70="","",IF(ISERROR(VLOOKUP(D70,车辆基本信息表!$C$4:$M$1048576,9,FALSE)),"",VLOOKUP(D70,车辆基本信息表!$C$4:$M$1048576,9,FALSE)))</f>
        <v/>
      </c>
      <c r="M70" s="10" t="str">
        <f>IF(D70="","",IF(ISERROR(VLOOKUP(D70,车辆基本信息表!$C$4:$M$1048576,10,FALSE)),"",VLOOKUP(D70,车辆基本信息表!$C$4:$M$1048576,10,FALSE)))</f>
        <v/>
      </c>
      <c r="N70" s="10" t="str">
        <f>IF(D70="","",IF(ISERROR(VLOOKUP(D70,车辆基本信息表!$C$4:$M$1048576,11,FALSE)),"",VLOOKUP(D70,车辆基本信息表!$C$4:$M$1048576,11,FALSE)))</f>
        <v/>
      </c>
    </row>
    <row r="71" spans="3:14">
      <c r="C71" s="10" t="str">
        <f t="shared" si="0"/>
        <v/>
      </c>
      <c r="D71" s="108"/>
      <c r="E71" s="10" t="str">
        <f>IF(D71="","",IF(ISERROR(VLOOKUP(D71,车辆基本信息表!$C$4:$M$1048576,2,FALSE)),"",VLOOKUP(D71,车辆基本信息表!$C$4:$M$1048576,2,FALSE)))</f>
        <v/>
      </c>
      <c r="F71" s="10" t="str">
        <f>IF(D71="","",IF(ISERROR(VLOOKUP(D71,车辆基本信息表!$C$4:$M$1048576,3,FALSE)),"",VLOOKUP(D71,车辆基本信息表!$C$4:$M$1048576,3,FALSE)))</f>
        <v/>
      </c>
      <c r="G71" s="10" t="str">
        <f>IF(D71="","",IF(ISERROR(VLOOKUP(D71,车辆基本信息表!$C$4:$M$1048576,4,FALSE)),"",VLOOKUP(D71,车辆基本信息表!$C$4:$M$1048576,4,FALSE)))</f>
        <v/>
      </c>
      <c r="H71" s="10" t="str">
        <f>IF(D71="","",IF(ISERROR(VLOOKUP(D71,车辆基本信息表!$C$4:$M$1048576,5,FALSE)),"",VLOOKUP(D71,车辆基本信息表!$C$4:$M$1048576,5,FALSE)))</f>
        <v/>
      </c>
      <c r="I71" s="10" t="str">
        <f>IF(D71="","",IF(ISERROR(VLOOKUP(D71,车辆基本信息表!$C$4:$M$1048576,6,FALSE)),"",VLOOKUP(D71,车辆基本信息表!$C$4:$M$1048576,6,FALSE)))</f>
        <v/>
      </c>
      <c r="J71" s="10" t="str">
        <f>IF(D71="","",IF(ISERROR(VLOOKUP(D71,车辆基本信息表!$C$4:$M$1048576,7,FALSE)),"",VLOOKUP(D71,车辆基本信息表!$C$4:$M$1048576,7,FALSE)))</f>
        <v/>
      </c>
      <c r="K71" s="71" t="str">
        <f>IF(D71="","",IF(ISERROR(VLOOKUP(D71,车辆基本信息表!$C$4:$M$1048576,8,FALSE)),"",VLOOKUP(D71,车辆基本信息表!$C$4:$M$1048576,8,FALSE)))</f>
        <v/>
      </c>
      <c r="L71" s="10" t="str">
        <f>IF(D71="","",IF(ISERROR(VLOOKUP(D71,车辆基本信息表!$C$4:$M$1048576,9,FALSE)),"",VLOOKUP(D71,车辆基本信息表!$C$4:$M$1048576,9,FALSE)))</f>
        <v/>
      </c>
      <c r="M71" s="10" t="str">
        <f>IF(D71="","",IF(ISERROR(VLOOKUP(D71,车辆基本信息表!$C$4:$M$1048576,10,FALSE)),"",VLOOKUP(D71,车辆基本信息表!$C$4:$M$1048576,10,FALSE)))</f>
        <v/>
      </c>
      <c r="N71" s="10" t="str">
        <f>IF(D71="","",IF(ISERROR(VLOOKUP(D71,车辆基本信息表!$C$4:$M$1048576,11,FALSE)),"",VLOOKUP(D71,车辆基本信息表!$C$4:$M$1048576,11,FALSE)))</f>
        <v/>
      </c>
    </row>
    <row r="72" spans="3:14">
      <c r="C72" s="10" t="str">
        <f t="shared" ref="C72:C100" si="1">IF(D72="","",C71+1)</f>
        <v/>
      </c>
      <c r="D72" s="108"/>
      <c r="E72" s="10" t="str">
        <f>IF(D72="","",IF(ISERROR(VLOOKUP(D72,车辆基本信息表!$C$4:$M$1048576,2,FALSE)),"",VLOOKUP(D72,车辆基本信息表!$C$4:$M$1048576,2,FALSE)))</f>
        <v/>
      </c>
      <c r="F72" s="10" t="str">
        <f>IF(D72="","",IF(ISERROR(VLOOKUP(D72,车辆基本信息表!$C$4:$M$1048576,3,FALSE)),"",VLOOKUP(D72,车辆基本信息表!$C$4:$M$1048576,3,FALSE)))</f>
        <v/>
      </c>
      <c r="G72" s="10" t="str">
        <f>IF(D72="","",IF(ISERROR(VLOOKUP(D72,车辆基本信息表!$C$4:$M$1048576,4,FALSE)),"",VLOOKUP(D72,车辆基本信息表!$C$4:$M$1048576,4,FALSE)))</f>
        <v/>
      </c>
      <c r="H72" s="10" t="str">
        <f>IF(D72="","",IF(ISERROR(VLOOKUP(D72,车辆基本信息表!$C$4:$M$1048576,5,FALSE)),"",VLOOKUP(D72,车辆基本信息表!$C$4:$M$1048576,5,FALSE)))</f>
        <v/>
      </c>
      <c r="I72" s="10" t="str">
        <f>IF(D72="","",IF(ISERROR(VLOOKUP(D72,车辆基本信息表!$C$4:$M$1048576,6,FALSE)),"",VLOOKUP(D72,车辆基本信息表!$C$4:$M$1048576,6,FALSE)))</f>
        <v/>
      </c>
      <c r="J72" s="10" t="str">
        <f>IF(D72="","",IF(ISERROR(VLOOKUP(D72,车辆基本信息表!$C$4:$M$1048576,7,FALSE)),"",VLOOKUP(D72,车辆基本信息表!$C$4:$M$1048576,7,FALSE)))</f>
        <v/>
      </c>
      <c r="K72" s="71" t="str">
        <f>IF(D72="","",IF(ISERROR(VLOOKUP(D72,车辆基本信息表!$C$4:$M$1048576,8,FALSE)),"",VLOOKUP(D72,车辆基本信息表!$C$4:$M$1048576,8,FALSE)))</f>
        <v/>
      </c>
      <c r="L72" s="10" t="str">
        <f>IF(D72="","",IF(ISERROR(VLOOKUP(D72,车辆基本信息表!$C$4:$M$1048576,9,FALSE)),"",VLOOKUP(D72,车辆基本信息表!$C$4:$M$1048576,9,FALSE)))</f>
        <v/>
      </c>
      <c r="M72" s="10" t="str">
        <f>IF(D72="","",IF(ISERROR(VLOOKUP(D72,车辆基本信息表!$C$4:$M$1048576,10,FALSE)),"",VLOOKUP(D72,车辆基本信息表!$C$4:$M$1048576,10,FALSE)))</f>
        <v/>
      </c>
      <c r="N72" s="10" t="str">
        <f>IF(D72="","",IF(ISERROR(VLOOKUP(D72,车辆基本信息表!$C$4:$M$1048576,11,FALSE)),"",VLOOKUP(D72,车辆基本信息表!$C$4:$M$1048576,11,FALSE)))</f>
        <v/>
      </c>
    </row>
    <row r="73" spans="3:14">
      <c r="C73" s="10" t="str">
        <f t="shared" si="1"/>
        <v/>
      </c>
      <c r="D73" s="108"/>
      <c r="E73" s="10" t="str">
        <f>IF(D73="","",IF(ISERROR(VLOOKUP(D73,车辆基本信息表!$C$4:$M$1048576,2,FALSE)),"",VLOOKUP(D73,车辆基本信息表!$C$4:$M$1048576,2,FALSE)))</f>
        <v/>
      </c>
      <c r="F73" s="10" t="str">
        <f>IF(D73="","",IF(ISERROR(VLOOKUP(D73,车辆基本信息表!$C$4:$M$1048576,3,FALSE)),"",VLOOKUP(D73,车辆基本信息表!$C$4:$M$1048576,3,FALSE)))</f>
        <v/>
      </c>
      <c r="G73" s="10" t="str">
        <f>IF(D73="","",IF(ISERROR(VLOOKUP(D73,车辆基本信息表!$C$4:$M$1048576,4,FALSE)),"",VLOOKUP(D73,车辆基本信息表!$C$4:$M$1048576,4,FALSE)))</f>
        <v/>
      </c>
      <c r="H73" s="10" t="str">
        <f>IF(D73="","",IF(ISERROR(VLOOKUP(D73,车辆基本信息表!$C$4:$M$1048576,5,FALSE)),"",VLOOKUP(D73,车辆基本信息表!$C$4:$M$1048576,5,FALSE)))</f>
        <v/>
      </c>
      <c r="I73" s="10" t="str">
        <f>IF(D73="","",IF(ISERROR(VLOOKUP(D73,车辆基本信息表!$C$4:$M$1048576,6,FALSE)),"",VLOOKUP(D73,车辆基本信息表!$C$4:$M$1048576,6,FALSE)))</f>
        <v/>
      </c>
      <c r="J73" s="10" t="str">
        <f>IF(D73="","",IF(ISERROR(VLOOKUP(D73,车辆基本信息表!$C$4:$M$1048576,7,FALSE)),"",VLOOKUP(D73,车辆基本信息表!$C$4:$M$1048576,7,FALSE)))</f>
        <v/>
      </c>
      <c r="K73" s="71" t="str">
        <f>IF(D73="","",IF(ISERROR(VLOOKUP(D73,车辆基本信息表!$C$4:$M$1048576,8,FALSE)),"",VLOOKUP(D73,车辆基本信息表!$C$4:$M$1048576,8,FALSE)))</f>
        <v/>
      </c>
      <c r="L73" s="10" t="str">
        <f>IF(D73="","",IF(ISERROR(VLOOKUP(D73,车辆基本信息表!$C$4:$M$1048576,9,FALSE)),"",VLOOKUP(D73,车辆基本信息表!$C$4:$M$1048576,9,FALSE)))</f>
        <v/>
      </c>
      <c r="M73" s="10" t="str">
        <f>IF(D73="","",IF(ISERROR(VLOOKUP(D73,车辆基本信息表!$C$4:$M$1048576,10,FALSE)),"",VLOOKUP(D73,车辆基本信息表!$C$4:$M$1048576,10,FALSE)))</f>
        <v/>
      </c>
      <c r="N73" s="10" t="str">
        <f>IF(D73="","",IF(ISERROR(VLOOKUP(D73,车辆基本信息表!$C$4:$M$1048576,11,FALSE)),"",VLOOKUP(D73,车辆基本信息表!$C$4:$M$1048576,11,FALSE)))</f>
        <v/>
      </c>
    </row>
    <row r="74" spans="3:14">
      <c r="C74" s="10" t="str">
        <f t="shared" si="1"/>
        <v/>
      </c>
      <c r="D74" s="108"/>
      <c r="E74" s="10" t="str">
        <f>IF(D74="","",IF(ISERROR(VLOOKUP(D74,车辆基本信息表!$C$4:$M$1048576,2,FALSE)),"",VLOOKUP(D74,车辆基本信息表!$C$4:$M$1048576,2,FALSE)))</f>
        <v/>
      </c>
      <c r="F74" s="10" t="str">
        <f>IF(D74="","",IF(ISERROR(VLOOKUP(D74,车辆基本信息表!$C$4:$M$1048576,3,FALSE)),"",VLOOKUP(D74,车辆基本信息表!$C$4:$M$1048576,3,FALSE)))</f>
        <v/>
      </c>
      <c r="G74" s="10" t="str">
        <f>IF(D74="","",IF(ISERROR(VLOOKUP(D74,车辆基本信息表!$C$4:$M$1048576,4,FALSE)),"",VLOOKUP(D74,车辆基本信息表!$C$4:$M$1048576,4,FALSE)))</f>
        <v/>
      </c>
      <c r="H74" s="10" t="str">
        <f>IF(D74="","",IF(ISERROR(VLOOKUP(D74,车辆基本信息表!$C$4:$M$1048576,5,FALSE)),"",VLOOKUP(D74,车辆基本信息表!$C$4:$M$1048576,5,FALSE)))</f>
        <v/>
      </c>
      <c r="I74" s="10" t="str">
        <f>IF(D74="","",IF(ISERROR(VLOOKUP(D74,车辆基本信息表!$C$4:$M$1048576,6,FALSE)),"",VLOOKUP(D74,车辆基本信息表!$C$4:$M$1048576,6,FALSE)))</f>
        <v/>
      </c>
      <c r="J74" s="10" t="str">
        <f>IF(D74="","",IF(ISERROR(VLOOKUP(D74,车辆基本信息表!$C$4:$M$1048576,7,FALSE)),"",VLOOKUP(D74,车辆基本信息表!$C$4:$M$1048576,7,FALSE)))</f>
        <v/>
      </c>
      <c r="K74" s="71" t="str">
        <f>IF(D74="","",IF(ISERROR(VLOOKUP(D74,车辆基本信息表!$C$4:$M$1048576,8,FALSE)),"",VLOOKUP(D74,车辆基本信息表!$C$4:$M$1048576,8,FALSE)))</f>
        <v/>
      </c>
      <c r="L74" s="10" t="str">
        <f>IF(D74="","",IF(ISERROR(VLOOKUP(D74,车辆基本信息表!$C$4:$M$1048576,9,FALSE)),"",VLOOKUP(D74,车辆基本信息表!$C$4:$M$1048576,9,FALSE)))</f>
        <v/>
      </c>
      <c r="M74" s="10" t="str">
        <f>IF(D74="","",IF(ISERROR(VLOOKUP(D74,车辆基本信息表!$C$4:$M$1048576,10,FALSE)),"",VLOOKUP(D74,车辆基本信息表!$C$4:$M$1048576,10,FALSE)))</f>
        <v/>
      </c>
      <c r="N74" s="10" t="str">
        <f>IF(D74="","",IF(ISERROR(VLOOKUP(D74,车辆基本信息表!$C$4:$M$1048576,11,FALSE)),"",VLOOKUP(D74,车辆基本信息表!$C$4:$M$1048576,11,FALSE)))</f>
        <v/>
      </c>
    </row>
    <row r="75" spans="3:14">
      <c r="C75" s="10" t="str">
        <f t="shared" si="1"/>
        <v/>
      </c>
      <c r="D75" s="108"/>
      <c r="E75" s="10" t="str">
        <f>IF(D75="","",IF(ISERROR(VLOOKUP(D75,车辆基本信息表!$C$4:$M$1048576,2,FALSE)),"",VLOOKUP(D75,车辆基本信息表!$C$4:$M$1048576,2,FALSE)))</f>
        <v/>
      </c>
      <c r="F75" s="10" t="str">
        <f>IF(D75="","",IF(ISERROR(VLOOKUP(D75,车辆基本信息表!$C$4:$M$1048576,3,FALSE)),"",VLOOKUP(D75,车辆基本信息表!$C$4:$M$1048576,3,FALSE)))</f>
        <v/>
      </c>
      <c r="G75" s="10" t="str">
        <f>IF(D75="","",IF(ISERROR(VLOOKUP(D75,车辆基本信息表!$C$4:$M$1048576,4,FALSE)),"",VLOOKUP(D75,车辆基本信息表!$C$4:$M$1048576,4,FALSE)))</f>
        <v/>
      </c>
      <c r="H75" s="10" t="str">
        <f>IF(D75="","",IF(ISERROR(VLOOKUP(D75,车辆基本信息表!$C$4:$M$1048576,5,FALSE)),"",VLOOKUP(D75,车辆基本信息表!$C$4:$M$1048576,5,FALSE)))</f>
        <v/>
      </c>
      <c r="I75" s="10" t="str">
        <f>IF(D75="","",IF(ISERROR(VLOOKUP(D75,车辆基本信息表!$C$4:$M$1048576,6,FALSE)),"",VLOOKUP(D75,车辆基本信息表!$C$4:$M$1048576,6,FALSE)))</f>
        <v/>
      </c>
      <c r="J75" s="10" t="str">
        <f>IF(D75="","",IF(ISERROR(VLOOKUP(D75,车辆基本信息表!$C$4:$M$1048576,7,FALSE)),"",VLOOKUP(D75,车辆基本信息表!$C$4:$M$1048576,7,FALSE)))</f>
        <v/>
      </c>
      <c r="K75" s="71" t="str">
        <f>IF(D75="","",IF(ISERROR(VLOOKUP(D75,车辆基本信息表!$C$4:$M$1048576,8,FALSE)),"",VLOOKUP(D75,车辆基本信息表!$C$4:$M$1048576,8,FALSE)))</f>
        <v/>
      </c>
      <c r="L75" s="10" t="str">
        <f>IF(D75="","",IF(ISERROR(VLOOKUP(D75,车辆基本信息表!$C$4:$M$1048576,9,FALSE)),"",VLOOKUP(D75,车辆基本信息表!$C$4:$M$1048576,9,FALSE)))</f>
        <v/>
      </c>
      <c r="M75" s="10" t="str">
        <f>IF(D75="","",IF(ISERROR(VLOOKUP(D75,车辆基本信息表!$C$4:$M$1048576,10,FALSE)),"",VLOOKUP(D75,车辆基本信息表!$C$4:$M$1048576,10,FALSE)))</f>
        <v/>
      </c>
      <c r="N75" s="10" t="str">
        <f>IF(D75="","",IF(ISERROR(VLOOKUP(D75,车辆基本信息表!$C$4:$M$1048576,11,FALSE)),"",VLOOKUP(D75,车辆基本信息表!$C$4:$M$1048576,11,FALSE)))</f>
        <v/>
      </c>
    </row>
    <row r="76" spans="3:14">
      <c r="C76" s="10" t="str">
        <f t="shared" si="1"/>
        <v/>
      </c>
      <c r="D76" s="108"/>
      <c r="E76" s="10" t="str">
        <f>IF(D76="","",IF(ISERROR(VLOOKUP(D76,车辆基本信息表!$C$4:$M$1048576,2,FALSE)),"",VLOOKUP(D76,车辆基本信息表!$C$4:$M$1048576,2,FALSE)))</f>
        <v/>
      </c>
      <c r="F76" s="10" t="str">
        <f>IF(D76="","",IF(ISERROR(VLOOKUP(D76,车辆基本信息表!$C$4:$M$1048576,3,FALSE)),"",VLOOKUP(D76,车辆基本信息表!$C$4:$M$1048576,3,FALSE)))</f>
        <v/>
      </c>
      <c r="G76" s="10" t="str">
        <f>IF(D76="","",IF(ISERROR(VLOOKUP(D76,车辆基本信息表!$C$4:$M$1048576,4,FALSE)),"",VLOOKUP(D76,车辆基本信息表!$C$4:$M$1048576,4,FALSE)))</f>
        <v/>
      </c>
      <c r="H76" s="10" t="str">
        <f>IF(D76="","",IF(ISERROR(VLOOKUP(D76,车辆基本信息表!$C$4:$M$1048576,5,FALSE)),"",VLOOKUP(D76,车辆基本信息表!$C$4:$M$1048576,5,FALSE)))</f>
        <v/>
      </c>
      <c r="I76" s="10" t="str">
        <f>IF(D76="","",IF(ISERROR(VLOOKUP(D76,车辆基本信息表!$C$4:$M$1048576,6,FALSE)),"",VLOOKUP(D76,车辆基本信息表!$C$4:$M$1048576,6,FALSE)))</f>
        <v/>
      </c>
      <c r="J76" s="10" t="str">
        <f>IF(D76="","",IF(ISERROR(VLOOKUP(D76,车辆基本信息表!$C$4:$M$1048576,7,FALSE)),"",VLOOKUP(D76,车辆基本信息表!$C$4:$M$1048576,7,FALSE)))</f>
        <v/>
      </c>
      <c r="K76" s="71" t="str">
        <f>IF(D76="","",IF(ISERROR(VLOOKUP(D76,车辆基本信息表!$C$4:$M$1048576,8,FALSE)),"",VLOOKUP(D76,车辆基本信息表!$C$4:$M$1048576,8,FALSE)))</f>
        <v/>
      </c>
      <c r="L76" s="10" t="str">
        <f>IF(D76="","",IF(ISERROR(VLOOKUP(D76,车辆基本信息表!$C$4:$M$1048576,9,FALSE)),"",VLOOKUP(D76,车辆基本信息表!$C$4:$M$1048576,9,FALSE)))</f>
        <v/>
      </c>
      <c r="M76" s="10" t="str">
        <f>IF(D76="","",IF(ISERROR(VLOOKUP(D76,车辆基本信息表!$C$4:$M$1048576,10,FALSE)),"",VLOOKUP(D76,车辆基本信息表!$C$4:$M$1048576,10,FALSE)))</f>
        <v/>
      </c>
      <c r="N76" s="10" t="str">
        <f>IF(D76="","",IF(ISERROR(VLOOKUP(D76,车辆基本信息表!$C$4:$M$1048576,11,FALSE)),"",VLOOKUP(D76,车辆基本信息表!$C$4:$M$1048576,11,FALSE)))</f>
        <v/>
      </c>
    </row>
    <row r="77" spans="3:14">
      <c r="C77" s="10" t="str">
        <f t="shared" si="1"/>
        <v/>
      </c>
      <c r="D77" s="108"/>
      <c r="E77" s="10" t="str">
        <f>IF(D77="","",IF(ISERROR(VLOOKUP(D77,车辆基本信息表!$C$4:$M$1048576,2,FALSE)),"",VLOOKUP(D77,车辆基本信息表!$C$4:$M$1048576,2,FALSE)))</f>
        <v/>
      </c>
      <c r="F77" s="10" t="str">
        <f>IF(D77="","",IF(ISERROR(VLOOKUP(D77,车辆基本信息表!$C$4:$M$1048576,3,FALSE)),"",VLOOKUP(D77,车辆基本信息表!$C$4:$M$1048576,3,FALSE)))</f>
        <v/>
      </c>
      <c r="G77" s="10" t="str">
        <f>IF(D77="","",IF(ISERROR(VLOOKUP(D77,车辆基本信息表!$C$4:$M$1048576,4,FALSE)),"",VLOOKUP(D77,车辆基本信息表!$C$4:$M$1048576,4,FALSE)))</f>
        <v/>
      </c>
      <c r="H77" s="10" t="str">
        <f>IF(D77="","",IF(ISERROR(VLOOKUP(D77,车辆基本信息表!$C$4:$M$1048576,5,FALSE)),"",VLOOKUP(D77,车辆基本信息表!$C$4:$M$1048576,5,FALSE)))</f>
        <v/>
      </c>
      <c r="I77" s="10" t="str">
        <f>IF(D77="","",IF(ISERROR(VLOOKUP(D77,车辆基本信息表!$C$4:$M$1048576,6,FALSE)),"",VLOOKUP(D77,车辆基本信息表!$C$4:$M$1048576,6,FALSE)))</f>
        <v/>
      </c>
      <c r="J77" s="10" t="str">
        <f>IF(D77="","",IF(ISERROR(VLOOKUP(D77,车辆基本信息表!$C$4:$M$1048576,7,FALSE)),"",VLOOKUP(D77,车辆基本信息表!$C$4:$M$1048576,7,FALSE)))</f>
        <v/>
      </c>
      <c r="K77" s="71" t="str">
        <f>IF(D77="","",IF(ISERROR(VLOOKUP(D77,车辆基本信息表!$C$4:$M$1048576,8,FALSE)),"",VLOOKUP(D77,车辆基本信息表!$C$4:$M$1048576,8,FALSE)))</f>
        <v/>
      </c>
      <c r="L77" s="10" t="str">
        <f>IF(D77="","",IF(ISERROR(VLOOKUP(D77,车辆基本信息表!$C$4:$M$1048576,9,FALSE)),"",VLOOKUP(D77,车辆基本信息表!$C$4:$M$1048576,9,FALSE)))</f>
        <v/>
      </c>
      <c r="M77" s="10" t="str">
        <f>IF(D77="","",IF(ISERROR(VLOOKUP(D77,车辆基本信息表!$C$4:$M$1048576,10,FALSE)),"",VLOOKUP(D77,车辆基本信息表!$C$4:$M$1048576,10,FALSE)))</f>
        <v/>
      </c>
      <c r="N77" s="10" t="str">
        <f>IF(D77="","",IF(ISERROR(VLOOKUP(D77,车辆基本信息表!$C$4:$M$1048576,11,FALSE)),"",VLOOKUP(D77,车辆基本信息表!$C$4:$M$1048576,11,FALSE)))</f>
        <v/>
      </c>
    </row>
    <row r="78" spans="3:14">
      <c r="C78" s="10" t="str">
        <f t="shared" si="1"/>
        <v/>
      </c>
      <c r="D78" s="108"/>
      <c r="E78" s="10" t="str">
        <f>IF(D78="","",IF(ISERROR(VLOOKUP(D78,车辆基本信息表!$C$4:$M$1048576,2,FALSE)),"",VLOOKUP(D78,车辆基本信息表!$C$4:$M$1048576,2,FALSE)))</f>
        <v/>
      </c>
      <c r="F78" s="10" t="str">
        <f>IF(D78="","",IF(ISERROR(VLOOKUP(D78,车辆基本信息表!$C$4:$M$1048576,3,FALSE)),"",VLOOKUP(D78,车辆基本信息表!$C$4:$M$1048576,3,FALSE)))</f>
        <v/>
      </c>
      <c r="G78" s="10" t="str">
        <f>IF(D78="","",IF(ISERROR(VLOOKUP(D78,车辆基本信息表!$C$4:$M$1048576,4,FALSE)),"",VLOOKUP(D78,车辆基本信息表!$C$4:$M$1048576,4,FALSE)))</f>
        <v/>
      </c>
      <c r="H78" s="10" t="str">
        <f>IF(D78="","",IF(ISERROR(VLOOKUP(D78,车辆基本信息表!$C$4:$M$1048576,5,FALSE)),"",VLOOKUP(D78,车辆基本信息表!$C$4:$M$1048576,5,FALSE)))</f>
        <v/>
      </c>
      <c r="I78" s="10" t="str">
        <f>IF(D78="","",IF(ISERROR(VLOOKUP(D78,车辆基本信息表!$C$4:$M$1048576,6,FALSE)),"",VLOOKUP(D78,车辆基本信息表!$C$4:$M$1048576,6,FALSE)))</f>
        <v/>
      </c>
      <c r="J78" s="10" t="str">
        <f>IF(D78="","",IF(ISERROR(VLOOKUP(D78,车辆基本信息表!$C$4:$M$1048576,7,FALSE)),"",VLOOKUP(D78,车辆基本信息表!$C$4:$M$1048576,7,FALSE)))</f>
        <v/>
      </c>
      <c r="K78" s="71" t="str">
        <f>IF(D78="","",IF(ISERROR(VLOOKUP(D78,车辆基本信息表!$C$4:$M$1048576,8,FALSE)),"",VLOOKUP(D78,车辆基本信息表!$C$4:$M$1048576,8,FALSE)))</f>
        <v/>
      </c>
      <c r="L78" s="10" t="str">
        <f>IF(D78="","",IF(ISERROR(VLOOKUP(D78,车辆基本信息表!$C$4:$M$1048576,9,FALSE)),"",VLOOKUP(D78,车辆基本信息表!$C$4:$M$1048576,9,FALSE)))</f>
        <v/>
      </c>
      <c r="M78" s="10" t="str">
        <f>IF(D78="","",IF(ISERROR(VLOOKUP(D78,车辆基本信息表!$C$4:$M$1048576,10,FALSE)),"",VLOOKUP(D78,车辆基本信息表!$C$4:$M$1048576,10,FALSE)))</f>
        <v/>
      </c>
      <c r="N78" s="10" t="str">
        <f>IF(D78="","",IF(ISERROR(VLOOKUP(D78,车辆基本信息表!$C$4:$M$1048576,11,FALSE)),"",VLOOKUP(D78,车辆基本信息表!$C$4:$M$1048576,11,FALSE)))</f>
        <v/>
      </c>
    </row>
    <row r="79" spans="3:14">
      <c r="C79" s="10" t="str">
        <f t="shared" si="1"/>
        <v/>
      </c>
      <c r="D79" s="108"/>
      <c r="E79" s="10" t="str">
        <f>IF(D79="","",IF(ISERROR(VLOOKUP(D79,车辆基本信息表!$C$4:$M$1048576,2,FALSE)),"",VLOOKUP(D79,车辆基本信息表!$C$4:$M$1048576,2,FALSE)))</f>
        <v/>
      </c>
      <c r="F79" s="10" t="str">
        <f>IF(D79="","",IF(ISERROR(VLOOKUP(D79,车辆基本信息表!$C$4:$M$1048576,3,FALSE)),"",VLOOKUP(D79,车辆基本信息表!$C$4:$M$1048576,3,FALSE)))</f>
        <v/>
      </c>
      <c r="G79" s="10" t="str">
        <f>IF(D79="","",IF(ISERROR(VLOOKUP(D79,车辆基本信息表!$C$4:$M$1048576,4,FALSE)),"",VLOOKUP(D79,车辆基本信息表!$C$4:$M$1048576,4,FALSE)))</f>
        <v/>
      </c>
      <c r="H79" s="10" t="str">
        <f>IF(D79="","",IF(ISERROR(VLOOKUP(D79,车辆基本信息表!$C$4:$M$1048576,5,FALSE)),"",VLOOKUP(D79,车辆基本信息表!$C$4:$M$1048576,5,FALSE)))</f>
        <v/>
      </c>
      <c r="I79" s="10" t="str">
        <f>IF(D79="","",IF(ISERROR(VLOOKUP(D79,车辆基本信息表!$C$4:$M$1048576,6,FALSE)),"",VLOOKUP(D79,车辆基本信息表!$C$4:$M$1048576,6,FALSE)))</f>
        <v/>
      </c>
      <c r="J79" s="10" t="str">
        <f>IF(D79="","",IF(ISERROR(VLOOKUP(D79,车辆基本信息表!$C$4:$M$1048576,7,FALSE)),"",VLOOKUP(D79,车辆基本信息表!$C$4:$M$1048576,7,FALSE)))</f>
        <v/>
      </c>
      <c r="K79" s="71" t="str">
        <f>IF(D79="","",IF(ISERROR(VLOOKUP(D79,车辆基本信息表!$C$4:$M$1048576,8,FALSE)),"",VLOOKUP(D79,车辆基本信息表!$C$4:$M$1048576,8,FALSE)))</f>
        <v/>
      </c>
      <c r="L79" s="10" t="str">
        <f>IF(D79="","",IF(ISERROR(VLOOKUP(D79,车辆基本信息表!$C$4:$M$1048576,9,FALSE)),"",VLOOKUP(D79,车辆基本信息表!$C$4:$M$1048576,9,FALSE)))</f>
        <v/>
      </c>
      <c r="M79" s="10" t="str">
        <f>IF(D79="","",IF(ISERROR(VLOOKUP(D79,车辆基本信息表!$C$4:$M$1048576,10,FALSE)),"",VLOOKUP(D79,车辆基本信息表!$C$4:$M$1048576,10,FALSE)))</f>
        <v/>
      </c>
      <c r="N79" s="10" t="str">
        <f>IF(D79="","",IF(ISERROR(VLOOKUP(D79,车辆基本信息表!$C$4:$M$1048576,11,FALSE)),"",VLOOKUP(D79,车辆基本信息表!$C$4:$M$1048576,11,FALSE)))</f>
        <v/>
      </c>
    </row>
    <row r="80" spans="3:14">
      <c r="C80" s="10" t="str">
        <f t="shared" si="1"/>
        <v/>
      </c>
      <c r="D80" s="108"/>
      <c r="E80" s="10" t="str">
        <f>IF(D80="","",IF(ISERROR(VLOOKUP(D80,车辆基本信息表!$C$4:$M$1048576,2,FALSE)),"",VLOOKUP(D80,车辆基本信息表!$C$4:$M$1048576,2,FALSE)))</f>
        <v/>
      </c>
      <c r="F80" s="10" t="str">
        <f>IF(D80="","",IF(ISERROR(VLOOKUP(D80,车辆基本信息表!$C$4:$M$1048576,3,FALSE)),"",VLOOKUP(D80,车辆基本信息表!$C$4:$M$1048576,3,FALSE)))</f>
        <v/>
      </c>
      <c r="G80" s="10" t="str">
        <f>IF(D80="","",IF(ISERROR(VLOOKUP(D80,车辆基本信息表!$C$4:$M$1048576,4,FALSE)),"",VLOOKUP(D80,车辆基本信息表!$C$4:$M$1048576,4,FALSE)))</f>
        <v/>
      </c>
      <c r="H80" s="10" t="str">
        <f>IF(D80="","",IF(ISERROR(VLOOKUP(D80,车辆基本信息表!$C$4:$M$1048576,5,FALSE)),"",VLOOKUP(D80,车辆基本信息表!$C$4:$M$1048576,5,FALSE)))</f>
        <v/>
      </c>
      <c r="I80" s="10" t="str">
        <f>IF(D80="","",IF(ISERROR(VLOOKUP(D80,车辆基本信息表!$C$4:$M$1048576,6,FALSE)),"",VLOOKUP(D80,车辆基本信息表!$C$4:$M$1048576,6,FALSE)))</f>
        <v/>
      </c>
      <c r="J80" s="10" t="str">
        <f>IF(D80="","",IF(ISERROR(VLOOKUP(D80,车辆基本信息表!$C$4:$M$1048576,7,FALSE)),"",VLOOKUP(D80,车辆基本信息表!$C$4:$M$1048576,7,FALSE)))</f>
        <v/>
      </c>
      <c r="K80" s="71" t="str">
        <f>IF(D80="","",IF(ISERROR(VLOOKUP(D80,车辆基本信息表!$C$4:$M$1048576,8,FALSE)),"",VLOOKUP(D80,车辆基本信息表!$C$4:$M$1048576,8,FALSE)))</f>
        <v/>
      </c>
      <c r="L80" s="10" t="str">
        <f>IF(D80="","",IF(ISERROR(VLOOKUP(D80,车辆基本信息表!$C$4:$M$1048576,9,FALSE)),"",VLOOKUP(D80,车辆基本信息表!$C$4:$M$1048576,9,FALSE)))</f>
        <v/>
      </c>
      <c r="M80" s="10" t="str">
        <f>IF(D80="","",IF(ISERROR(VLOOKUP(D80,车辆基本信息表!$C$4:$M$1048576,10,FALSE)),"",VLOOKUP(D80,车辆基本信息表!$C$4:$M$1048576,10,FALSE)))</f>
        <v/>
      </c>
      <c r="N80" s="10" t="str">
        <f>IF(D80="","",IF(ISERROR(VLOOKUP(D80,车辆基本信息表!$C$4:$M$1048576,11,FALSE)),"",VLOOKUP(D80,车辆基本信息表!$C$4:$M$1048576,11,FALSE)))</f>
        <v/>
      </c>
    </row>
    <row r="81" spans="3:14">
      <c r="C81" s="10" t="str">
        <f t="shared" si="1"/>
        <v/>
      </c>
      <c r="D81" s="108"/>
      <c r="E81" s="10" t="str">
        <f>IF(D81="","",IF(ISERROR(VLOOKUP(D81,车辆基本信息表!$C$4:$M$1048576,2,FALSE)),"",VLOOKUP(D81,车辆基本信息表!$C$4:$M$1048576,2,FALSE)))</f>
        <v/>
      </c>
      <c r="F81" s="10" t="str">
        <f>IF(D81="","",IF(ISERROR(VLOOKUP(D81,车辆基本信息表!$C$4:$M$1048576,3,FALSE)),"",VLOOKUP(D81,车辆基本信息表!$C$4:$M$1048576,3,FALSE)))</f>
        <v/>
      </c>
      <c r="G81" s="10" t="str">
        <f>IF(D81="","",IF(ISERROR(VLOOKUP(D81,车辆基本信息表!$C$4:$M$1048576,4,FALSE)),"",VLOOKUP(D81,车辆基本信息表!$C$4:$M$1048576,4,FALSE)))</f>
        <v/>
      </c>
      <c r="H81" s="10" t="str">
        <f>IF(D81="","",IF(ISERROR(VLOOKUP(D81,车辆基本信息表!$C$4:$M$1048576,5,FALSE)),"",VLOOKUP(D81,车辆基本信息表!$C$4:$M$1048576,5,FALSE)))</f>
        <v/>
      </c>
      <c r="I81" s="10" t="str">
        <f>IF(D81="","",IF(ISERROR(VLOOKUP(D81,车辆基本信息表!$C$4:$M$1048576,6,FALSE)),"",VLOOKUP(D81,车辆基本信息表!$C$4:$M$1048576,6,FALSE)))</f>
        <v/>
      </c>
      <c r="J81" s="10" t="str">
        <f>IF(D81="","",IF(ISERROR(VLOOKUP(D81,车辆基本信息表!$C$4:$M$1048576,7,FALSE)),"",VLOOKUP(D81,车辆基本信息表!$C$4:$M$1048576,7,FALSE)))</f>
        <v/>
      </c>
      <c r="K81" s="71" t="str">
        <f>IF(D81="","",IF(ISERROR(VLOOKUP(D81,车辆基本信息表!$C$4:$M$1048576,8,FALSE)),"",VLOOKUP(D81,车辆基本信息表!$C$4:$M$1048576,8,FALSE)))</f>
        <v/>
      </c>
      <c r="L81" s="10" t="str">
        <f>IF(D81="","",IF(ISERROR(VLOOKUP(D81,车辆基本信息表!$C$4:$M$1048576,9,FALSE)),"",VLOOKUP(D81,车辆基本信息表!$C$4:$M$1048576,9,FALSE)))</f>
        <v/>
      </c>
      <c r="M81" s="10" t="str">
        <f>IF(D81="","",IF(ISERROR(VLOOKUP(D81,车辆基本信息表!$C$4:$M$1048576,10,FALSE)),"",VLOOKUP(D81,车辆基本信息表!$C$4:$M$1048576,10,FALSE)))</f>
        <v/>
      </c>
      <c r="N81" s="10" t="str">
        <f>IF(D81="","",IF(ISERROR(VLOOKUP(D81,车辆基本信息表!$C$4:$M$1048576,11,FALSE)),"",VLOOKUP(D81,车辆基本信息表!$C$4:$M$1048576,11,FALSE)))</f>
        <v/>
      </c>
    </row>
    <row r="82" spans="3:14">
      <c r="C82" s="10" t="str">
        <f t="shared" si="1"/>
        <v/>
      </c>
      <c r="D82" s="108"/>
      <c r="E82" s="10" t="str">
        <f>IF(D82="","",IF(ISERROR(VLOOKUP(D82,车辆基本信息表!$C$4:$M$1048576,2,FALSE)),"",VLOOKUP(D82,车辆基本信息表!$C$4:$M$1048576,2,FALSE)))</f>
        <v/>
      </c>
      <c r="F82" s="10" t="str">
        <f>IF(D82="","",IF(ISERROR(VLOOKUP(D82,车辆基本信息表!$C$4:$M$1048576,3,FALSE)),"",VLOOKUP(D82,车辆基本信息表!$C$4:$M$1048576,3,FALSE)))</f>
        <v/>
      </c>
      <c r="G82" s="10" t="str">
        <f>IF(D82="","",IF(ISERROR(VLOOKUP(D82,车辆基本信息表!$C$4:$M$1048576,4,FALSE)),"",VLOOKUP(D82,车辆基本信息表!$C$4:$M$1048576,4,FALSE)))</f>
        <v/>
      </c>
      <c r="H82" s="10" t="str">
        <f>IF(D82="","",IF(ISERROR(VLOOKUP(D82,车辆基本信息表!$C$4:$M$1048576,5,FALSE)),"",VLOOKUP(D82,车辆基本信息表!$C$4:$M$1048576,5,FALSE)))</f>
        <v/>
      </c>
      <c r="I82" s="10" t="str">
        <f>IF(D82="","",IF(ISERROR(VLOOKUP(D82,车辆基本信息表!$C$4:$M$1048576,6,FALSE)),"",VLOOKUP(D82,车辆基本信息表!$C$4:$M$1048576,6,FALSE)))</f>
        <v/>
      </c>
      <c r="J82" s="10" t="str">
        <f>IF(D82="","",IF(ISERROR(VLOOKUP(D82,车辆基本信息表!$C$4:$M$1048576,7,FALSE)),"",VLOOKUP(D82,车辆基本信息表!$C$4:$M$1048576,7,FALSE)))</f>
        <v/>
      </c>
      <c r="K82" s="71" t="str">
        <f>IF(D82="","",IF(ISERROR(VLOOKUP(D82,车辆基本信息表!$C$4:$M$1048576,8,FALSE)),"",VLOOKUP(D82,车辆基本信息表!$C$4:$M$1048576,8,FALSE)))</f>
        <v/>
      </c>
      <c r="L82" s="10" t="str">
        <f>IF(D82="","",IF(ISERROR(VLOOKUP(D82,车辆基本信息表!$C$4:$M$1048576,9,FALSE)),"",VLOOKUP(D82,车辆基本信息表!$C$4:$M$1048576,9,FALSE)))</f>
        <v/>
      </c>
      <c r="M82" s="10" t="str">
        <f>IF(D82="","",IF(ISERROR(VLOOKUP(D82,车辆基本信息表!$C$4:$M$1048576,10,FALSE)),"",VLOOKUP(D82,车辆基本信息表!$C$4:$M$1048576,10,FALSE)))</f>
        <v/>
      </c>
      <c r="N82" s="10" t="str">
        <f>IF(D82="","",IF(ISERROR(VLOOKUP(D82,车辆基本信息表!$C$4:$M$1048576,11,FALSE)),"",VLOOKUP(D82,车辆基本信息表!$C$4:$M$1048576,11,FALSE)))</f>
        <v/>
      </c>
    </row>
    <row r="83" spans="3:14">
      <c r="C83" s="10" t="str">
        <f t="shared" si="1"/>
        <v/>
      </c>
      <c r="D83" s="108"/>
      <c r="E83" s="10" t="str">
        <f>IF(D83="","",IF(ISERROR(VLOOKUP(D83,车辆基本信息表!$C$4:$M$1048576,2,FALSE)),"",VLOOKUP(D83,车辆基本信息表!$C$4:$M$1048576,2,FALSE)))</f>
        <v/>
      </c>
      <c r="F83" s="10" t="str">
        <f>IF(D83="","",IF(ISERROR(VLOOKUP(D83,车辆基本信息表!$C$4:$M$1048576,3,FALSE)),"",VLOOKUP(D83,车辆基本信息表!$C$4:$M$1048576,3,FALSE)))</f>
        <v/>
      </c>
      <c r="G83" s="10" t="str">
        <f>IF(D83="","",IF(ISERROR(VLOOKUP(D83,车辆基本信息表!$C$4:$M$1048576,4,FALSE)),"",VLOOKUP(D83,车辆基本信息表!$C$4:$M$1048576,4,FALSE)))</f>
        <v/>
      </c>
      <c r="H83" s="10" t="str">
        <f>IF(D83="","",IF(ISERROR(VLOOKUP(D83,车辆基本信息表!$C$4:$M$1048576,5,FALSE)),"",VLOOKUP(D83,车辆基本信息表!$C$4:$M$1048576,5,FALSE)))</f>
        <v/>
      </c>
      <c r="I83" s="10" t="str">
        <f>IF(D83="","",IF(ISERROR(VLOOKUP(D83,车辆基本信息表!$C$4:$M$1048576,6,FALSE)),"",VLOOKUP(D83,车辆基本信息表!$C$4:$M$1048576,6,FALSE)))</f>
        <v/>
      </c>
      <c r="J83" s="10" t="str">
        <f>IF(D83="","",IF(ISERROR(VLOOKUP(D83,车辆基本信息表!$C$4:$M$1048576,7,FALSE)),"",VLOOKUP(D83,车辆基本信息表!$C$4:$M$1048576,7,FALSE)))</f>
        <v/>
      </c>
      <c r="K83" s="71" t="str">
        <f>IF(D83="","",IF(ISERROR(VLOOKUP(D83,车辆基本信息表!$C$4:$M$1048576,8,FALSE)),"",VLOOKUP(D83,车辆基本信息表!$C$4:$M$1048576,8,FALSE)))</f>
        <v/>
      </c>
      <c r="L83" s="10" t="str">
        <f>IF(D83="","",IF(ISERROR(VLOOKUP(D83,车辆基本信息表!$C$4:$M$1048576,9,FALSE)),"",VLOOKUP(D83,车辆基本信息表!$C$4:$M$1048576,9,FALSE)))</f>
        <v/>
      </c>
      <c r="M83" s="10" t="str">
        <f>IF(D83="","",IF(ISERROR(VLOOKUP(D83,车辆基本信息表!$C$4:$M$1048576,10,FALSE)),"",VLOOKUP(D83,车辆基本信息表!$C$4:$M$1048576,10,FALSE)))</f>
        <v/>
      </c>
      <c r="N83" s="10" t="str">
        <f>IF(D83="","",IF(ISERROR(VLOOKUP(D83,车辆基本信息表!$C$4:$M$1048576,11,FALSE)),"",VLOOKUP(D83,车辆基本信息表!$C$4:$M$1048576,11,FALSE)))</f>
        <v/>
      </c>
    </row>
    <row r="84" spans="3:14">
      <c r="C84" s="10" t="str">
        <f t="shared" si="1"/>
        <v/>
      </c>
      <c r="D84" s="108"/>
      <c r="E84" s="10" t="str">
        <f>IF(D84="","",IF(ISERROR(VLOOKUP(D84,车辆基本信息表!$C$4:$M$1048576,2,FALSE)),"",VLOOKUP(D84,车辆基本信息表!$C$4:$M$1048576,2,FALSE)))</f>
        <v/>
      </c>
      <c r="F84" s="10" t="str">
        <f>IF(D84="","",IF(ISERROR(VLOOKUP(D84,车辆基本信息表!$C$4:$M$1048576,3,FALSE)),"",VLOOKUP(D84,车辆基本信息表!$C$4:$M$1048576,3,FALSE)))</f>
        <v/>
      </c>
      <c r="G84" s="10" t="str">
        <f>IF(D84="","",IF(ISERROR(VLOOKUP(D84,车辆基本信息表!$C$4:$M$1048576,4,FALSE)),"",VLOOKUP(D84,车辆基本信息表!$C$4:$M$1048576,4,FALSE)))</f>
        <v/>
      </c>
      <c r="H84" s="10" t="str">
        <f>IF(D84="","",IF(ISERROR(VLOOKUP(D84,车辆基本信息表!$C$4:$M$1048576,5,FALSE)),"",VLOOKUP(D84,车辆基本信息表!$C$4:$M$1048576,5,FALSE)))</f>
        <v/>
      </c>
      <c r="I84" s="10" t="str">
        <f>IF(D84="","",IF(ISERROR(VLOOKUP(D84,车辆基本信息表!$C$4:$M$1048576,6,FALSE)),"",VLOOKUP(D84,车辆基本信息表!$C$4:$M$1048576,6,FALSE)))</f>
        <v/>
      </c>
      <c r="J84" s="10" t="str">
        <f>IF(D84="","",IF(ISERROR(VLOOKUP(D84,车辆基本信息表!$C$4:$M$1048576,7,FALSE)),"",VLOOKUP(D84,车辆基本信息表!$C$4:$M$1048576,7,FALSE)))</f>
        <v/>
      </c>
      <c r="K84" s="71" t="str">
        <f>IF(D84="","",IF(ISERROR(VLOOKUP(D84,车辆基本信息表!$C$4:$M$1048576,8,FALSE)),"",VLOOKUP(D84,车辆基本信息表!$C$4:$M$1048576,8,FALSE)))</f>
        <v/>
      </c>
      <c r="L84" s="10" t="str">
        <f>IF(D84="","",IF(ISERROR(VLOOKUP(D84,车辆基本信息表!$C$4:$M$1048576,9,FALSE)),"",VLOOKUP(D84,车辆基本信息表!$C$4:$M$1048576,9,FALSE)))</f>
        <v/>
      </c>
      <c r="M84" s="10" t="str">
        <f>IF(D84="","",IF(ISERROR(VLOOKUP(D84,车辆基本信息表!$C$4:$M$1048576,10,FALSE)),"",VLOOKUP(D84,车辆基本信息表!$C$4:$M$1048576,10,FALSE)))</f>
        <v/>
      </c>
      <c r="N84" s="10" t="str">
        <f>IF(D84="","",IF(ISERROR(VLOOKUP(D84,车辆基本信息表!$C$4:$M$1048576,11,FALSE)),"",VLOOKUP(D84,车辆基本信息表!$C$4:$M$1048576,11,FALSE)))</f>
        <v/>
      </c>
    </row>
    <row r="85" spans="3:14">
      <c r="C85" s="10" t="str">
        <f t="shared" si="1"/>
        <v/>
      </c>
      <c r="D85" s="108"/>
      <c r="E85" s="10" t="str">
        <f>IF(D85="","",IF(ISERROR(VLOOKUP(D85,车辆基本信息表!$C$4:$M$1048576,2,FALSE)),"",VLOOKUP(D85,车辆基本信息表!$C$4:$M$1048576,2,FALSE)))</f>
        <v/>
      </c>
      <c r="F85" s="10" t="str">
        <f>IF(D85="","",IF(ISERROR(VLOOKUP(D85,车辆基本信息表!$C$4:$M$1048576,3,FALSE)),"",VLOOKUP(D85,车辆基本信息表!$C$4:$M$1048576,3,FALSE)))</f>
        <v/>
      </c>
      <c r="G85" s="10" t="str">
        <f>IF(D85="","",IF(ISERROR(VLOOKUP(D85,车辆基本信息表!$C$4:$M$1048576,4,FALSE)),"",VLOOKUP(D85,车辆基本信息表!$C$4:$M$1048576,4,FALSE)))</f>
        <v/>
      </c>
      <c r="H85" s="10" t="str">
        <f>IF(D85="","",IF(ISERROR(VLOOKUP(D85,车辆基本信息表!$C$4:$M$1048576,5,FALSE)),"",VLOOKUP(D85,车辆基本信息表!$C$4:$M$1048576,5,FALSE)))</f>
        <v/>
      </c>
      <c r="I85" s="10" t="str">
        <f>IF(D85="","",IF(ISERROR(VLOOKUP(D85,车辆基本信息表!$C$4:$M$1048576,6,FALSE)),"",VLOOKUP(D85,车辆基本信息表!$C$4:$M$1048576,6,FALSE)))</f>
        <v/>
      </c>
      <c r="J85" s="10" t="str">
        <f>IF(D85="","",IF(ISERROR(VLOOKUP(D85,车辆基本信息表!$C$4:$M$1048576,7,FALSE)),"",VLOOKUP(D85,车辆基本信息表!$C$4:$M$1048576,7,FALSE)))</f>
        <v/>
      </c>
      <c r="K85" s="71" t="str">
        <f>IF(D85="","",IF(ISERROR(VLOOKUP(D85,车辆基本信息表!$C$4:$M$1048576,8,FALSE)),"",VLOOKUP(D85,车辆基本信息表!$C$4:$M$1048576,8,FALSE)))</f>
        <v/>
      </c>
      <c r="L85" s="10" t="str">
        <f>IF(D85="","",IF(ISERROR(VLOOKUP(D85,车辆基本信息表!$C$4:$M$1048576,9,FALSE)),"",VLOOKUP(D85,车辆基本信息表!$C$4:$M$1048576,9,FALSE)))</f>
        <v/>
      </c>
      <c r="M85" s="10" t="str">
        <f>IF(D85="","",IF(ISERROR(VLOOKUP(D85,车辆基本信息表!$C$4:$M$1048576,10,FALSE)),"",VLOOKUP(D85,车辆基本信息表!$C$4:$M$1048576,10,FALSE)))</f>
        <v/>
      </c>
      <c r="N85" s="10" t="str">
        <f>IF(D85="","",IF(ISERROR(VLOOKUP(D85,车辆基本信息表!$C$4:$M$1048576,11,FALSE)),"",VLOOKUP(D85,车辆基本信息表!$C$4:$M$1048576,11,FALSE)))</f>
        <v/>
      </c>
    </row>
    <row r="86" spans="3:14">
      <c r="C86" s="10" t="str">
        <f t="shared" si="1"/>
        <v/>
      </c>
      <c r="D86" s="108"/>
      <c r="E86" s="10" t="str">
        <f>IF(D86="","",IF(ISERROR(VLOOKUP(D86,车辆基本信息表!$C$4:$M$1048576,2,FALSE)),"",VLOOKUP(D86,车辆基本信息表!$C$4:$M$1048576,2,FALSE)))</f>
        <v/>
      </c>
      <c r="F86" s="10" t="str">
        <f>IF(D86="","",IF(ISERROR(VLOOKUP(D86,车辆基本信息表!$C$4:$M$1048576,3,FALSE)),"",VLOOKUP(D86,车辆基本信息表!$C$4:$M$1048576,3,FALSE)))</f>
        <v/>
      </c>
      <c r="G86" s="10" t="str">
        <f>IF(D86="","",IF(ISERROR(VLOOKUP(D86,车辆基本信息表!$C$4:$M$1048576,4,FALSE)),"",VLOOKUP(D86,车辆基本信息表!$C$4:$M$1048576,4,FALSE)))</f>
        <v/>
      </c>
      <c r="H86" s="10" t="str">
        <f>IF(D86="","",IF(ISERROR(VLOOKUP(D86,车辆基本信息表!$C$4:$M$1048576,5,FALSE)),"",VLOOKUP(D86,车辆基本信息表!$C$4:$M$1048576,5,FALSE)))</f>
        <v/>
      </c>
      <c r="I86" s="10" t="str">
        <f>IF(D86="","",IF(ISERROR(VLOOKUP(D86,车辆基本信息表!$C$4:$M$1048576,6,FALSE)),"",VLOOKUP(D86,车辆基本信息表!$C$4:$M$1048576,6,FALSE)))</f>
        <v/>
      </c>
      <c r="J86" s="10" t="str">
        <f>IF(D86="","",IF(ISERROR(VLOOKUP(D86,车辆基本信息表!$C$4:$M$1048576,7,FALSE)),"",VLOOKUP(D86,车辆基本信息表!$C$4:$M$1048576,7,FALSE)))</f>
        <v/>
      </c>
      <c r="K86" s="71" t="str">
        <f>IF(D86="","",IF(ISERROR(VLOOKUP(D86,车辆基本信息表!$C$4:$M$1048576,8,FALSE)),"",VLOOKUP(D86,车辆基本信息表!$C$4:$M$1048576,8,FALSE)))</f>
        <v/>
      </c>
      <c r="L86" s="10" t="str">
        <f>IF(D86="","",IF(ISERROR(VLOOKUP(D86,车辆基本信息表!$C$4:$M$1048576,9,FALSE)),"",VLOOKUP(D86,车辆基本信息表!$C$4:$M$1048576,9,FALSE)))</f>
        <v/>
      </c>
      <c r="M86" s="10" t="str">
        <f>IF(D86="","",IF(ISERROR(VLOOKUP(D86,车辆基本信息表!$C$4:$M$1048576,10,FALSE)),"",VLOOKUP(D86,车辆基本信息表!$C$4:$M$1048576,10,FALSE)))</f>
        <v/>
      </c>
      <c r="N86" s="10" t="str">
        <f>IF(D86="","",IF(ISERROR(VLOOKUP(D86,车辆基本信息表!$C$4:$M$1048576,11,FALSE)),"",VLOOKUP(D86,车辆基本信息表!$C$4:$M$1048576,11,FALSE)))</f>
        <v/>
      </c>
    </row>
    <row r="87" spans="3:14">
      <c r="C87" s="10" t="str">
        <f t="shared" si="1"/>
        <v/>
      </c>
      <c r="D87" s="108"/>
      <c r="E87" s="10" t="str">
        <f>IF(D87="","",IF(ISERROR(VLOOKUP(D87,车辆基本信息表!$C$4:$M$1048576,2,FALSE)),"",VLOOKUP(D87,车辆基本信息表!$C$4:$M$1048576,2,FALSE)))</f>
        <v/>
      </c>
      <c r="F87" s="10" t="str">
        <f>IF(D87="","",IF(ISERROR(VLOOKUP(D87,车辆基本信息表!$C$4:$M$1048576,3,FALSE)),"",VLOOKUP(D87,车辆基本信息表!$C$4:$M$1048576,3,FALSE)))</f>
        <v/>
      </c>
      <c r="G87" s="10" t="str">
        <f>IF(D87="","",IF(ISERROR(VLOOKUP(D87,车辆基本信息表!$C$4:$M$1048576,4,FALSE)),"",VLOOKUP(D87,车辆基本信息表!$C$4:$M$1048576,4,FALSE)))</f>
        <v/>
      </c>
      <c r="H87" s="10" t="str">
        <f>IF(D87="","",IF(ISERROR(VLOOKUP(D87,车辆基本信息表!$C$4:$M$1048576,5,FALSE)),"",VLOOKUP(D87,车辆基本信息表!$C$4:$M$1048576,5,FALSE)))</f>
        <v/>
      </c>
      <c r="I87" s="10" t="str">
        <f>IF(D87="","",IF(ISERROR(VLOOKUP(D87,车辆基本信息表!$C$4:$M$1048576,6,FALSE)),"",VLOOKUP(D87,车辆基本信息表!$C$4:$M$1048576,6,FALSE)))</f>
        <v/>
      </c>
      <c r="J87" s="10" t="str">
        <f>IF(D87="","",IF(ISERROR(VLOOKUP(D87,车辆基本信息表!$C$4:$M$1048576,7,FALSE)),"",VLOOKUP(D87,车辆基本信息表!$C$4:$M$1048576,7,FALSE)))</f>
        <v/>
      </c>
      <c r="K87" s="71" t="str">
        <f>IF(D87="","",IF(ISERROR(VLOOKUP(D87,车辆基本信息表!$C$4:$M$1048576,8,FALSE)),"",VLOOKUP(D87,车辆基本信息表!$C$4:$M$1048576,8,FALSE)))</f>
        <v/>
      </c>
      <c r="L87" s="10" t="str">
        <f>IF(D87="","",IF(ISERROR(VLOOKUP(D87,车辆基本信息表!$C$4:$M$1048576,9,FALSE)),"",VLOOKUP(D87,车辆基本信息表!$C$4:$M$1048576,9,FALSE)))</f>
        <v/>
      </c>
      <c r="M87" s="10" t="str">
        <f>IF(D87="","",IF(ISERROR(VLOOKUP(D87,车辆基本信息表!$C$4:$M$1048576,10,FALSE)),"",VLOOKUP(D87,车辆基本信息表!$C$4:$M$1048576,10,FALSE)))</f>
        <v/>
      </c>
      <c r="N87" s="10" t="str">
        <f>IF(D87="","",IF(ISERROR(VLOOKUP(D87,车辆基本信息表!$C$4:$M$1048576,11,FALSE)),"",VLOOKUP(D87,车辆基本信息表!$C$4:$M$1048576,11,FALSE)))</f>
        <v/>
      </c>
    </row>
    <row r="88" spans="3:14">
      <c r="C88" s="10" t="str">
        <f t="shared" si="1"/>
        <v/>
      </c>
      <c r="D88" s="108"/>
      <c r="E88" s="10" t="str">
        <f>IF(D88="","",IF(ISERROR(VLOOKUP(D88,车辆基本信息表!$C$4:$M$1048576,2,FALSE)),"",VLOOKUP(D88,车辆基本信息表!$C$4:$M$1048576,2,FALSE)))</f>
        <v/>
      </c>
      <c r="F88" s="10" t="str">
        <f>IF(D88="","",IF(ISERROR(VLOOKUP(D88,车辆基本信息表!$C$4:$M$1048576,3,FALSE)),"",VLOOKUP(D88,车辆基本信息表!$C$4:$M$1048576,3,FALSE)))</f>
        <v/>
      </c>
      <c r="G88" s="10" t="str">
        <f>IF(D88="","",IF(ISERROR(VLOOKUP(D88,车辆基本信息表!$C$4:$M$1048576,4,FALSE)),"",VLOOKUP(D88,车辆基本信息表!$C$4:$M$1048576,4,FALSE)))</f>
        <v/>
      </c>
      <c r="H88" s="10" t="str">
        <f>IF(D88="","",IF(ISERROR(VLOOKUP(D88,车辆基本信息表!$C$4:$M$1048576,5,FALSE)),"",VLOOKUP(D88,车辆基本信息表!$C$4:$M$1048576,5,FALSE)))</f>
        <v/>
      </c>
      <c r="I88" s="10" t="str">
        <f>IF(D88="","",IF(ISERROR(VLOOKUP(D88,车辆基本信息表!$C$4:$M$1048576,6,FALSE)),"",VLOOKUP(D88,车辆基本信息表!$C$4:$M$1048576,6,FALSE)))</f>
        <v/>
      </c>
      <c r="J88" s="10" t="str">
        <f>IF(D88="","",IF(ISERROR(VLOOKUP(D88,车辆基本信息表!$C$4:$M$1048576,7,FALSE)),"",VLOOKUP(D88,车辆基本信息表!$C$4:$M$1048576,7,FALSE)))</f>
        <v/>
      </c>
      <c r="K88" s="71" t="str">
        <f>IF(D88="","",IF(ISERROR(VLOOKUP(D88,车辆基本信息表!$C$4:$M$1048576,8,FALSE)),"",VLOOKUP(D88,车辆基本信息表!$C$4:$M$1048576,8,FALSE)))</f>
        <v/>
      </c>
      <c r="L88" s="10" t="str">
        <f>IF(D88="","",IF(ISERROR(VLOOKUP(D88,车辆基本信息表!$C$4:$M$1048576,9,FALSE)),"",VLOOKUP(D88,车辆基本信息表!$C$4:$M$1048576,9,FALSE)))</f>
        <v/>
      </c>
      <c r="M88" s="10" t="str">
        <f>IF(D88="","",IF(ISERROR(VLOOKUP(D88,车辆基本信息表!$C$4:$M$1048576,10,FALSE)),"",VLOOKUP(D88,车辆基本信息表!$C$4:$M$1048576,10,FALSE)))</f>
        <v/>
      </c>
      <c r="N88" s="10" t="str">
        <f>IF(D88="","",IF(ISERROR(VLOOKUP(D88,车辆基本信息表!$C$4:$M$1048576,11,FALSE)),"",VLOOKUP(D88,车辆基本信息表!$C$4:$M$1048576,11,FALSE)))</f>
        <v/>
      </c>
    </row>
    <row r="89" spans="3:14">
      <c r="C89" s="10" t="str">
        <f t="shared" si="1"/>
        <v/>
      </c>
      <c r="D89" s="108"/>
      <c r="E89" s="10" t="str">
        <f>IF(D89="","",IF(ISERROR(VLOOKUP(D89,车辆基本信息表!$C$4:$M$1048576,2,FALSE)),"",VLOOKUP(D89,车辆基本信息表!$C$4:$M$1048576,2,FALSE)))</f>
        <v/>
      </c>
      <c r="F89" s="10" t="str">
        <f>IF(D89="","",IF(ISERROR(VLOOKUP(D89,车辆基本信息表!$C$4:$M$1048576,3,FALSE)),"",VLOOKUP(D89,车辆基本信息表!$C$4:$M$1048576,3,FALSE)))</f>
        <v/>
      </c>
      <c r="G89" s="10" t="str">
        <f>IF(D89="","",IF(ISERROR(VLOOKUP(D89,车辆基本信息表!$C$4:$M$1048576,4,FALSE)),"",VLOOKUP(D89,车辆基本信息表!$C$4:$M$1048576,4,FALSE)))</f>
        <v/>
      </c>
      <c r="H89" s="10" t="str">
        <f>IF(D89="","",IF(ISERROR(VLOOKUP(D89,车辆基本信息表!$C$4:$M$1048576,5,FALSE)),"",VLOOKUP(D89,车辆基本信息表!$C$4:$M$1048576,5,FALSE)))</f>
        <v/>
      </c>
      <c r="I89" s="10" t="str">
        <f>IF(D89="","",IF(ISERROR(VLOOKUP(D89,车辆基本信息表!$C$4:$M$1048576,6,FALSE)),"",VLOOKUP(D89,车辆基本信息表!$C$4:$M$1048576,6,FALSE)))</f>
        <v/>
      </c>
      <c r="J89" s="10" t="str">
        <f>IF(D89="","",IF(ISERROR(VLOOKUP(D89,车辆基本信息表!$C$4:$M$1048576,7,FALSE)),"",VLOOKUP(D89,车辆基本信息表!$C$4:$M$1048576,7,FALSE)))</f>
        <v/>
      </c>
      <c r="K89" s="71" t="str">
        <f>IF(D89="","",IF(ISERROR(VLOOKUP(D89,车辆基本信息表!$C$4:$M$1048576,8,FALSE)),"",VLOOKUP(D89,车辆基本信息表!$C$4:$M$1048576,8,FALSE)))</f>
        <v/>
      </c>
      <c r="L89" s="10" t="str">
        <f>IF(D89="","",IF(ISERROR(VLOOKUP(D89,车辆基本信息表!$C$4:$M$1048576,9,FALSE)),"",VLOOKUP(D89,车辆基本信息表!$C$4:$M$1048576,9,FALSE)))</f>
        <v/>
      </c>
      <c r="M89" s="10" t="str">
        <f>IF(D89="","",IF(ISERROR(VLOOKUP(D89,车辆基本信息表!$C$4:$M$1048576,10,FALSE)),"",VLOOKUP(D89,车辆基本信息表!$C$4:$M$1048576,10,FALSE)))</f>
        <v/>
      </c>
      <c r="N89" s="10" t="str">
        <f>IF(D89="","",IF(ISERROR(VLOOKUP(D89,车辆基本信息表!$C$4:$M$1048576,11,FALSE)),"",VLOOKUP(D89,车辆基本信息表!$C$4:$M$1048576,11,FALSE)))</f>
        <v/>
      </c>
    </row>
    <row r="90" spans="3:14">
      <c r="C90" s="10" t="str">
        <f t="shared" si="1"/>
        <v/>
      </c>
      <c r="D90" s="108"/>
      <c r="E90" s="10" t="str">
        <f>IF(D90="","",IF(ISERROR(VLOOKUP(D90,车辆基本信息表!$C$4:$M$1048576,2,FALSE)),"",VLOOKUP(D90,车辆基本信息表!$C$4:$M$1048576,2,FALSE)))</f>
        <v/>
      </c>
      <c r="F90" s="10" t="str">
        <f>IF(D90="","",IF(ISERROR(VLOOKUP(D90,车辆基本信息表!$C$4:$M$1048576,3,FALSE)),"",VLOOKUP(D90,车辆基本信息表!$C$4:$M$1048576,3,FALSE)))</f>
        <v/>
      </c>
      <c r="G90" s="10" t="str">
        <f>IF(D90="","",IF(ISERROR(VLOOKUP(D90,车辆基本信息表!$C$4:$M$1048576,4,FALSE)),"",VLOOKUP(D90,车辆基本信息表!$C$4:$M$1048576,4,FALSE)))</f>
        <v/>
      </c>
      <c r="H90" s="10" t="str">
        <f>IF(D90="","",IF(ISERROR(VLOOKUP(D90,车辆基本信息表!$C$4:$M$1048576,5,FALSE)),"",VLOOKUP(D90,车辆基本信息表!$C$4:$M$1048576,5,FALSE)))</f>
        <v/>
      </c>
      <c r="I90" s="10" t="str">
        <f>IF(D90="","",IF(ISERROR(VLOOKUP(D90,车辆基本信息表!$C$4:$M$1048576,6,FALSE)),"",VLOOKUP(D90,车辆基本信息表!$C$4:$M$1048576,6,FALSE)))</f>
        <v/>
      </c>
      <c r="J90" s="10" t="str">
        <f>IF(D90="","",IF(ISERROR(VLOOKUP(D90,车辆基本信息表!$C$4:$M$1048576,7,FALSE)),"",VLOOKUP(D90,车辆基本信息表!$C$4:$M$1048576,7,FALSE)))</f>
        <v/>
      </c>
      <c r="K90" s="71" t="str">
        <f>IF(D90="","",IF(ISERROR(VLOOKUP(D90,车辆基本信息表!$C$4:$M$1048576,8,FALSE)),"",VLOOKUP(D90,车辆基本信息表!$C$4:$M$1048576,8,FALSE)))</f>
        <v/>
      </c>
      <c r="L90" s="10" t="str">
        <f>IF(D90="","",IF(ISERROR(VLOOKUP(D90,车辆基本信息表!$C$4:$M$1048576,9,FALSE)),"",VLOOKUP(D90,车辆基本信息表!$C$4:$M$1048576,9,FALSE)))</f>
        <v/>
      </c>
      <c r="M90" s="10" t="str">
        <f>IF(D90="","",IF(ISERROR(VLOOKUP(D90,车辆基本信息表!$C$4:$M$1048576,10,FALSE)),"",VLOOKUP(D90,车辆基本信息表!$C$4:$M$1048576,10,FALSE)))</f>
        <v/>
      </c>
      <c r="N90" s="10" t="str">
        <f>IF(D90="","",IF(ISERROR(VLOOKUP(D90,车辆基本信息表!$C$4:$M$1048576,11,FALSE)),"",VLOOKUP(D90,车辆基本信息表!$C$4:$M$1048576,11,FALSE)))</f>
        <v/>
      </c>
    </row>
    <row r="91" spans="3:14">
      <c r="C91" s="10" t="str">
        <f t="shared" si="1"/>
        <v/>
      </c>
      <c r="D91" s="108"/>
      <c r="E91" s="10" t="str">
        <f>IF(D91="","",IF(ISERROR(VLOOKUP(D91,车辆基本信息表!$C$4:$M$1048576,2,FALSE)),"",VLOOKUP(D91,车辆基本信息表!$C$4:$M$1048576,2,FALSE)))</f>
        <v/>
      </c>
      <c r="F91" s="10" t="str">
        <f>IF(D91="","",IF(ISERROR(VLOOKUP(D91,车辆基本信息表!$C$4:$M$1048576,3,FALSE)),"",VLOOKUP(D91,车辆基本信息表!$C$4:$M$1048576,3,FALSE)))</f>
        <v/>
      </c>
      <c r="G91" s="10" t="str">
        <f>IF(D91="","",IF(ISERROR(VLOOKUP(D91,车辆基本信息表!$C$4:$M$1048576,4,FALSE)),"",VLOOKUP(D91,车辆基本信息表!$C$4:$M$1048576,4,FALSE)))</f>
        <v/>
      </c>
      <c r="H91" s="10" t="str">
        <f>IF(D91="","",IF(ISERROR(VLOOKUP(D91,车辆基本信息表!$C$4:$M$1048576,5,FALSE)),"",VLOOKUP(D91,车辆基本信息表!$C$4:$M$1048576,5,FALSE)))</f>
        <v/>
      </c>
      <c r="I91" s="10" t="str">
        <f>IF(D91="","",IF(ISERROR(VLOOKUP(D91,车辆基本信息表!$C$4:$M$1048576,6,FALSE)),"",VLOOKUP(D91,车辆基本信息表!$C$4:$M$1048576,6,FALSE)))</f>
        <v/>
      </c>
      <c r="J91" s="10" t="str">
        <f>IF(D91="","",IF(ISERROR(VLOOKUP(D91,车辆基本信息表!$C$4:$M$1048576,7,FALSE)),"",VLOOKUP(D91,车辆基本信息表!$C$4:$M$1048576,7,FALSE)))</f>
        <v/>
      </c>
      <c r="K91" s="71" t="str">
        <f>IF(D91="","",IF(ISERROR(VLOOKUP(D91,车辆基本信息表!$C$4:$M$1048576,8,FALSE)),"",VLOOKUP(D91,车辆基本信息表!$C$4:$M$1048576,8,FALSE)))</f>
        <v/>
      </c>
      <c r="L91" s="10" t="str">
        <f>IF(D91="","",IF(ISERROR(VLOOKUP(D91,车辆基本信息表!$C$4:$M$1048576,9,FALSE)),"",VLOOKUP(D91,车辆基本信息表!$C$4:$M$1048576,9,FALSE)))</f>
        <v/>
      </c>
      <c r="M91" s="10" t="str">
        <f>IF(D91="","",IF(ISERROR(VLOOKUP(D91,车辆基本信息表!$C$4:$M$1048576,10,FALSE)),"",VLOOKUP(D91,车辆基本信息表!$C$4:$M$1048576,10,FALSE)))</f>
        <v/>
      </c>
      <c r="N91" s="10" t="str">
        <f>IF(D91="","",IF(ISERROR(VLOOKUP(D91,车辆基本信息表!$C$4:$M$1048576,11,FALSE)),"",VLOOKUP(D91,车辆基本信息表!$C$4:$M$1048576,11,FALSE)))</f>
        <v/>
      </c>
    </row>
    <row r="92" spans="3:14">
      <c r="C92" s="10" t="str">
        <f t="shared" si="1"/>
        <v/>
      </c>
      <c r="D92" s="108"/>
      <c r="E92" s="10" t="str">
        <f>IF(D92="","",IF(ISERROR(VLOOKUP(D92,车辆基本信息表!$C$4:$M$1048576,2,FALSE)),"",VLOOKUP(D92,车辆基本信息表!$C$4:$M$1048576,2,FALSE)))</f>
        <v/>
      </c>
      <c r="F92" s="10" t="str">
        <f>IF(D92="","",IF(ISERROR(VLOOKUP(D92,车辆基本信息表!$C$4:$M$1048576,3,FALSE)),"",VLOOKUP(D92,车辆基本信息表!$C$4:$M$1048576,3,FALSE)))</f>
        <v/>
      </c>
      <c r="G92" s="10" t="str">
        <f>IF(D92="","",IF(ISERROR(VLOOKUP(D92,车辆基本信息表!$C$4:$M$1048576,4,FALSE)),"",VLOOKUP(D92,车辆基本信息表!$C$4:$M$1048576,4,FALSE)))</f>
        <v/>
      </c>
      <c r="H92" s="10" t="str">
        <f>IF(D92="","",IF(ISERROR(VLOOKUP(D92,车辆基本信息表!$C$4:$M$1048576,5,FALSE)),"",VLOOKUP(D92,车辆基本信息表!$C$4:$M$1048576,5,FALSE)))</f>
        <v/>
      </c>
      <c r="I92" s="10" t="str">
        <f>IF(D92="","",IF(ISERROR(VLOOKUP(D92,车辆基本信息表!$C$4:$M$1048576,6,FALSE)),"",VLOOKUP(D92,车辆基本信息表!$C$4:$M$1048576,6,FALSE)))</f>
        <v/>
      </c>
      <c r="J92" s="10" t="str">
        <f>IF(D92="","",IF(ISERROR(VLOOKUP(D92,车辆基本信息表!$C$4:$M$1048576,7,FALSE)),"",VLOOKUP(D92,车辆基本信息表!$C$4:$M$1048576,7,FALSE)))</f>
        <v/>
      </c>
      <c r="K92" s="71" t="str">
        <f>IF(D92="","",IF(ISERROR(VLOOKUP(D92,车辆基本信息表!$C$4:$M$1048576,8,FALSE)),"",VLOOKUP(D92,车辆基本信息表!$C$4:$M$1048576,8,FALSE)))</f>
        <v/>
      </c>
      <c r="L92" s="10" t="str">
        <f>IF(D92="","",IF(ISERROR(VLOOKUP(D92,车辆基本信息表!$C$4:$M$1048576,9,FALSE)),"",VLOOKUP(D92,车辆基本信息表!$C$4:$M$1048576,9,FALSE)))</f>
        <v/>
      </c>
      <c r="M92" s="10" t="str">
        <f>IF(D92="","",IF(ISERROR(VLOOKUP(D92,车辆基本信息表!$C$4:$M$1048576,10,FALSE)),"",VLOOKUP(D92,车辆基本信息表!$C$4:$M$1048576,10,FALSE)))</f>
        <v/>
      </c>
      <c r="N92" s="10" t="str">
        <f>IF(D92="","",IF(ISERROR(VLOOKUP(D92,车辆基本信息表!$C$4:$M$1048576,11,FALSE)),"",VLOOKUP(D92,车辆基本信息表!$C$4:$M$1048576,11,FALSE)))</f>
        <v/>
      </c>
    </row>
    <row r="93" spans="3:14">
      <c r="C93" s="10" t="str">
        <f t="shared" si="1"/>
        <v/>
      </c>
      <c r="D93" s="108"/>
      <c r="E93" s="10" t="str">
        <f>IF(D93="","",IF(ISERROR(VLOOKUP(D93,车辆基本信息表!$C$4:$M$1048576,2,FALSE)),"",VLOOKUP(D93,车辆基本信息表!$C$4:$M$1048576,2,FALSE)))</f>
        <v/>
      </c>
      <c r="F93" s="10" t="str">
        <f>IF(D93="","",IF(ISERROR(VLOOKUP(D93,车辆基本信息表!$C$4:$M$1048576,3,FALSE)),"",VLOOKUP(D93,车辆基本信息表!$C$4:$M$1048576,3,FALSE)))</f>
        <v/>
      </c>
      <c r="G93" s="10" t="str">
        <f>IF(D93="","",IF(ISERROR(VLOOKUP(D93,车辆基本信息表!$C$4:$M$1048576,4,FALSE)),"",VLOOKUP(D93,车辆基本信息表!$C$4:$M$1048576,4,FALSE)))</f>
        <v/>
      </c>
      <c r="H93" s="10" t="str">
        <f>IF(D93="","",IF(ISERROR(VLOOKUP(D93,车辆基本信息表!$C$4:$M$1048576,5,FALSE)),"",VLOOKUP(D93,车辆基本信息表!$C$4:$M$1048576,5,FALSE)))</f>
        <v/>
      </c>
      <c r="I93" s="10" t="str">
        <f>IF(D93="","",IF(ISERROR(VLOOKUP(D93,车辆基本信息表!$C$4:$M$1048576,6,FALSE)),"",VLOOKUP(D93,车辆基本信息表!$C$4:$M$1048576,6,FALSE)))</f>
        <v/>
      </c>
      <c r="J93" s="10" t="str">
        <f>IF(D93="","",IF(ISERROR(VLOOKUP(D93,车辆基本信息表!$C$4:$M$1048576,7,FALSE)),"",VLOOKUP(D93,车辆基本信息表!$C$4:$M$1048576,7,FALSE)))</f>
        <v/>
      </c>
      <c r="K93" s="71" t="str">
        <f>IF(D93="","",IF(ISERROR(VLOOKUP(D93,车辆基本信息表!$C$4:$M$1048576,8,FALSE)),"",VLOOKUP(D93,车辆基本信息表!$C$4:$M$1048576,8,FALSE)))</f>
        <v/>
      </c>
      <c r="L93" s="10" t="str">
        <f>IF(D93="","",IF(ISERROR(VLOOKUP(D93,车辆基本信息表!$C$4:$M$1048576,9,FALSE)),"",VLOOKUP(D93,车辆基本信息表!$C$4:$M$1048576,9,FALSE)))</f>
        <v/>
      </c>
      <c r="M93" s="10" t="str">
        <f>IF(D93="","",IF(ISERROR(VLOOKUP(D93,车辆基本信息表!$C$4:$M$1048576,10,FALSE)),"",VLOOKUP(D93,车辆基本信息表!$C$4:$M$1048576,10,FALSE)))</f>
        <v/>
      </c>
      <c r="N93" s="10" t="str">
        <f>IF(D93="","",IF(ISERROR(VLOOKUP(D93,车辆基本信息表!$C$4:$M$1048576,11,FALSE)),"",VLOOKUP(D93,车辆基本信息表!$C$4:$M$1048576,11,FALSE)))</f>
        <v/>
      </c>
    </row>
    <row r="94" spans="3:14">
      <c r="C94" s="10" t="str">
        <f t="shared" si="1"/>
        <v/>
      </c>
      <c r="D94" s="108"/>
      <c r="E94" s="10" t="str">
        <f>IF(D94="","",IF(ISERROR(VLOOKUP(D94,车辆基本信息表!$C$4:$M$1048576,2,FALSE)),"",VLOOKUP(D94,车辆基本信息表!$C$4:$M$1048576,2,FALSE)))</f>
        <v/>
      </c>
      <c r="F94" s="10" t="str">
        <f>IF(D94="","",IF(ISERROR(VLOOKUP(D94,车辆基本信息表!$C$4:$M$1048576,3,FALSE)),"",VLOOKUP(D94,车辆基本信息表!$C$4:$M$1048576,3,FALSE)))</f>
        <v/>
      </c>
      <c r="G94" s="10" t="str">
        <f>IF(D94="","",IF(ISERROR(VLOOKUP(D94,车辆基本信息表!$C$4:$M$1048576,4,FALSE)),"",VLOOKUP(D94,车辆基本信息表!$C$4:$M$1048576,4,FALSE)))</f>
        <v/>
      </c>
      <c r="H94" s="10" t="str">
        <f>IF(D94="","",IF(ISERROR(VLOOKUP(D94,车辆基本信息表!$C$4:$M$1048576,5,FALSE)),"",VLOOKUP(D94,车辆基本信息表!$C$4:$M$1048576,5,FALSE)))</f>
        <v/>
      </c>
      <c r="I94" s="10" t="str">
        <f>IF(D94="","",IF(ISERROR(VLOOKUP(D94,车辆基本信息表!$C$4:$M$1048576,6,FALSE)),"",VLOOKUP(D94,车辆基本信息表!$C$4:$M$1048576,6,FALSE)))</f>
        <v/>
      </c>
      <c r="J94" s="10" t="str">
        <f>IF(D94="","",IF(ISERROR(VLOOKUP(D94,车辆基本信息表!$C$4:$M$1048576,7,FALSE)),"",VLOOKUP(D94,车辆基本信息表!$C$4:$M$1048576,7,FALSE)))</f>
        <v/>
      </c>
      <c r="K94" s="71" t="str">
        <f>IF(D94="","",IF(ISERROR(VLOOKUP(D94,车辆基本信息表!$C$4:$M$1048576,8,FALSE)),"",VLOOKUP(D94,车辆基本信息表!$C$4:$M$1048576,8,FALSE)))</f>
        <v/>
      </c>
      <c r="L94" s="10" t="str">
        <f>IF(D94="","",IF(ISERROR(VLOOKUP(D94,车辆基本信息表!$C$4:$M$1048576,9,FALSE)),"",VLOOKUP(D94,车辆基本信息表!$C$4:$M$1048576,9,FALSE)))</f>
        <v/>
      </c>
      <c r="M94" s="10" t="str">
        <f>IF(D94="","",IF(ISERROR(VLOOKUP(D94,车辆基本信息表!$C$4:$M$1048576,10,FALSE)),"",VLOOKUP(D94,车辆基本信息表!$C$4:$M$1048576,10,FALSE)))</f>
        <v/>
      </c>
      <c r="N94" s="10" t="str">
        <f>IF(D94="","",IF(ISERROR(VLOOKUP(D94,车辆基本信息表!$C$4:$M$1048576,11,FALSE)),"",VLOOKUP(D94,车辆基本信息表!$C$4:$M$1048576,11,FALSE)))</f>
        <v/>
      </c>
    </row>
    <row r="95" spans="3:14">
      <c r="C95" s="10" t="str">
        <f t="shared" si="1"/>
        <v/>
      </c>
      <c r="D95" s="108"/>
      <c r="E95" s="10" t="str">
        <f>IF(D95="","",IF(ISERROR(VLOOKUP(D95,车辆基本信息表!$C$4:$M$1048576,2,FALSE)),"",VLOOKUP(D95,车辆基本信息表!$C$4:$M$1048576,2,FALSE)))</f>
        <v/>
      </c>
      <c r="F95" s="10" t="str">
        <f>IF(D95="","",IF(ISERROR(VLOOKUP(D95,车辆基本信息表!$C$4:$M$1048576,3,FALSE)),"",VLOOKUP(D95,车辆基本信息表!$C$4:$M$1048576,3,FALSE)))</f>
        <v/>
      </c>
      <c r="G95" s="10" t="str">
        <f>IF(D95="","",IF(ISERROR(VLOOKUP(D95,车辆基本信息表!$C$4:$M$1048576,4,FALSE)),"",VLOOKUP(D95,车辆基本信息表!$C$4:$M$1048576,4,FALSE)))</f>
        <v/>
      </c>
      <c r="H95" s="10" t="str">
        <f>IF(D95="","",IF(ISERROR(VLOOKUP(D95,车辆基本信息表!$C$4:$M$1048576,5,FALSE)),"",VLOOKUP(D95,车辆基本信息表!$C$4:$M$1048576,5,FALSE)))</f>
        <v/>
      </c>
      <c r="I95" s="10" t="str">
        <f>IF(D95="","",IF(ISERROR(VLOOKUP(D95,车辆基本信息表!$C$4:$M$1048576,6,FALSE)),"",VLOOKUP(D95,车辆基本信息表!$C$4:$M$1048576,6,FALSE)))</f>
        <v/>
      </c>
      <c r="J95" s="10" t="str">
        <f>IF(D95="","",IF(ISERROR(VLOOKUP(D95,车辆基本信息表!$C$4:$M$1048576,7,FALSE)),"",VLOOKUP(D95,车辆基本信息表!$C$4:$M$1048576,7,FALSE)))</f>
        <v/>
      </c>
      <c r="K95" s="71" t="str">
        <f>IF(D95="","",IF(ISERROR(VLOOKUP(D95,车辆基本信息表!$C$4:$M$1048576,8,FALSE)),"",VLOOKUP(D95,车辆基本信息表!$C$4:$M$1048576,8,FALSE)))</f>
        <v/>
      </c>
      <c r="L95" s="10" t="str">
        <f>IF(D95="","",IF(ISERROR(VLOOKUP(D95,车辆基本信息表!$C$4:$M$1048576,9,FALSE)),"",VLOOKUP(D95,车辆基本信息表!$C$4:$M$1048576,9,FALSE)))</f>
        <v/>
      </c>
      <c r="M95" s="10" t="str">
        <f>IF(D95="","",IF(ISERROR(VLOOKUP(D95,车辆基本信息表!$C$4:$M$1048576,10,FALSE)),"",VLOOKUP(D95,车辆基本信息表!$C$4:$M$1048576,10,FALSE)))</f>
        <v/>
      </c>
      <c r="N95" s="10" t="str">
        <f>IF(D95="","",IF(ISERROR(VLOOKUP(D95,车辆基本信息表!$C$4:$M$1048576,11,FALSE)),"",VLOOKUP(D95,车辆基本信息表!$C$4:$M$1048576,11,FALSE)))</f>
        <v/>
      </c>
    </row>
    <row r="96" spans="3:14">
      <c r="C96" s="10" t="str">
        <f t="shared" si="1"/>
        <v/>
      </c>
      <c r="D96" s="108"/>
      <c r="E96" s="10" t="str">
        <f>IF(D96="","",IF(ISERROR(VLOOKUP(D96,车辆基本信息表!$C$4:$M$1048576,2,FALSE)),"",VLOOKUP(D96,车辆基本信息表!$C$4:$M$1048576,2,FALSE)))</f>
        <v/>
      </c>
      <c r="F96" s="10" t="str">
        <f>IF(D96="","",IF(ISERROR(VLOOKUP(D96,车辆基本信息表!$C$4:$M$1048576,3,FALSE)),"",VLOOKUP(D96,车辆基本信息表!$C$4:$M$1048576,3,FALSE)))</f>
        <v/>
      </c>
      <c r="G96" s="10" t="str">
        <f>IF(D96="","",IF(ISERROR(VLOOKUP(D96,车辆基本信息表!$C$4:$M$1048576,4,FALSE)),"",VLOOKUP(D96,车辆基本信息表!$C$4:$M$1048576,4,FALSE)))</f>
        <v/>
      </c>
      <c r="H96" s="10" t="str">
        <f>IF(D96="","",IF(ISERROR(VLOOKUP(D96,车辆基本信息表!$C$4:$M$1048576,5,FALSE)),"",VLOOKUP(D96,车辆基本信息表!$C$4:$M$1048576,5,FALSE)))</f>
        <v/>
      </c>
      <c r="I96" s="10" t="str">
        <f>IF(D96="","",IF(ISERROR(VLOOKUP(D96,车辆基本信息表!$C$4:$M$1048576,6,FALSE)),"",VLOOKUP(D96,车辆基本信息表!$C$4:$M$1048576,6,FALSE)))</f>
        <v/>
      </c>
      <c r="J96" s="10" t="str">
        <f>IF(D96="","",IF(ISERROR(VLOOKUP(D96,车辆基本信息表!$C$4:$M$1048576,7,FALSE)),"",VLOOKUP(D96,车辆基本信息表!$C$4:$M$1048576,7,FALSE)))</f>
        <v/>
      </c>
      <c r="K96" s="71" t="str">
        <f>IF(D96="","",IF(ISERROR(VLOOKUP(D96,车辆基本信息表!$C$4:$M$1048576,8,FALSE)),"",VLOOKUP(D96,车辆基本信息表!$C$4:$M$1048576,8,FALSE)))</f>
        <v/>
      </c>
      <c r="L96" s="10" t="str">
        <f>IF(D96="","",IF(ISERROR(VLOOKUP(D96,车辆基本信息表!$C$4:$M$1048576,9,FALSE)),"",VLOOKUP(D96,车辆基本信息表!$C$4:$M$1048576,9,FALSE)))</f>
        <v/>
      </c>
      <c r="M96" s="10" t="str">
        <f>IF(D96="","",IF(ISERROR(VLOOKUP(D96,车辆基本信息表!$C$4:$M$1048576,10,FALSE)),"",VLOOKUP(D96,车辆基本信息表!$C$4:$M$1048576,10,FALSE)))</f>
        <v/>
      </c>
      <c r="N96" s="10" t="str">
        <f>IF(D96="","",IF(ISERROR(VLOOKUP(D96,车辆基本信息表!$C$4:$M$1048576,11,FALSE)),"",VLOOKUP(D96,车辆基本信息表!$C$4:$M$1048576,11,FALSE)))</f>
        <v/>
      </c>
    </row>
    <row r="97" spans="3:14">
      <c r="C97" s="10" t="str">
        <f t="shared" si="1"/>
        <v/>
      </c>
      <c r="D97" s="108"/>
      <c r="E97" s="10" t="str">
        <f>IF(D97="","",IF(ISERROR(VLOOKUP(D97,车辆基本信息表!$C$4:$M$1048576,2,FALSE)),"",VLOOKUP(D97,车辆基本信息表!$C$4:$M$1048576,2,FALSE)))</f>
        <v/>
      </c>
      <c r="F97" s="10" t="str">
        <f>IF(D97="","",IF(ISERROR(VLOOKUP(D97,车辆基本信息表!$C$4:$M$1048576,3,FALSE)),"",VLOOKUP(D97,车辆基本信息表!$C$4:$M$1048576,3,FALSE)))</f>
        <v/>
      </c>
      <c r="G97" s="10" t="str">
        <f>IF(D97="","",IF(ISERROR(VLOOKUP(D97,车辆基本信息表!$C$4:$M$1048576,4,FALSE)),"",VLOOKUP(D97,车辆基本信息表!$C$4:$M$1048576,4,FALSE)))</f>
        <v/>
      </c>
      <c r="H97" s="10" t="str">
        <f>IF(D97="","",IF(ISERROR(VLOOKUP(D97,车辆基本信息表!$C$4:$M$1048576,5,FALSE)),"",VLOOKUP(D97,车辆基本信息表!$C$4:$M$1048576,5,FALSE)))</f>
        <v/>
      </c>
      <c r="I97" s="10" t="str">
        <f>IF(D97="","",IF(ISERROR(VLOOKUP(D97,车辆基本信息表!$C$4:$M$1048576,6,FALSE)),"",VLOOKUP(D97,车辆基本信息表!$C$4:$M$1048576,6,FALSE)))</f>
        <v/>
      </c>
      <c r="J97" s="10" t="str">
        <f>IF(D97="","",IF(ISERROR(VLOOKUP(D97,车辆基本信息表!$C$4:$M$1048576,7,FALSE)),"",VLOOKUP(D97,车辆基本信息表!$C$4:$M$1048576,7,FALSE)))</f>
        <v/>
      </c>
      <c r="K97" s="71" t="str">
        <f>IF(D97="","",IF(ISERROR(VLOOKUP(D97,车辆基本信息表!$C$4:$M$1048576,8,FALSE)),"",VLOOKUP(D97,车辆基本信息表!$C$4:$M$1048576,8,FALSE)))</f>
        <v/>
      </c>
      <c r="L97" s="10" t="str">
        <f>IF(D97="","",IF(ISERROR(VLOOKUP(D97,车辆基本信息表!$C$4:$M$1048576,9,FALSE)),"",VLOOKUP(D97,车辆基本信息表!$C$4:$M$1048576,9,FALSE)))</f>
        <v/>
      </c>
      <c r="M97" s="10" t="str">
        <f>IF(D97="","",IF(ISERROR(VLOOKUP(D97,车辆基本信息表!$C$4:$M$1048576,10,FALSE)),"",VLOOKUP(D97,车辆基本信息表!$C$4:$M$1048576,10,FALSE)))</f>
        <v/>
      </c>
      <c r="N97" s="10" t="str">
        <f>IF(D97="","",IF(ISERROR(VLOOKUP(D97,车辆基本信息表!$C$4:$M$1048576,11,FALSE)),"",VLOOKUP(D97,车辆基本信息表!$C$4:$M$1048576,11,FALSE)))</f>
        <v/>
      </c>
    </row>
    <row r="98" spans="3:14">
      <c r="C98" s="10" t="str">
        <f t="shared" si="1"/>
        <v/>
      </c>
      <c r="D98" s="108"/>
      <c r="E98" s="10" t="str">
        <f>IF(D98="","",IF(ISERROR(VLOOKUP(D98,车辆基本信息表!$C$4:$M$1048576,2,FALSE)),"",VLOOKUP(D98,车辆基本信息表!$C$4:$M$1048576,2,FALSE)))</f>
        <v/>
      </c>
      <c r="F98" s="10" t="str">
        <f>IF(D98="","",IF(ISERROR(VLOOKUP(D98,车辆基本信息表!$C$4:$M$1048576,3,FALSE)),"",VLOOKUP(D98,车辆基本信息表!$C$4:$M$1048576,3,FALSE)))</f>
        <v/>
      </c>
      <c r="G98" s="10" t="str">
        <f>IF(D98="","",IF(ISERROR(VLOOKUP(D98,车辆基本信息表!$C$4:$M$1048576,4,FALSE)),"",VLOOKUP(D98,车辆基本信息表!$C$4:$M$1048576,4,FALSE)))</f>
        <v/>
      </c>
      <c r="H98" s="10" t="str">
        <f>IF(D98="","",IF(ISERROR(VLOOKUP(D98,车辆基本信息表!$C$4:$M$1048576,5,FALSE)),"",VLOOKUP(D98,车辆基本信息表!$C$4:$M$1048576,5,FALSE)))</f>
        <v/>
      </c>
      <c r="I98" s="10" t="str">
        <f>IF(D98="","",IF(ISERROR(VLOOKUP(D98,车辆基本信息表!$C$4:$M$1048576,6,FALSE)),"",VLOOKUP(D98,车辆基本信息表!$C$4:$M$1048576,6,FALSE)))</f>
        <v/>
      </c>
      <c r="J98" s="10" t="str">
        <f>IF(D98="","",IF(ISERROR(VLOOKUP(D98,车辆基本信息表!$C$4:$M$1048576,7,FALSE)),"",VLOOKUP(D98,车辆基本信息表!$C$4:$M$1048576,7,FALSE)))</f>
        <v/>
      </c>
      <c r="K98" s="71" t="str">
        <f>IF(D98="","",IF(ISERROR(VLOOKUP(D98,车辆基本信息表!$C$4:$M$1048576,8,FALSE)),"",VLOOKUP(D98,车辆基本信息表!$C$4:$M$1048576,8,FALSE)))</f>
        <v/>
      </c>
      <c r="L98" s="10" t="str">
        <f>IF(D98="","",IF(ISERROR(VLOOKUP(D98,车辆基本信息表!$C$4:$M$1048576,9,FALSE)),"",VLOOKUP(D98,车辆基本信息表!$C$4:$M$1048576,9,FALSE)))</f>
        <v/>
      </c>
      <c r="M98" s="10" t="str">
        <f>IF(D98="","",IF(ISERROR(VLOOKUP(D98,车辆基本信息表!$C$4:$M$1048576,10,FALSE)),"",VLOOKUP(D98,车辆基本信息表!$C$4:$M$1048576,10,FALSE)))</f>
        <v/>
      </c>
      <c r="N98" s="10" t="str">
        <f>IF(D98="","",IF(ISERROR(VLOOKUP(D98,车辆基本信息表!$C$4:$M$1048576,11,FALSE)),"",VLOOKUP(D98,车辆基本信息表!$C$4:$M$1048576,11,FALSE)))</f>
        <v/>
      </c>
    </row>
    <row r="99" spans="3:14">
      <c r="C99" s="10" t="str">
        <f t="shared" si="1"/>
        <v/>
      </c>
      <c r="D99" s="108"/>
      <c r="E99" s="10" t="str">
        <f>IF(D99="","",IF(ISERROR(VLOOKUP(D99,车辆基本信息表!$C$4:$M$1048576,2,FALSE)),"",VLOOKUP(D99,车辆基本信息表!$C$4:$M$1048576,2,FALSE)))</f>
        <v/>
      </c>
      <c r="F99" s="10" t="str">
        <f>IF(D99="","",IF(ISERROR(VLOOKUP(D99,车辆基本信息表!$C$4:$M$1048576,3,FALSE)),"",VLOOKUP(D99,车辆基本信息表!$C$4:$M$1048576,3,FALSE)))</f>
        <v/>
      </c>
      <c r="G99" s="10" t="str">
        <f>IF(D99="","",IF(ISERROR(VLOOKUP(D99,车辆基本信息表!$C$4:$M$1048576,4,FALSE)),"",VLOOKUP(D99,车辆基本信息表!$C$4:$M$1048576,4,FALSE)))</f>
        <v/>
      </c>
      <c r="H99" s="10" t="str">
        <f>IF(D99="","",IF(ISERROR(VLOOKUP(D99,车辆基本信息表!$C$4:$M$1048576,5,FALSE)),"",VLOOKUP(D99,车辆基本信息表!$C$4:$M$1048576,5,FALSE)))</f>
        <v/>
      </c>
      <c r="I99" s="10" t="str">
        <f>IF(D99="","",IF(ISERROR(VLOOKUP(D99,车辆基本信息表!$C$4:$M$1048576,6,FALSE)),"",VLOOKUP(D99,车辆基本信息表!$C$4:$M$1048576,6,FALSE)))</f>
        <v/>
      </c>
      <c r="J99" s="10" t="str">
        <f>IF(D99="","",IF(ISERROR(VLOOKUP(D99,车辆基本信息表!$C$4:$M$1048576,7,FALSE)),"",VLOOKUP(D99,车辆基本信息表!$C$4:$M$1048576,7,FALSE)))</f>
        <v/>
      </c>
      <c r="K99" s="71" t="str">
        <f>IF(D99="","",IF(ISERROR(VLOOKUP(D99,车辆基本信息表!$C$4:$M$1048576,8,FALSE)),"",VLOOKUP(D99,车辆基本信息表!$C$4:$M$1048576,8,FALSE)))</f>
        <v/>
      </c>
      <c r="L99" s="10" t="str">
        <f>IF(D99="","",IF(ISERROR(VLOOKUP(D99,车辆基本信息表!$C$4:$M$1048576,9,FALSE)),"",VLOOKUP(D99,车辆基本信息表!$C$4:$M$1048576,9,FALSE)))</f>
        <v/>
      </c>
      <c r="M99" s="10" t="str">
        <f>IF(D99="","",IF(ISERROR(VLOOKUP(D99,车辆基本信息表!$C$4:$M$1048576,10,FALSE)),"",VLOOKUP(D99,车辆基本信息表!$C$4:$M$1048576,10,FALSE)))</f>
        <v/>
      </c>
      <c r="N99" s="10" t="str">
        <f>IF(D99="","",IF(ISERROR(VLOOKUP(D99,车辆基本信息表!$C$4:$M$1048576,11,FALSE)),"",VLOOKUP(D99,车辆基本信息表!$C$4:$M$1048576,11,FALSE)))</f>
        <v/>
      </c>
    </row>
    <row r="100" spans="3:14">
      <c r="C100" s="10" t="str">
        <f t="shared" si="1"/>
        <v/>
      </c>
      <c r="D100" s="69"/>
      <c r="E100" s="10" t="str">
        <f>IF(D100="","",IF(ISERROR(VLOOKUP(D100,车辆基本信息表!$C$4:$M$1048576,2,FALSE)),"",VLOOKUP(D100,车辆基本信息表!$C$4:$M$1048576,2,FALSE)))</f>
        <v/>
      </c>
      <c r="F100" s="10" t="str">
        <f>IF(D100="","",IF(ISERROR(VLOOKUP(D100,车辆基本信息表!$C$4:$M$1048576,3,FALSE)),"",VLOOKUP(D100,车辆基本信息表!$C$4:$M$1048576,3,FALSE)))</f>
        <v/>
      </c>
      <c r="G100" s="10" t="str">
        <f>IF(D100="","",IF(ISERROR(VLOOKUP(D100,车辆基本信息表!$C$4:$M$1048576,4,FALSE)),"",VLOOKUP(D100,车辆基本信息表!$C$4:$M$1048576,4,FALSE)))</f>
        <v/>
      </c>
      <c r="H100" s="10" t="str">
        <f>IF(D100="","",IF(ISERROR(VLOOKUP(D100,车辆基本信息表!$C$4:$M$1048576,5,FALSE)),"",VLOOKUP(D100,车辆基本信息表!$C$4:$M$1048576,5,FALSE)))</f>
        <v/>
      </c>
      <c r="I100" s="10" t="str">
        <f>IF(D100="","",IF(ISERROR(VLOOKUP(D100,车辆基本信息表!$C$4:$M$1048576,6,FALSE)),"",VLOOKUP(D100,车辆基本信息表!$C$4:$M$1048576,6,FALSE)))</f>
        <v/>
      </c>
      <c r="J100" s="10" t="str">
        <f>IF(D100="","",IF(ISERROR(VLOOKUP(D100,车辆基本信息表!$C$4:$M$1048576,7,FALSE)),"",VLOOKUP(D100,车辆基本信息表!$C$4:$M$1048576,7,FALSE)))</f>
        <v/>
      </c>
      <c r="K100" s="71" t="str">
        <f>IF(D100="","",IF(ISERROR(VLOOKUP(D100,车辆基本信息表!$C$4:$M$1048576,8,FALSE)),"",VLOOKUP(D100,车辆基本信息表!$C$4:$M$1048576,8,FALSE)))</f>
        <v/>
      </c>
      <c r="L100" s="10" t="str">
        <f>IF(D100="","",IF(ISERROR(VLOOKUP(D100,车辆基本信息表!$C$4:$M$1048576,9,FALSE)),"",VLOOKUP(D100,车辆基本信息表!$C$4:$M$1048576,9,FALSE)))</f>
        <v/>
      </c>
      <c r="M100" s="10" t="str">
        <f>IF(D100="","",IF(ISERROR(VLOOKUP(D100,车辆基本信息表!$C$4:$M$1048576,10,FALSE)),"",VLOOKUP(D100,车辆基本信息表!$C$4:$M$1048576,10,FALSE)))</f>
        <v/>
      </c>
      <c r="N100" s="10" t="str">
        <f>IF(D100="","",IF(ISERROR(VLOOKUP(D100,车辆基本信息表!$C$4:$M$1048576,11,FALSE)),"",VLOOKUP(D100,车辆基本信息表!$C$4:$M$1048576,11,FALSE)))</f>
        <v/>
      </c>
    </row>
  </sheetData>
  <sheetProtection selectLockedCells="1"/>
  <mergeCells count="9">
    <mergeCell ref="C2:D3"/>
    <mergeCell ref="G2:I3"/>
    <mergeCell ref="L2:M3"/>
    <mergeCell ref="A14:A15"/>
    <mergeCell ref="A2:A3"/>
    <mergeCell ref="A4:A5"/>
    <mergeCell ref="A8:A9"/>
    <mergeCell ref="A10:A11"/>
    <mergeCell ref="A12:A13"/>
  </mergeCells>
  <phoneticPr fontId="3" type="noConversion"/>
  <hyperlinks>
    <hyperlink ref="A7" location="添加车辆信息!A1" tooltip="添加车辆信息" display="添加车辆信息" xr:uid="{00000000-0004-0000-0E00-000000000000}"/>
    <hyperlink ref="A4:A5" location="车辆管理!A1" tooltip="车辆管理" display="车辆管理" xr:uid="{00000000-0004-0000-0E00-000001000000}"/>
    <hyperlink ref="A8:A9" location="路线管理!A1" tooltip="路线管理" display="路线管理" xr:uid="{00000000-0004-0000-0E00-000002000000}"/>
    <hyperlink ref="A10:A11" location="运单管理!A1" tooltip="运单管理" display="运单管理" xr:uid="{00000000-0004-0000-0E00-000003000000}"/>
  </hyperlinks>
  <pageMargins left="0.7" right="0.7" top="0.75" bottom="0.75" header="0.3" footer="0.3"/>
  <drawing r:id="rId1"/>
  <legacyDrawing r:id="rId2"/>
  <controls>
    <mc:AlternateContent xmlns:mc="http://schemas.openxmlformats.org/markup-compatibility/2006">
      <mc:Choice Requires="x14">
        <control shapeId="506894" r:id="rId3" name="TextBox3">
          <controlPr defaultSize="0" autoLine="0" r:id="rId4">
            <anchor moveWithCells="1">
              <from>
                <xdr:col>13</xdr:col>
                <xdr:colOff>152400</xdr:colOff>
                <xdr:row>1</xdr:row>
                <xdr:rowOff>0</xdr:rowOff>
              </from>
              <to>
                <xdr:col>13</xdr:col>
                <xdr:colOff>1485900</xdr:colOff>
                <xdr:row>2</xdr:row>
                <xdr:rowOff>142875</xdr:rowOff>
              </to>
            </anchor>
          </controlPr>
        </control>
      </mc:Choice>
      <mc:Fallback>
        <control shapeId="506894" r:id="rId3" name="TextBox3"/>
      </mc:Fallback>
    </mc:AlternateContent>
    <mc:AlternateContent xmlns:mc="http://schemas.openxmlformats.org/markup-compatibility/2006">
      <mc:Choice Requires="x14">
        <control shapeId="506893" r:id="rId5" name="CommandButton6">
          <controlPr locked="0" defaultSize="0" autoLine="0" r:id="rId6">
            <anchor moveWithCells="1">
              <from>
                <xdr:col>14</xdr:col>
                <xdr:colOff>85725</xdr:colOff>
                <xdr:row>0</xdr:row>
                <xdr:rowOff>619125</xdr:rowOff>
              </from>
              <to>
                <xdr:col>16</xdr:col>
                <xdr:colOff>0</xdr:colOff>
                <xdr:row>2</xdr:row>
                <xdr:rowOff>152400</xdr:rowOff>
              </to>
            </anchor>
          </controlPr>
        </control>
      </mc:Choice>
      <mc:Fallback>
        <control shapeId="506893" r:id="rId5" name="CommandButton6"/>
      </mc:Fallback>
    </mc:AlternateContent>
    <mc:AlternateContent xmlns:mc="http://schemas.openxmlformats.org/markup-compatibility/2006">
      <mc:Choice Requires="x14">
        <control shapeId="506892" r:id="rId7" name="TextBox2">
          <controlPr defaultSize="0" autoLine="0" r:id="rId8">
            <anchor moveWithCells="1">
              <from>
                <xdr:col>8</xdr:col>
                <xdr:colOff>333375</xdr:colOff>
                <xdr:row>1</xdr:row>
                <xdr:rowOff>0</xdr:rowOff>
              </from>
              <to>
                <xdr:col>9</xdr:col>
                <xdr:colOff>342900</xdr:colOff>
                <xdr:row>2</xdr:row>
                <xdr:rowOff>142875</xdr:rowOff>
              </to>
            </anchor>
          </controlPr>
        </control>
      </mc:Choice>
      <mc:Fallback>
        <control shapeId="506892" r:id="rId7" name="TextBox2"/>
      </mc:Fallback>
    </mc:AlternateContent>
    <mc:AlternateContent xmlns:mc="http://schemas.openxmlformats.org/markup-compatibility/2006">
      <mc:Choice Requires="x14">
        <control shapeId="506887" r:id="rId9" name="TextBox1">
          <controlPr defaultSize="0" autoLine="0" r:id="rId10">
            <anchor moveWithCells="1">
              <from>
                <xdr:col>4</xdr:col>
                <xdr:colOff>104775</xdr:colOff>
                <xdr:row>1</xdr:row>
                <xdr:rowOff>0</xdr:rowOff>
              </from>
              <to>
                <xdr:col>5</xdr:col>
                <xdr:colOff>304800</xdr:colOff>
                <xdr:row>2</xdr:row>
                <xdr:rowOff>142875</xdr:rowOff>
              </to>
            </anchor>
          </controlPr>
        </control>
      </mc:Choice>
      <mc:Fallback>
        <control shapeId="506887" r:id="rId9" name="TextBox1"/>
      </mc:Fallback>
    </mc:AlternateContent>
    <mc:AlternateContent xmlns:mc="http://schemas.openxmlformats.org/markup-compatibility/2006">
      <mc:Choice Requires="x14">
        <control shapeId="506888" r:id="rId11" name="CommandButton7">
          <controlPr locked="0" defaultSize="0" autoLine="0" r:id="rId12">
            <anchor moveWithCells="1">
              <from>
                <xdr:col>5</xdr:col>
                <xdr:colOff>495300</xdr:colOff>
                <xdr:row>0</xdr:row>
                <xdr:rowOff>609600</xdr:rowOff>
              </from>
              <to>
                <xdr:col>6</xdr:col>
                <xdr:colOff>447675</xdr:colOff>
                <xdr:row>2</xdr:row>
                <xdr:rowOff>142875</xdr:rowOff>
              </to>
            </anchor>
          </controlPr>
        </control>
      </mc:Choice>
      <mc:Fallback>
        <control shapeId="506888" r:id="rId11" name="CommandButton7"/>
      </mc:Fallback>
    </mc:AlternateContent>
    <mc:AlternateContent xmlns:mc="http://schemas.openxmlformats.org/markup-compatibility/2006">
      <mc:Choice Requires="x14">
        <control shapeId="506891" r:id="rId13" name="CommandButton10">
          <controlPr locked="0" defaultSize="0" autoLine="0" r:id="rId14">
            <anchor moveWithCells="1">
              <from>
                <xdr:col>9</xdr:col>
                <xdr:colOff>523875</xdr:colOff>
                <xdr:row>0</xdr:row>
                <xdr:rowOff>609600</xdr:rowOff>
              </from>
              <to>
                <xdr:col>11</xdr:col>
                <xdr:colOff>104775</xdr:colOff>
                <xdr:row>2</xdr:row>
                <xdr:rowOff>142875</xdr:rowOff>
              </to>
            </anchor>
          </controlPr>
        </control>
      </mc:Choice>
      <mc:Fallback>
        <control shapeId="506891" r:id="rId13" name="CommandButton10"/>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A1:K20"/>
  <sheetViews>
    <sheetView showGridLines="0" showRowColHeaders="0" zoomScaleNormal="100" workbookViewId="0">
      <selection activeCell="A6" sqref="A6"/>
    </sheetView>
  </sheetViews>
  <sheetFormatPr defaultRowHeight="13.5"/>
  <cols>
    <col min="1" max="1" width="22.875" style="7" customWidth="1"/>
  </cols>
  <sheetData>
    <row r="1" spans="1:11" ht="50.1" customHeight="1">
      <c r="A1" s="154" t="s">
        <v>495</v>
      </c>
      <c r="C1" s="8" t="s">
        <v>79</v>
      </c>
    </row>
    <row r="2" spans="1:11" ht="15" customHeight="1" thickBot="1">
      <c r="A2" s="196"/>
      <c r="E2" s="48"/>
      <c r="F2" s="48"/>
      <c r="G2" s="48"/>
      <c r="H2" s="48"/>
      <c r="I2" s="48"/>
      <c r="J2" s="48"/>
      <c r="K2" s="48"/>
    </row>
    <row r="3" spans="1:11" ht="15" customHeight="1">
      <c r="A3" s="197"/>
      <c r="D3" s="49"/>
      <c r="E3" s="251" t="s">
        <v>244</v>
      </c>
      <c r="F3" s="251"/>
      <c r="G3" s="251"/>
      <c r="H3" s="251"/>
      <c r="I3" s="251"/>
      <c r="J3" s="251"/>
      <c r="K3" s="50"/>
    </row>
    <row r="4" spans="1:11" ht="15" customHeight="1">
      <c r="A4" s="196" t="s">
        <v>497</v>
      </c>
      <c r="D4" s="20"/>
      <c r="E4" s="252"/>
      <c r="F4" s="252"/>
      <c r="G4" s="252"/>
      <c r="H4" s="252"/>
      <c r="I4" s="252"/>
      <c r="J4" s="252"/>
      <c r="K4" s="18"/>
    </row>
    <row r="5" spans="1:11" ht="15" customHeight="1">
      <c r="A5" s="197"/>
      <c r="D5" s="20"/>
      <c r="K5" s="18"/>
    </row>
    <row r="6" spans="1:11" ht="20.100000000000001" customHeight="1">
      <c r="A6" s="89" t="s">
        <v>105</v>
      </c>
      <c r="D6" s="20"/>
      <c r="E6" t="s">
        <v>176</v>
      </c>
      <c r="F6" s="21">
        <v>123</v>
      </c>
      <c r="H6" t="s">
        <v>177</v>
      </c>
      <c r="I6" s="254">
        <v>123</v>
      </c>
      <c r="J6" s="254"/>
      <c r="K6" s="18"/>
    </row>
    <row r="7" spans="1:11" ht="20.100000000000001" customHeight="1">
      <c r="A7" s="76" t="s">
        <v>104</v>
      </c>
      <c r="D7" s="20"/>
      <c r="K7" s="18"/>
    </row>
    <row r="8" spans="1:11" ht="15" customHeight="1">
      <c r="A8" s="196" t="s">
        <v>78</v>
      </c>
      <c r="D8" s="20"/>
      <c r="E8" t="s">
        <v>178</v>
      </c>
      <c r="F8" s="21">
        <v>123</v>
      </c>
      <c r="H8" t="s">
        <v>179</v>
      </c>
      <c r="I8" s="254">
        <v>123</v>
      </c>
      <c r="J8" s="254"/>
      <c r="K8" s="18"/>
    </row>
    <row r="9" spans="1:11" ht="15" customHeight="1">
      <c r="A9" s="197"/>
      <c r="D9" s="20"/>
      <c r="K9" s="18"/>
    </row>
    <row r="10" spans="1:11" ht="15" customHeight="1">
      <c r="A10" s="196" t="s">
        <v>498</v>
      </c>
      <c r="D10" s="20"/>
      <c r="E10" s="183" t="s">
        <v>180</v>
      </c>
      <c r="F10" s="183"/>
      <c r="G10" s="254">
        <v>123</v>
      </c>
      <c r="H10" s="254"/>
      <c r="I10" s="254"/>
      <c r="J10" s="254"/>
      <c r="K10" s="18"/>
    </row>
    <row r="11" spans="1:11" ht="15" customHeight="1">
      <c r="A11" s="197"/>
      <c r="D11" s="20"/>
      <c r="K11" s="18"/>
    </row>
    <row r="12" spans="1:11" ht="15" customHeight="1">
      <c r="A12" s="196"/>
      <c r="D12" s="20"/>
      <c r="E12" t="s">
        <v>138</v>
      </c>
      <c r="F12" s="21">
        <v>123</v>
      </c>
      <c r="K12" s="18"/>
    </row>
    <row r="13" spans="1:11" ht="15" customHeight="1" thickBot="1">
      <c r="A13" s="197"/>
      <c r="D13" s="17"/>
      <c r="E13" s="16"/>
      <c r="F13" s="16"/>
      <c r="G13" s="16"/>
      <c r="H13" s="16"/>
      <c r="I13" s="16"/>
      <c r="J13" s="16"/>
      <c r="K13" s="15"/>
    </row>
    <row r="14" spans="1:11">
      <c r="A14" s="248"/>
    </row>
    <row r="15" spans="1:11">
      <c r="A15" s="212"/>
    </row>
    <row r="19" spans="4:11">
      <c r="D19" s="253" t="s">
        <v>474</v>
      </c>
      <c r="E19" s="253"/>
      <c r="F19" s="253"/>
      <c r="G19" s="253"/>
      <c r="H19" s="253"/>
      <c r="I19" s="253"/>
      <c r="J19" s="253"/>
      <c r="K19" s="253"/>
    </row>
    <row r="20" spans="4:11">
      <c r="D20" s="253"/>
      <c r="E20" s="253"/>
      <c r="F20" s="253"/>
      <c r="G20" s="253"/>
      <c r="H20" s="253"/>
      <c r="I20" s="253"/>
      <c r="J20" s="253"/>
      <c r="K20" s="253"/>
    </row>
  </sheetData>
  <mergeCells count="12">
    <mergeCell ref="E3:J4"/>
    <mergeCell ref="D19:K20"/>
    <mergeCell ref="E10:F10"/>
    <mergeCell ref="I6:J6"/>
    <mergeCell ref="I8:J8"/>
    <mergeCell ref="G10:J10"/>
    <mergeCell ref="A14:A15"/>
    <mergeCell ref="A2:A3"/>
    <mergeCell ref="A4:A5"/>
    <mergeCell ref="A8:A9"/>
    <mergeCell ref="A10:A11"/>
    <mergeCell ref="A12:A13"/>
  </mergeCells>
  <phoneticPr fontId="3" type="noConversion"/>
  <hyperlinks>
    <hyperlink ref="A6" location="查询车辆信息!A1" tooltip="查询车辆信息" display="查询车辆信息" xr:uid="{00000000-0004-0000-0F00-000000000000}"/>
    <hyperlink ref="A8:A9" location="路线管理!A1" tooltip="路线管理" display="路线管理" xr:uid="{00000000-0004-0000-0F00-000001000000}"/>
    <hyperlink ref="A10:A11" location="运单管理!A1" tooltip="运单管理" display="运单管理" xr:uid="{00000000-0004-0000-0F00-000002000000}"/>
    <hyperlink ref="A4:A5" location="车辆管理!A1" tooltip="车辆管理" display="车辆管理" xr:uid="{00000000-0004-0000-0F00-000003000000}"/>
  </hyperlinks>
  <pageMargins left="0.7" right="0.7" top="0.75" bottom="0.75" header="0.3" footer="0.3"/>
  <drawing r:id="rId1"/>
  <legacyDrawing r:id="rId2"/>
  <controls>
    <mc:AlternateContent xmlns:mc="http://schemas.openxmlformats.org/markup-compatibility/2006">
      <mc:Choice Requires="x14">
        <control shapeId="507912" r:id="rId3" name="CommandButton6">
          <controlPr defaultSize="0" autoLine="0" r:id="rId4">
            <anchor moveWithCells="1">
              <from>
                <xdr:col>5</xdr:col>
                <xdr:colOff>190500</xdr:colOff>
                <xdr:row>14</xdr:row>
                <xdr:rowOff>66675</xdr:rowOff>
              </from>
              <to>
                <xdr:col>8</xdr:col>
                <xdr:colOff>66675</xdr:colOff>
                <xdr:row>16</xdr:row>
                <xdr:rowOff>95250</xdr:rowOff>
              </to>
            </anchor>
          </controlPr>
        </control>
      </mc:Choice>
      <mc:Fallback>
        <control shapeId="507912" r:id="rId3" name="CommandButton6"/>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dimension ref="A1:R51"/>
  <sheetViews>
    <sheetView showGridLines="0" showRowColHeaders="0" zoomScaleNormal="100" workbookViewId="0">
      <selection activeCell="E47" sqref="E47"/>
    </sheetView>
  </sheetViews>
  <sheetFormatPr defaultRowHeight="13.5"/>
  <cols>
    <col min="1" max="1" width="22.875" style="7" customWidth="1"/>
    <col min="18" max="18" width="9.125" customWidth="1"/>
  </cols>
  <sheetData>
    <row r="1" spans="1:18" ht="50.1" customHeight="1">
      <c r="A1" s="154" t="s">
        <v>495</v>
      </c>
      <c r="C1" s="8" t="s">
        <v>78</v>
      </c>
    </row>
    <row r="2" spans="1:18" ht="15" customHeight="1">
      <c r="A2" s="196"/>
    </row>
    <row r="3" spans="1:18" ht="15" customHeight="1">
      <c r="A3" s="197"/>
    </row>
    <row r="4" spans="1:18" ht="15" customHeight="1" thickBot="1">
      <c r="A4" s="196" t="s">
        <v>497</v>
      </c>
    </row>
    <row r="5" spans="1:18" ht="15" customHeight="1">
      <c r="A5" s="197"/>
      <c r="G5" s="265" t="s">
        <v>1312</v>
      </c>
      <c r="H5" s="266"/>
      <c r="I5" s="266"/>
      <c r="J5" s="267"/>
    </row>
    <row r="6" spans="1:18" ht="15" customHeight="1">
      <c r="A6" s="196" t="s">
        <v>78</v>
      </c>
      <c r="G6" s="225"/>
      <c r="H6" s="183"/>
      <c r="I6" s="183"/>
      <c r="J6" s="268"/>
    </row>
    <row r="7" spans="1:18" ht="15" customHeight="1">
      <c r="A7" s="197"/>
      <c r="G7" s="225"/>
      <c r="H7" s="183"/>
      <c r="I7" s="183"/>
      <c r="J7" s="268"/>
      <c r="Q7" s="183" t="s">
        <v>235</v>
      </c>
      <c r="R7" s="183"/>
    </row>
    <row r="8" spans="1:18" ht="20.100000000000001" customHeight="1">
      <c r="A8" s="76" t="s">
        <v>502</v>
      </c>
      <c r="G8" s="225"/>
      <c r="H8" s="183"/>
      <c r="I8" s="183"/>
      <c r="J8" s="268"/>
      <c r="Q8" s="41"/>
      <c r="R8" s="4" t="s">
        <v>241</v>
      </c>
    </row>
    <row r="9" spans="1:18" ht="20.100000000000001" customHeight="1" thickBot="1">
      <c r="A9" s="9" t="s">
        <v>503</v>
      </c>
      <c r="G9" s="269"/>
      <c r="H9" s="226"/>
      <c r="I9" s="226"/>
      <c r="J9" s="270"/>
      <c r="Q9" s="42"/>
      <c r="R9" s="4" t="s">
        <v>240</v>
      </c>
    </row>
    <row r="10" spans="1:18" ht="15" customHeight="1">
      <c r="A10" s="196" t="s">
        <v>498</v>
      </c>
      <c r="Q10" s="43"/>
      <c r="R10" s="4" t="s">
        <v>239</v>
      </c>
    </row>
    <row r="11" spans="1:18" ht="15" customHeight="1">
      <c r="A11" s="197"/>
      <c r="Q11" s="46"/>
      <c r="R11" s="4" t="s">
        <v>238</v>
      </c>
    </row>
    <row r="12" spans="1:18" ht="15" customHeight="1">
      <c r="A12" s="196"/>
      <c r="Q12" s="44"/>
      <c r="R12" s="4" t="s">
        <v>237</v>
      </c>
    </row>
    <row r="13" spans="1:18" ht="15" customHeight="1">
      <c r="A13" s="197"/>
      <c r="Q13" s="45"/>
      <c r="R13" s="4" t="s">
        <v>236</v>
      </c>
    </row>
    <row r="14" spans="1:18">
      <c r="A14" s="248"/>
    </row>
    <row r="15" spans="1:18">
      <c r="A15" s="212"/>
    </row>
    <row r="42" spans="4:18">
      <c r="D42" s="217" t="s">
        <v>1419</v>
      </c>
      <c r="E42" s="217"/>
      <c r="F42" s="217"/>
      <c r="G42" s="217"/>
      <c r="H42" s="217"/>
      <c r="I42" s="217"/>
      <c r="J42" s="217"/>
      <c r="K42" s="217"/>
      <c r="L42" s="217"/>
      <c r="M42" s="217"/>
      <c r="N42" s="217"/>
      <c r="O42" s="217"/>
      <c r="P42" s="217"/>
      <c r="Q42" s="217"/>
      <c r="R42" s="217"/>
    </row>
    <row r="43" spans="4:18" ht="14.25" thickBot="1">
      <c r="D43" s="217"/>
      <c r="E43" s="217"/>
      <c r="F43" s="217"/>
      <c r="G43" s="217"/>
      <c r="H43" s="217"/>
      <c r="I43" s="217"/>
      <c r="J43" s="217"/>
      <c r="K43" s="217"/>
      <c r="L43" s="217"/>
      <c r="M43" s="217"/>
      <c r="N43" s="217"/>
      <c r="O43" s="217"/>
      <c r="P43" s="217"/>
      <c r="Q43" s="217"/>
      <c r="R43" s="217"/>
    </row>
    <row r="44" spans="4:18">
      <c r="E44" s="256" t="s">
        <v>1408</v>
      </c>
      <c r="F44" s="252"/>
      <c r="G44" s="258" t="s">
        <v>424</v>
      </c>
      <c r="H44" s="259"/>
      <c r="I44" s="256" t="s">
        <v>1409</v>
      </c>
      <c r="J44" s="252"/>
      <c r="K44" s="258" t="s">
        <v>1410</v>
      </c>
      <c r="L44" s="262"/>
      <c r="M44" s="255"/>
      <c r="N44" s="255"/>
      <c r="O44" s="255"/>
      <c r="P44" s="256">
        <f>IF(OR(G44="",K44=""),"",COUNTIF(运输路线基本信息表!I4:I1048576,查询路线信息!K44))</f>
        <v>0</v>
      </c>
      <c r="Q44" s="256"/>
    </row>
    <row r="45" spans="4:18" ht="14.25" thickBot="1">
      <c r="E45" s="252"/>
      <c r="F45" s="252"/>
      <c r="G45" s="260"/>
      <c r="H45" s="261"/>
      <c r="I45" s="252"/>
      <c r="J45" s="252"/>
      <c r="K45" s="263"/>
      <c r="L45" s="264"/>
      <c r="M45" s="255"/>
      <c r="N45" s="255"/>
      <c r="O45" s="255"/>
      <c r="P45" s="257"/>
      <c r="Q45" s="257"/>
    </row>
    <row r="46" spans="4:18" ht="18.75">
      <c r="E46" s="51"/>
      <c r="F46" s="51"/>
      <c r="G46" s="51"/>
      <c r="H46" s="51"/>
      <c r="I46" s="51"/>
      <c r="J46" s="51"/>
      <c r="K46" s="56"/>
      <c r="L46" s="56"/>
      <c r="M46" s="57"/>
      <c r="N46" s="57"/>
      <c r="O46" s="57"/>
      <c r="P46" s="56"/>
      <c r="Q46" s="56"/>
    </row>
    <row r="47" spans="4:18" ht="18.75">
      <c r="E47" s="126"/>
      <c r="F47" s="126"/>
      <c r="G47" s="126"/>
      <c r="H47" s="126"/>
      <c r="I47" s="126"/>
      <c r="J47" s="126"/>
      <c r="K47" s="126"/>
      <c r="L47" s="126"/>
      <c r="M47" s="126"/>
      <c r="N47" s="126"/>
      <c r="O47" s="126"/>
      <c r="P47" s="126"/>
      <c r="Q47" s="56"/>
    </row>
    <row r="48" spans="4:18" ht="18.75">
      <c r="E48" s="126"/>
      <c r="F48" s="126"/>
      <c r="G48" s="126"/>
      <c r="H48" s="126"/>
      <c r="I48" s="126"/>
      <c r="J48" s="126"/>
      <c r="K48" s="126"/>
      <c r="L48" s="126"/>
      <c r="M48" s="126"/>
      <c r="N48" s="126"/>
      <c r="O48" s="126"/>
      <c r="P48" s="126"/>
      <c r="Q48" s="56"/>
    </row>
    <row r="49" spans="5:17" ht="18.75">
      <c r="E49" s="126"/>
      <c r="F49" s="126"/>
      <c r="G49" s="126"/>
      <c r="H49" s="126"/>
      <c r="I49" s="126"/>
      <c r="J49" s="126"/>
      <c r="K49" s="126"/>
      <c r="L49" s="126"/>
      <c r="M49" s="126"/>
      <c r="N49" s="126"/>
      <c r="O49" s="126"/>
      <c r="P49" s="126"/>
      <c r="Q49" s="56"/>
    </row>
    <row r="50" spans="5:17" ht="18.75">
      <c r="E50" s="126"/>
      <c r="F50" s="126"/>
      <c r="G50" s="126"/>
      <c r="H50" s="126"/>
      <c r="I50" s="126"/>
      <c r="J50" s="126"/>
      <c r="K50" s="126"/>
      <c r="L50" s="126"/>
      <c r="M50" s="126"/>
      <c r="N50" s="126"/>
      <c r="O50" s="126"/>
      <c r="P50" s="126"/>
      <c r="Q50" s="56"/>
    </row>
    <row r="51" spans="5:17">
      <c r="E51" s="127"/>
      <c r="F51" s="127"/>
      <c r="G51" s="126"/>
      <c r="H51" s="127"/>
      <c r="I51" s="127"/>
      <c r="J51" s="127"/>
      <c r="K51" s="127"/>
      <c r="L51" s="127"/>
      <c r="M51" s="127"/>
      <c r="N51" s="127"/>
      <c r="O51" s="127"/>
      <c r="P51" s="127"/>
    </row>
  </sheetData>
  <mergeCells count="15">
    <mergeCell ref="Q7:R7"/>
    <mergeCell ref="G5:J9"/>
    <mergeCell ref="A14:A15"/>
    <mergeCell ref="A2:A3"/>
    <mergeCell ref="A4:A5"/>
    <mergeCell ref="A6:A7"/>
    <mergeCell ref="A10:A11"/>
    <mergeCell ref="A12:A13"/>
    <mergeCell ref="M44:O45"/>
    <mergeCell ref="P44:Q45"/>
    <mergeCell ref="D42:R43"/>
    <mergeCell ref="E44:F45"/>
    <mergeCell ref="G44:H45"/>
    <mergeCell ref="I44:J45"/>
    <mergeCell ref="K44:L45"/>
  </mergeCells>
  <phoneticPr fontId="3" type="noConversion"/>
  <dataValidations count="1">
    <dataValidation type="list" allowBlank="1" showInputMessage="1" showErrorMessage="1" sqref="K44:L45" xr:uid="{00000000-0002-0000-1000-000000000000}">
      <formula1>INDIRECT($G$44)</formula1>
    </dataValidation>
  </dataValidations>
  <hyperlinks>
    <hyperlink ref="A9" location="添加运输路线!A1" tooltip="添加运输路线" display="添加运输路线" xr:uid="{00000000-0004-0000-1000-000000000000}"/>
    <hyperlink ref="A8" location="查询路线信息!A1" tooltip="查询路线信息" display="查询路线信息" xr:uid="{00000000-0004-0000-1000-000001000000}"/>
    <hyperlink ref="A4:A5" location="车辆管理!A1" tooltip="车辆管理" display="车辆管理" xr:uid="{00000000-0004-0000-1000-000002000000}"/>
    <hyperlink ref="A6:A7" location="路线管理!A1" tooltip="返回控制面板主页" display="路线管理" xr:uid="{00000000-0004-0000-1000-000003000000}"/>
    <hyperlink ref="A10:A11" location="运单管理!A1" tooltip="运单管理" display="运单管理" xr:uid="{00000000-0004-0000-1000-000004000000}"/>
  </hyperlinks>
  <pageMargins left="0.7" right="0.7" top="0.75" bottom="0.75" header="0.3" footer="0.3"/>
  <drawing r:id="rId1"/>
  <legacyDrawing r:id="rId2"/>
  <controls>
    <mc:AlternateContent xmlns:mc="http://schemas.openxmlformats.org/markup-compatibility/2006">
      <mc:Choice Requires="x14">
        <control shapeId="508994" r:id="rId3" name="CommandButton6">
          <controlPr defaultSize="0" autoLine="0" r:id="rId4">
            <anchor moveWithCells="1">
              <from>
                <xdr:col>15</xdr:col>
                <xdr:colOff>561975</xdr:colOff>
                <xdr:row>2</xdr:row>
                <xdr:rowOff>38100</xdr:rowOff>
              </from>
              <to>
                <xdr:col>18</xdr:col>
                <xdr:colOff>85725</xdr:colOff>
                <xdr:row>4</xdr:row>
                <xdr:rowOff>104775</xdr:rowOff>
              </to>
            </anchor>
          </controlPr>
        </control>
      </mc:Choice>
      <mc:Fallback>
        <control shapeId="508994" r:id="rId3" name="CommandButton6"/>
      </mc:Fallback>
    </mc:AlternateContent>
    <mc:AlternateContent xmlns:mc="http://schemas.openxmlformats.org/markup-compatibility/2006">
      <mc:Choice Requires="x14">
        <control shapeId="508996" r:id="rId5" name="CommandButton7">
          <controlPr defaultSize="0" autoLine="0" r:id="rId6">
            <anchor moveWithCells="1">
              <from>
                <xdr:col>12</xdr:col>
                <xdr:colOff>304800</xdr:colOff>
                <xdr:row>42</xdr:row>
                <xdr:rowOff>142875</xdr:rowOff>
              </from>
              <to>
                <xdr:col>14</xdr:col>
                <xdr:colOff>504825</xdr:colOff>
                <xdr:row>45</xdr:row>
                <xdr:rowOff>9525</xdr:rowOff>
              </to>
            </anchor>
          </controlPr>
        </control>
      </mc:Choice>
      <mc:Fallback>
        <control shapeId="508996" r:id="rId5" name="CommandButton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Sheet3!$G$1:$AK$1</xm:f>
          </x14:formula1>
          <xm:sqref>G44:H45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dimension ref="A1:AK32"/>
  <sheetViews>
    <sheetView showRowColHeaders="0" zoomScaleNormal="100" workbookViewId="0">
      <selection activeCell="F15" sqref="F15"/>
    </sheetView>
  </sheetViews>
  <sheetFormatPr defaultRowHeight="13.5"/>
  <cols>
    <col min="1" max="1" width="17.5" customWidth="1"/>
    <col min="5" max="5" width="17.5" customWidth="1"/>
    <col min="6" max="6" width="27.5" customWidth="1"/>
  </cols>
  <sheetData>
    <row r="1" spans="1:37">
      <c r="A1" t="s">
        <v>193</v>
      </c>
      <c r="B1">
        <f t="shared" ref="B1:B32" si="0">INT(COUNTIF(路线包含省份数,A1)/10)</f>
        <v>0</v>
      </c>
      <c r="C1">
        <f t="shared" ref="C1:C32" si="1">COUNTIF(路线包含省份数,A1)</f>
        <v>1</v>
      </c>
      <c r="D1">
        <v>1</v>
      </c>
      <c r="E1" t="s">
        <v>193</v>
      </c>
      <c r="G1" s="52" t="s">
        <v>201</v>
      </c>
      <c r="H1" s="52" t="s">
        <v>193</v>
      </c>
      <c r="I1" s="52" t="s">
        <v>194</v>
      </c>
      <c r="J1" s="52" t="s">
        <v>195</v>
      </c>
      <c r="K1" s="52" t="s">
        <v>196</v>
      </c>
      <c r="L1" s="52" t="s">
        <v>197</v>
      </c>
      <c r="M1" s="52" t="s">
        <v>198</v>
      </c>
      <c r="N1" s="52" t="s">
        <v>199</v>
      </c>
      <c r="O1" s="52" t="s">
        <v>200</v>
      </c>
      <c r="P1" s="52" t="s">
        <v>202</v>
      </c>
      <c r="Q1" s="52" t="s">
        <v>203</v>
      </c>
      <c r="R1" s="52" t="s">
        <v>204</v>
      </c>
      <c r="S1" s="52" t="s">
        <v>205</v>
      </c>
      <c r="T1" s="52" t="s">
        <v>206</v>
      </c>
      <c r="U1" s="52" t="s">
        <v>207</v>
      </c>
      <c r="V1" s="52" t="s">
        <v>208</v>
      </c>
      <c r="W1" s="52" t="s">
        <v>209</v>
      </c>
      <c r="X1" s="52" t="s">
        <v>210</v>
      </c>
      <c r="Y1" s="52" t="s">
        <v>211</v>
      </c>
      <c r="Z1" s="52" t="s">
        <v>212</v>
      </c>
      <c r="AA1" s="52" t="s">
        <v>213</v>
      </c>
      <c r="AB1" s="52" t="s">
        <v>215</v>
      </c>
      <c r="AC1" s="52" t="s">
        <v>216</v>
      </c>
      <c r="AD1" s="52" t="s">
        <v>217</v>
      </c>
      <c r="AE1" s="52" t="s">
        <v>218</v>
      </c>
      <c r="AF1" s="52" t="s">
        <v>219</v>
      </c>
      <c r="AG1" s="52" t="s">
        <v>220</v>
      </c>
      <c r="AH1" s="52" t="s">
        <v>221</v>
      </c>
      <c r="AI1" s="52" t="s">
        <v>222</v>
      </c>
      <c r="AJ1" s="52" t="s">
        <v>223</v>
      </c>
      <c r="AK1" s="52" t="s">
        <v>224</v>
      </c>
    </row>
    <row r="2" spans="1:37">
      <c r="A2" t="s">
        <v>194</v>
      </c>
      <c r="B2">
        <f t="shared" si="0"/>
        <v>0</v>
      </c>
      <c r="C2">
        <f t="shared" si="1"/>
        <v>1</v>
      </c>
      <c r="D2">
        <v>2</v>
      </c>
      <c r="E2" t="s">
        <v>194</v>
      </c>
      <c r="G2" s="53" t="s">
        <v>245</v>
      </c>
      <c r="H2" t="s">
        <v>246</v>
      </c>
      <c r="I2" t="s">
        <v>247</v>
      </c>
      <c r="J2" s="53" t="s">
        <v>248</v>
      </c>
      <c r="K2" s="53" t="s">
        <v>249</v>
      </c>
      <c r="L2" s="53" t="s">
        <v>250</v>
      </c>
      <c r="M2" s="53" t="s">
        <v>243</v>
      </c>
      <c r="N2" s="53" t="s">
        <v>251</v>
      </c>
      <c r="O2" t="s">
        <v>252</v>
      </c>
      <c r="P2" t="s">
        <v>253</v>
      </c>
      <c r="Q2" s="54" t="s">
        <v>254</v>
      </c>
      <c r="R2" t="s">
        <v>255</v>
      </c>
      <c r="S2" s="54" t="s">
        <v>256</v>
      </c>
      <c r="T2" t="s">
        <v>257</v>
      </c>
      <c r="U2" t="s">
        <v>258</v>
      </c>
      <c r="V2" s="54" t="s">
        <v>259</v>
      </c>
      <c r="W2" s="53" t="s">
        <v>260</v>
      </c>
      <c r="X2" s="54" t="s">
        <v>261</v>
      </c>
      <c r="Y2" s="53" t="s">
        <v>262</v>
      </c>
      <c r="Z2" t="s">
        <v>263</v>
      </c>
      <c r="AA2" s="53" t="s">
        <v>264</v>
      </c>
      <c r="AB2" t="s">
        <v>265</v>
      </c>
      <c r="AG2" t="s">
        <v>266</v>
      </c>
      <c r="AH2" t="s">
        <v>267</v>
      </c>
      <c r="AI2" t="s">
        <v>268</v>
      </c>
      <c r="AJ2" t="s">
        <v>269</v>
      </c>
      <c r="AK2" t="s">
        <v>270</v>
      </c>
    </row>
    <row r="3" spans="1:37">
      <c r="A3" t="s">
        <v>195</v>
      </c>
      <c r="B3">
        <f t="shared" si="0"/>
        <v>0</v>
      </c>
      <c r="C3">
        <f t="shared" si="1"/>
        <v>1</v>
      </c>
      <c r="D3">
        <v>3</v>
      </c>
      <c r="E3" t="s">
        <v>195</v>
      </c>
      <c r="G3" s="54" t="s">
        <v>271</v>
      </c>
      <c r="H3" s="53" t="s">
        <v>272</v>
      </c>
      <c r="I3" t="s">
        <v>273</v>
      </c>
      <c r="J3" s="54" t="s">
        <v>274</v>
      </c>
      <c r="K3" t="s">
        <v>275</v>
      </c>
      <c r="L3" t="s">
        <v>276</v>
      </c>
      <c r="M3" t="s">
        <v>277</v>
      </c>
      <c r="N3" t="s">
        <v>278</v>
      </c>
      <c r="O3" s="53" t="s">
        <v>279</v>
      </c>
      <c r="P3" t="s">
        <v>280</v>
      </c>
      <c r="Q3" s="54" t="s">
        <v>281</v>
      </c>
      <c r="R3" t="s">
        <v>282</v>
      </c>
      <c r="S3" t="s">
        <v>283</v>
      </c>
      <c r="T3" s="54" t="s">
        <v>284</v>
      </c>
      <c r="U3" t="s">
        <v>285</v>
      </c>
      <c r="V3" t="s">
        <v>286</v>
      </c>
      <c r="W3" s="54" t="s">
        <v>287</v>
      </c>
      <c r="X3" t="s">
        <v>288</v>
      </c>
      <c r="Y3" t="s">
        <v>289</v>
      </c>
      <c r="Z3" s="53" t="s">
        <v>290</v>
      </c>
      <c r="AA3" t="s">
        <v>291</v>
      </c>
      <c r="AB3" t="s">
        <v>292</v>
      </c>
      <c r="AG3" t="s">
        <v>293</v>
      </c>
      <c r="AH3" t="s">
        <v>294</v>
      </c>
      <c r="AI3" t="s">
        <v>295</v>
      </c>
      <c r="AJ3" t="s">
        <v>296</v>
      </c>
      <c r="AK3" t="s">
        <v>297</v>
      </c>
    </row>
    <row r="4" spans="1:37">
      <c r="A4" t="s">
        <v>196</v>
      </c>
      <c r="B4">
        <f t="shared" si="0"/>
        <v>0</v>
      </c>
      <c r="C4">
        <f t="shared" si="1"/>
        <v>1</v>
      </c>
      <c r="D4">
        <v>4</v>
      </c>
      <c r="E4" t="s">
        <v>196</v>
      </c>
      <c r="G4" s="54" t="s">
        <v>298</v>
      </c>
      <c r="H4" t="s">
        <v>299</v>
      </c>
      <c r="I4" s="53" t="s">
        <v>300</v>
      </c>
      <c r="J4" t="s">
        <v>301</v>
      </c>
      <c r="L4" s="54" t="s">
        <v>302</v>
      </c>
      <c r="M4" t="s">
        <v>303</v>
      </c>
      <c r="N4" t="s">
        <v>304</v>
      </c>
      <c r="O4" t="s">
        <v>305</v>
      </c>
      <c r="P4" t="s">
        <v>306</v>
      </c>
      <c r="Q4" s="53" t="s">
        <v>307</v>
      </c>
      <c r="R4" s="53" t="s">
        <v>308</v>
      </c>
      <c r="S4" s="54" t="s">
        <v>309</v>
      </c>
      <c r="T4" t="s">
        <v>310</v>
      </c>
      <c r="U4" t="s">
        <v>311</v>
      </c>
      <c r="V4" t="s">
        <v>312</v>
      </c>
      <c r="W4" t="s">
        <v>313</v>
      </c>
      <c r="X4" t="s">
        <v>314</v>
      </c>
      <c r="Y4" t="s">
        <v>315</v>
      </c>
      <c r="Z4" t="s">
        <v>316</v>
      </c>
      <c r="AA4" t="s">
        <v>317</v>
      </c>
      <c r="AG4" t="s">
        <v>318</v>
      </c>
      <c r="AH4" t="s">
        <v>319</v>
      </c>
      <c r="AI4" t="s">
        <v>320</v>
      </c>
      <c r="AJ4" t="s">
        <v>321</v>
      </c>
      <c r="AK4" t="s">
        <v>322</v>
      </c>
    </row>
    <row r="5" spans="1:37">
      <c r="A5" t="s">
        <v>197</v>
      </c>
      <c r="B5">
        <f t="shared" si="0"/>
        <v>0</v>
      </c>
      <c r="C5">
        <f t="shared" si="1"/>
        <v>1</v>
      </c>
      <c r="D5">
        <v>5</v>
      </c>
      <c r="E5" t="s">
        <v>197</v>
      </c>
      <c r="G5" s="54" t="s">
        <v>323</v>
      </c>
      <c r="H5" t="s">
        <v>324</v>
      </c>
      <c r="I5" s="54" t="s">
        <v>325</v>
      </c>
      <c r="J5" t="s">
        <v>326</v>
      </c>
      <c r="M5" t="s">
        <v>327</v>
      </c>
      <c r="N5" s="54" t="s">
        <v>328</v>
      </c>
      <c r="O5" s="54" t="s">
        <v>329</v>
      </c>
      <c r="P5" s="53" t="s">
        <v>330</v>
      </c>
      <c r="R5" t="s">
        <v>331</v>
      </c>
      <c r="S5" t="s">
        <v>332</v>
      </c>
      <c r="T5" s="53" t="s">
        <v>333</v>
      </c>
      <c r="U5" s="53" t="s">
        <v>334</v>
      </c>
      <c r="V5" s="53" t="s">
        <v>335</v>
      </c>
      <c r="W5" s="54" t="s">
        <v>336</v>
      </c>
      <c r="X5" t="s">
        <v>337</v>
      </c>
      <c r="Y5" s="54" t="s">
        <v>338</v>
      </c>
      <c r="Z5" t="s">
        <v>339</v>
      </c>
      <c r="AA5" t="s">
        <v>340</v>
      </c>
      <c r="AG5" t="s">
        <v>341</v>
      </c>
      <c r="AH5" t="s">
        <v>342</v>
      </c>
      <c r="AI5" t="s">
        <v>343</v>
      </c>
      <c r="AK5" t="s">
        <v>344</v>
      </c>
    </row>
    <row r="6" spans="1:37">
      <c r="A6" t="s">
        <v>198</v>
      </c>
      <c r="B6">
        <f t="shared" si="0"/>
        <v>0</v>
      </c>
      <c r="C6">
        <f t="shared" si="1"/>
        <v>4</v>
      </c>
      <c r="D6">
        <v>6</v>
      </c>
      <c r="E6" t="s">
        <v>198</v>
      </c>
      <c r="G6" t="s">
        <v>345</v>
      </c>
      <c r="H6" s="54" t="s">
        <v>346</v>
      </c>
      <c r="J6" t="s">
        <v>347</v>
      </c>
      <c r="M6" t="s">
        <v>348</v>
      </c>
      <c r="N6" t="s">
        <v>349</v>
      </c>
      <c r="O6" t="s">
        <v>350</v>
      </c>
      <c r="P6" s="54" t="s">
        <v>351</v>
      </c>
      <c r="R6" s="54" t="s">
        <v>352</v>
      </c>
      <c r="S6" s="53" t="s">
        <v>353</v>
      </c>
      <c r="T6" t="s">
        <v>354</v>
      </c>
      <c r="U6" t="s">
        <v>355</v>
      </c>
      <c r="V6" t="s">
        <v>356</v>
      </c>
      <c r="W6" t="s">
        <v>357</v>
      </c>
      <c r="X6" s="53" t="s">
        <v>358</v>
      </c>
      <c r="Y6" s="54" t="s">
        <v>359</v>
      </c>
      <c r="Z6" t="s">
        <v>360</v>
      </c>
      <c r="AA6" s="54" t="s">
        <v>361</v>
      </c>
      <c r="AG6" t="s">
        <v>362</v>
      </c>
      <c r="AH6" t="s">
        <v>363</v>
      </c>
      <c r="AI6" t="s">
        <v>364</v>
      </c>
      <c r="AK6" t="s">
        <v>365</v>
      </c>
    </row>
    <row r="7" spans="1:37" ht="14.25">
      <c r="A7" t="s">
        <v>199</v>
      </c>
      <c r="B7">
        <f t="shared" si="0"/>
        <v>0</v>
      </c>
      <c r="C7">
        <f t="shared" si="1"/>
        <v>1</v>
      </c>
      <c r="D7">
        <v>7</v>
      </c>
      <c r="E7" t="s">
        <v>199</v>
      </c>
      <c r="G7" t="s">
        <v>366</v>
      </c>
      <c r="H7" t="s">
        <v>367</v>
      </c>
      <c r="J7" t="s">
        <v>415</v>
      </c>
      <c r="M7" t="s">
        <v>368</v>
      </c>
      <c r="P7" s="55" t="s">
        <v>369</v>
      </c>
      <c r="R7" t="s">
        <v>370</v>
      </c>
      <c r="T7" s="54" t="s">
        <v>371</v>
      </c>
      <c r="U7" s="54" t="s">
        <v>372</v>
      </c>
      <c r="V7" t="s">
        <v>373</v>
      </c>
      <c r="W7" t="s">
        <v>374</v>
      </c>
      <c r="X7" t="s">
        <v>375</v>
      </c>
      <c r="Y7" t="s">
        <v>376</v>
      </c>
      <c r="Z7" t="s">
        <v>377</v>
      </c>
      <c r="AH7" t="s">
        <v>378</v>
      </c>
      <c r="AK7" t="s">
        <v>379</v>
      </c>
    </row>
    <row r="8" spans="1:37">
      <c r="A8" t="s">
        <v>200</v>
      </c>
      <c r="B8">
        <f t="shared" si="0"/>
        <v>0</v>
      </c>
      <c r="C8">
        <f t="shared" si="1"/>
        <v>1</v>
      </c>
      <c r="D8">
        <v>8</v>
      </c>
      <c r="E8" t="s">
        <v>200</v>
      </c>
      <c r="G8" t="s">
        <v>380</v>
      </c>
      <c r="J8" t="s">
        <v>416</v>
      </c>
      <c r="M8" s="54" t="s">
        <v>381</v>
      </c>
      <c r="R8" s="54" t="s">
        <v>382</v>
      </c>
      <c r="T8" t="s">
        <v>383</v>
      </c>
      <c r="U8" t="s">
        <v>384</v>
      </c>
      <c r="V8" t="s">
        <v>385</v>
      </c>
      <c r="Y8" t="s">
        <v>386</v>
      </c>
      <c r="Z8" s="54" t="s">
        <v>387</v>
      </c>
      <c r="AH8" t="s">
        <v>388</v>
      </c>
      <c r="AK8" t="s">
        <v>389</v>
      </c>
    </row>
    <row r="9" spans="1:37">
      <c r="A9" t="s">
        <v>201</v>
      </c>
      <c r="B9">
        <f t="shared" si="0"/>
        <v>9</v>
      </c>
      <c r="C9">
        <f t="shared" si="1"/>
        <v>95</v>
      </c>
      <c r="D9">
        <v>9</v>
      </c>
      <c r="E9" t="s">
        <v>201</v>
      </c>
      <c r="G9" s="54" t="s">
        <v>390</v>
      </c>
      <c r="J9" t="s">
        <v>417</v>
      </c>
      <c r="T9" t="s">
        <v>391</v>
      </c>
      <c r="U9" t="s">
        <v>392</v>
      </c>
      <c r="V9" s="54" t="s">
        <v>393</v>
      </c>
      <c r="Z9" t="s">
        <v>394</v>
      </c>
      <c r="AH9" t="s">
        <v>395</v>
      </c>
    </row>
    <row r="10" spans="1:37">
      <c r="A10" t="s">
        <v>202</v>
      </c>
      <c r="B10">
        <f t="shared" si="0"/>
        <v>0</v>
      </c>
      <c r="C10">
        <f t="shared" si="1"/>
        <v>6</v>
      </c>
      <c r="D10">
        <v>10</v>
      </c>
      <c r="E10" t="s">
        <v>202</v>
      </c>
      <c r="G10" t="s">
        <v>396</v>
      </c>
      <c r="J10" t="s">
        <v>418</v>
      </c>
      <c r="T10" t="s">
        <v>397</v>
      </c>
      <c r="U10" t="s">
        <v>398</v>
      </c>
      <c r="Z10" s="54" t="s">
        <v>399</v>
      </c>
      <c r="AH10" t="s">
        <v>400</v>
      </c>
    </row>
    <row r="11" spans="1:37">
      <c r="A11" t="s">
        <v>203</v>
      </c>
      <c r="B11">
        <f t="shared" si="0"/>
        <v>0</v>
      </c>
      <c r="C11">
        <f t="shared" si="1"/>
        <v>1</v>
      </c>
      <c r="D11">
        <v>11</v>
      </c>
      <c r="E11" t="s">
        <v>203</v>
      </c>
      <c r="G11" t="s">
        <v>401</v>
      </c>
      <c r="J11" t="s">
        <v>419</v>
      </c>
    </row>
    <row r="12" spans="1:37">
      <c r="A12" t="s">
        <v>204</v>
      </c>
      <c r="B12">
        <f t="shared" si="0"/>
        <v>0</v>
      </c>
      <c r="C12">
        <f t="shared" si="1"/>
        <v>9</v>
      </c>
      <c r="D12">
        <v>12</v>
      </c>
      <c r="E12" t="s">
        <v>204</v>
      </c>
      <c r="G12" t="s">
        <v>402</v>
      </c>
      <c r="J12" t="s">
        <v>420</v>
      </c>
    </row>
    <row r="13" spans="1:37">
      <c r="A13" t="s">
        <v>205</v>
      </c>
      <c r="B13">
        <f t="shared" si="0"/>
        <v>0</v>
      </c>
      <c r="C13">
        <f t="shared" si="1"/>
        <v>6</v>
      </c>
      <c r="D13">
        <v>13</v>
      </c>
      <c r="E13" t="s">
        <v>205</v>
      </c>
      <c r="G13" t="s">
        <v>403</v>
      </c>
      <c r="J13" t="s">
        <v>421</v>
      </c>
    </row>
    <row r="14" spans="1:37">
      <c r="A14" t="s">
        <v>206</v>
      </c>
      <c r="B14">
        <f t="shared" si="0"/>
        <v>0</v>
      </c>
      <c r="C14">
        <f t="shared" si="1"/>
        <v>7</v>
      </c>
      <c r="D14">
        <v>14</v>
      </c>
      <c r="E14" t="s">
        <v>206</v>
      </c>
      <c r="G14" t="s">
        <v>404</v>
      </c>
      <c r="J14" t="s">
        <v>422</v>
      </c>
    </row>
    <row r="15" spans="1:37">
      <c r="A15" t="s">
        <v>207</v>
      </c>
      <c r="B15">
        <f t="shared" si="0"/>
        <v>0</v>
      </c>
      <c r="C15">
        <f t="shared" si="1"/>
        <v>4</v>
      </c>
      <c r="D15">
        <v>15</v>
      </c>
      <c r="E15" t="s">
        <v>207</v>
      </c>
      <c r="G15" t="s">
        <v>405</v>
      </c>
      <c r="J15" t="s">
        <v>423</v>
      </c>
    </row>
    <row r="16" spans="1:37">
      <c r="A16" t="s">
        <v>208</v>
      </c>
      <c r="B16">
        <f t="shared" si="0"/>
        <v>0</v>
      </c>
      <c r="C16">
        <f t="shared" si="1"/>
        <v>7</v>
      </c>
      <c r="D16">
        <v>16</v>
      </c>
      <c r="E16" t="s">
        <v>208</v>
      </c>
      <c r="G16" t="s">
        <v>406</v>
      </c>
    </row>
    <row r="17" spans="1:7">
      <c r="A17" t="s">
        <v>209</v>
      </c>
      <c r="B17">
        <f t="shared" si="0"/>
        <v>0</v>
      </c>
      <c r="C17">
        <f t="shared" si="1"/>
        <v>2</v>
      </c>
      <c r="D17">
        <v>17</v>
      </c>
      <c r="E17" t="s">
        <v>209</v>
      </c>
      <c r="G17" t="s">
        <v>407</v>
      </c>
    </row>
    <row r="18" spans="1:7">
      <c r="A18" t="s">
        <v>210</v>
      </c>
      <c r="B18">
        <f t="shared" si="0"/>
        <v>0</v>
      </c>
      <c r="C18">
        <f t="shared" si="1"/>
        <v>0</v>
      </c>
      <c r="D18">
        <v>18</v>
      </c>
      <c r="E18" t="s">
        <v>210</v>
      </c>
      <c r="G18" t="s">
        <v>408</v>
      </c>
    </row>
    <row r="19" spans="1:7">
      <c r="A19" t="s">
        <v>211</v>
      </c>
      <c r="B19">
        <f t="shared" si="0"/>
        <v>0</v>
      </c>
      <c r="C19">
        <f t="shared" si="1"/>
        <v>1</v>
      </c>
      <c r="D19">
        <v>19</v>
      </c>
      <c r="E19" t="s">
        <v>211</v>
      </c>
      <c r="G19" t="s">
        <v>409</v>
      </c>
    </row>
    <row r="20" spans="1:7">
      <c r="A20" t="s">
        <v>212</v>
      </c>
      <c r="B20">
        <f t="shared" si="0"/>
        <v>0</v>
      </c>
      <c r="C20">
        <f t="shared" si="1"/>
        <v>1</v>
      </c>
      <c r="D20">
        <v>20</v>
      </c>
      <c r="E20" t="s">
        <v>212</v>
      </c>
      <c r="G20" t="s">
        <v>410</v>
      </c>
    </row>
    <row r="21" spans="1:7">
      <c r="A21" t="s">
        <v>213</v>
      </c>
      <c r="B21">
        <f t="shared" si="0"/>
        <v>0</v>
      </c>
      <c r="C21">
        <f t="shared" si="1"/>
        <v>1</v>
      </c>
      <c r="D21">
        <v>21</v>
      </c>
      <c r="E21" t="s">
        <v>213</v>
      </c>
      <c r="G21" t="s">
        <v>411</v>
      </c>
    </row>
    <row r="22" spans="1:7">
      <c r="A22" t="s">
        <v>214</v>
      </c>
      <c r="B22">
        <f t="shared" si="0"/>
        <v>0</v>
      </c>
      <c r="C22">
        <f t="shared" si="1"/>
        <v>0</v>
      </c>
      <c r="D22">
        <v>22</v>
      </c>
      <c r="E22" t="s">
        <v>214</v>
      </c>
      <c r="G22" t="s">
        <v>412</v>
      </c>
    </row>
    <row r="23" spans="1:7">
      <c r="A23" t="s">
        <v>215</v>
      </c>
      <c r="B23">
        <f t="shared" si="0"/>
        <v>0</v>
      </c>
      <c r="C23">
        <f t="shared" si="1"/>
        <v>0</v>
      </c>
      <c r="D23">
        <v>23</v>
      </c>
      <c r="E23" t="s">
        <v>215</v>
      </c>
      <c r="G23" t="s">
        <v>413</v>
      </c>
    </row>
    <row r="24" spans="1:7">
      <c r="A24" t="s">
        <v>216</v>
      </c>
      <c r="B24">
        <f t="shared" si="0"/>
        <v>0</v>
      </c>
      <c r="C24">
        <f t="shared" si="1"/>
        <v>0</v>
      </c>
      <c r="D24">
        <v>24</v>
      </c>
      <c r="E24" t="s">
        <v>216</v>
      </c>
      <c r="G24" t="s">
        <v>414</v>
      </c>
    </row>
    <row r="25" spans="1:7">
      <c r="A25" t="s">
        <v>217</v>
      </c>
      <c r="B25">
        <f t="shared" si="0"/>
        <v>0</v>
      </c>
      <c r="C25">
        <f t="shared" si="1"/>
        <v>4</v>
      </c>
      <c r="D25">
        <v>25</v>
      </c>
      <c r="E25" t="s">
        <v>217</v>
      </c>
    </row>
    <row r="26" spans="1:7">
      <c r="A26" t="s">
        <v>218</v>
      </c>
      <c r="B26">
        <f t="shared" si="0"/>
        <v>0</v>
      </c>
      <c r="C26">
        <f t="shared" si="1"/>
        <v>3</v>
      </c>
      <c r="D26">
        <v>26</v>
      </c>
      <c r="E26" t="s">
        <v>218</v>
      </c>
    </row>
    <row r="27" spans="1:7">
      <c r="A27" t="s">
        <v>219</v>
      </c>
      <c r="B27">
        <f t="shared" si="0"/>
        <v>0</v>
      </c>
      <c r="C27">
        <f t="shared" si="1"/>
        <v>2</v>
      </c>
      <c r="D27">
        <v>27</v>
      </c>
      <c r="E27" t="s">
        <v>219</v>
      </c>
    </row>
    <row r="28" spans="1:7">
      <c r="A28" t="s">
        <v>220</v>
      </c>
      <c r="B28">
        <f t="shared" si="0"/>
        <v>0</v>
      </c>
      <c r="C28">
        <f t="shared" si="1"/>
        <v>0</v>
      </c>
      <c r="D28">
        <v>28</v>
      </c>
      <c r="E28" t="s">
        <v>220</v>
      </c>
    </row>
    <row r="29" spans="1:7">
      <c r="A29" t="s">
        <v>221</v>
      </c>
      <c r="B29">
        <f t="shared" si="0"/>
        <v>0</v>
      </c>
      <c r="C29">
        <f t="shared" si="1"/>
        <v>0</v>
      </c>
      <c r="D29">
        <v>29</v>
      </c>
      <c r="E29" t="s">
        <v>221</v>
      </c>
    </row>
    <row r="30" spans="1:7">
      <c r="A30" t="s">
        <v>222</v>
      </c>
      <c r="B30">
        <f t="shared" si="0"/>
        <v>0</v>
      </c>
      <c r="C30">
        <f t="shared" si="1"/>
        <v>0</v>
      </c>
      <c r="D30">
        <v>30</v>
      </c>
      <c r="E30" t="s">
        <v>222</v>
      </c>
    </row>
    <row r="31" spans="1:7">
      <c r="A31" t="s">
        <v>223</v>
      </c>
      <c r="B31">
        <f t="shared" si="0"/>
        <v>0</v>
      </c>
      <c r="C31">
        <f t="shared" si="1"/>
        <v>0</v>
      </c>
      <c r="D31">
        <v>31</v>
      </c>
      <c r="E31" t="s">
        <v>223</v>
      </c>
    </row>
    <row r="32" spans="1:7">
      <c r="A32" t="s">
        <v>224</v>
      </c>
      <c r="B32">
        <f t="shared" si="0"/>
        <v>0</v>
      </c>
      <c r="C32">
        <f t="shared" si="1"/>
        <v>0</v>
      </c>
      <c r="D32">
        <v>32</v>
      </c>
      <c r="E32" t="s">
        <v>224</v>
      </c>
    </row>
  </sheetData>
  <phoneticPr fontId="3" type="noConversion"/>
  <dataValidations count="1">
    <dataValidation type="custom" allowBlank="1" showInputMessage="1" showErrorMessage="1" sqref="J1:J1048576 G1:G1048576" xr:uid="{00000000-0002-0000-1100-000000000000}">
      <formula1>COUNTIF(G:G,G1)&lt;2</formula1>
    </dataValidation>
  </dataValidations>
  <pageMargins left="0.7" right="0.7" top="0.75" bottom="0.75" header="0.3" footer="0.3"/>
  <drawing r:id="rId1"/>
  <legacyDrawing r:id="rId2"/>
  <controls>
    <mc:AlternateContent xmlns:mc="http://schemas.openxmlformats.org/markup-compatibility/2006">
      <mc:Choice Requires="x14">
        <control shapeId="572417" r:id="rId3" name="CommandButton1">
          <controlPr defaultSize="0" autoLine="0" r:id="rId4">
            <anchor moveWithCells="1">
              <from>
                <xdr:col>5</xdr:col>
                <xdr:colOff>266700</xdr:colOff>
                <xdr:row>0</xdr:row>
                <xdr:rowOff>104775</xdr:rowOff>
              </from>
              <to>
                <xdr:col>5</xdr:col>
                <xdr:colOff>1543050</xdr:colOff>
                <xdr:row>2</xdr:row>
                <xdr:rowOff>142875</xdr:rowOff>
              </to>
            </anchor>
          </controlPr>
        </control>
      </mc:Choice>
      <mc:Fallback>
        <control shapeId="572417" r:id="rId3" name="CommandButton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dimension ref="A1:R23"/>
  <sheetViews>
    <sheetView showGridLines="0" showRowColHeaders="0" zoomScaleNormal="100" workbookViewId="0">
      <selection activeCell="L21" sqref="L21"/>
    </sheetView>
  </sheetViews>
  <sheetFormatPr defaultRowHeight="13.5"/>
  <cols>
    <col min="1" max="1" width="22.875" style="7" customWidth="1"/>
    <col min="14" max="14" width="10.25" customWidth="1"/>
    <col min="16" max="16" width="12.75" bestFit="1" customWidth="1"/>
    <col min="17" max="17" width="10.5" customWidth="1"/>
  </cols>
  <sheetData>
    <row r="1" spans="1:18" ht="50.1" customHeight="1">
      <c r="A1" s="154" t="s">
        <v>495</v>
      </c>
      <c r="C1" s="8" t="s">
        <v>78</v>
      </c>
    </row>
    <row r="2" spans="1:18" ht="15" customHeight="1">
      <c r="A2" s="196"/>
      <c r="C2" s="272" t="s">
        <v>478</v>
      </c>
      <c r="D2" s="272"/>
      <c r="E2" s="272"/>
      <c r="F2" s="272"/>
      <c r="G2" s="272"/>
      <c r="H2" s="272"/>
      <c r="I2" s="272"/>
      <c r="J2" s="272"/>
      <c r="K2" s="272"/>
      <c r="M2" s="272"/>
      <c r="N2" s="272"/>
      <c r="O2" s="272"/>
      <c r="P2" s="272"/>
      <c r="Q2" s="272"/>
      <c r="R2" s="272"/>
    </row>
    <row r="3" spans="1:18" ht="15" customHeight="1">
      <c r="A3" s="197"/>
      <c r="C3" s="272"/>
      <c r="D3" s="272"/>
      <c r="E3" s="272"/>
      <c r="F3" s="272"/>
      <c r="G3" s="272"/>
      <c r="H3" s="272"/>
      <c r="I3" s="272"/>
      <c r="J3" s="272"/>
      <c r="K3" s="272"/>
      <c r="M3" s="272"/>
      <c r="N3" s="272"/>
      <c r="O3" s="272"/>
      <c r="P3" s="272"/>
      <c r="Q3" s="272"/>
      <c r="R3" s="272"/>
    </row>
    <row r="4" spans="1:18" ht="15" customHeight="1" thickBot="1">
      <c r="A4" s="196" t="s">
        <v>497</v>
      </c>
    </row>
    <row r="5" spans="1:18" ht="15" customHeight="1">
      <c r="A5" s="197"/>
      <c r="C5" s="24"/>
      <c r="D5" s="23"/>
      <c r="E5" s="23"/>
      <c r="F5" s="23"/>
      <c r="G5" s="23"/>
      <c r="H5" s="23"/>
      <c r="I5" s="23"/>
      <c r="J5" s="23"/>
      <c r="K5" s="22"/>
    </row>
    <row r="6" spans="1:18" ht="15" customHeight="1">
      <c r="A6" s="196" t="s">
        <v>78</v>
      </c>
      <c r="C6" s="216" t="s">
        <v>149</v>
      </c>
      <c r="D6" s="217"/>
      <c r="E6" s="217" t="s">
        <v>201</v>
      </c>
      <c r="F6" s="217"/>
      <c r="G6" s="217" t="s">
        <v>148</v>
      </c>
      <c r="H6" s="217"/>
      <c r="I6" s="217" t="s">
        <v>409</v>
      </c>
      <c r="J6" s="217"/>
      <c r="K6" s="18"/>
      <c r="P6" s="167"/>
    </row>
    <row r="7" spans="1:18" ht="15" customHeight="1" thickBot="1">
      <c r="A7" s="197"/>
      <c r="C7" s="216"/>
      <c r="D7" s="217"/>
      <c r="E7" s="271"/>
      <c r="F7" s="271"/>
      <c r="G7" s="217"/>
      <c r="H7" s="217"/>
      <c r="I7" s="271"/>
      <c r="J7" s="271"/>
      <c r="K7" s="18"/>
      <c r="P7" s="167"/>
    </row>
    <row r="8" spans="1:18" ht="20.100000000000001" customHeight="1">
      <c r="A8" s="9" t="s">
        <v>502</v>
      </c>
      <c r="C8" s="20"/>
      <c r="K8" s="18"/>
      <c r="P8" s="167"/>
    </row>
    <row r="9" spans="1:18" ht="20.100000000000001" customHeight="1">
      <c r="A9" s="76" t="s">
        <v>503</v>
      </c>
      <c r="C9" s="216" t="s">
        <v>147</v>
      </c>
      <c r="D9" s="217"/>
      <c r="E9" s="217" t="s">
        <v>201</v>
      </c>
      <c r="F9" s="217"/>
      <c r="G9" s="217" t="s">
        <v>146</v>
      </c>
      <c r="H9" s="217"/>
      <c r="I9" s="217" t="s">
        <v>245</v>
      </c>
      <c r="J9" s="217"/>
      <c r="K9" s="18"/>
      <c r="P9" s="167"/>
    </row>
    <row r="10" spans="1:18" ht="15" customHeight="1" thickBot="1">
      <c r="A10" s="196" t="s">
        <v>498</v>
      </c>
      <c r="C10" s="216"/>
      <c r="D10" s="217"/>
      <c r="E10" s="271"/>
      <c r="F10" s="271"/>
      <c r="G10" s="217"/>
      <c r="H10" s="217"/>
      <c r="I10" s="271"/>
      <c r="J10" s="271"/>
      <c r="K10" s="18"/>
      <c r="P10" s="167"/>
    </row>
    <row r="11" spans="1:18" ht="15" customHeight="1">
      <c r="A11" s="197"/>
      <c r="C11" s="20"/>
      <c r="K11" s="18"/>
      <c r="P11" s="167"/>
    </row>
    <row r="12" spans="1:18" ht="15" customHeight="1">
      <c r="A12" s="196"/>
      <c r="C12" s="216" t="s">
        <v>242</v>
      </c>
      <c r="D12" s="217"/>
      <c r="E12" s="217" t="s">
        <v>477</v>
      </c>
      <c r="F12" s="217"/>
      <c r="G12" s="217" t="s">
        <v>1305</v>
      </c>
      <c r="H12" s="217"/>
      <c r="I12" s="217">
        <v>2</v>
      </c>
      <c r="J12" s="217"/>
      <c r="K12" s="18"/>
    </row>
    <row r="13" spans="1:18" ht="15" customHeight="1" thickBot="1">
      <c r="A13" s="197"/>
      <c r="C13" s="216"/>
      <c r="D13" s="217"/>
      <c r="E13" s="271"/>
      <c r="F13" s="271"/>
      <c r="G13" s="217"/>
      <c r="H13" s="217"/>
      <c r="I13" s="271"/>
      <c r="J13" s="271"/>
      <c r="K13" s="18"/>
      <c r="P13" s="167"/>
    </row>
    <row r="14" spans="1:18">
      <c r="A14" s="248"/>
      <c r="C14" s="20"/>
      <c r="K14" s="18"/>
      <c r="P14" s="167"/>
    </row>
    <row r="15" spans="1:18" ht="13.5" customHeight="1">
      <c r="A15" s="212"/>
      <c r="C15" s="216" t="s">
        <v>476</v>
      </c>
      <c r="D15" s="217"/>
      <c r="E15" s="217">
        <v>100</v>
      </c>
      <c r="F15" s="217"/>
      <c r="G15" s="217"/>
      <c r="H15" s="217"/>
      <c r="I15" s="183"/>
      <c r="J15" s="183"/>
      <c r="K15" s="18"/>
      <c r="P15" s="167"/>
    </row>
    <row r="16" spans="1:18" ht="13.5" customHeight="1" thickBot="1">
      <c r="C16" s="216"/>
      <c r="D16" s="217"/>
      <c r="E16" s="271"/>
      <c r="F16" s="271"/>
      <c r="G16" s="217"/>
      <c r="H16" s="217"/>
      <c r="I16" s="226"/>
      <c r="J16" s="226"/>
      <c r="K16" s="18"/>
      <c r="P16" s="167"/>
    </row>
    <row r="17" spans="3:16" ht="14.25" thickBot="1">
      <c r="C17" s="17"/>
      <c r="D17" s="16"/>
      <c r="E17" s="16"/>
      <c r="F17" s="16"/>
      <c r="G17" s="16"/>
      <c r="H17" s="16"/>
      <c r="I17" s="16"/>
      <c r="J17" s="16"/>
      <c r="K17" s="15"/>
      <c r="P17" s="167"/>
    </row>
    <row r="18" spans="3:16">
      <c r="P18" s="167"/>
    </row>
    <row r="19" spans="3:16">
      <c r="P19" s="167"/>
    </row>
    <row r="20" spans="3:16">
      <c r="P20" s="167"/>
    </row>
    <row r="22" spans="3:16">
      <c r="D22" s="253" t="s">
        <v>479</v>
      </c>
      <c r="E22" s="253"/>
      <c r="F22" s="253"/>
      <c r="G22" s="253"/>
      <c r="H22" s="253"/>
      <c r="I22" s="253"/>
      <c r="J22" s="253"/>
    </row>
    <row r="23" spans="3:16">
      <c r="D23" s="253"/>
      <c r="E23" s="253"/>
      <c r="F23" s="253"/>
      <c r="G23" s="253"/>
      <c r="H23" s="253"/>
      <c r="I23" s="253"/>
      <c r="J23" s="253"/>
    </row>
  </sheetData>
  <mergeCells count="25">
    <mergeCell ref="M2:R3"/>
    <mergeCell ref="G9:H10"/>
    <mergeCell ref="I9:J10"/>
    <mergeCell ref="A14:A15"/>
    <mergeCell ref="A2:A3"/>
    <mergeCell ref="A4:A5"/>
    <mergeCell ref="A6:A7"/>
    <mergeCell ref="A10:A11"/>
    <mergeCell ref="A12:A13"/>
    <mergeCell ref="C2:K3"/>
    <mergeCell ref="C6:D7"/>
    <mergeCell ref="E6:F7"/>
    <mergeCell ref="G6:H7"/>
    <mergeCell ref="I6:J7"/>
    <mergeCell ref="C9:D10"/>
    <mergeCell ref="E9:F10"/>
    <mergeCell ref="D22:J23"/>
    <mergeCell ref="C12:D13"/>
    <mergeCell ref="E12:F13"/>
    <mergeCell ref="G12:H13"/>
    <mergeCell ref="I12:J13"/>
    <mergeCell ref="C15:D16"/>
    <mergeCell ref="E15:F16"/>
    <mergeCell ref="G15:H16"/>
    <mergeCell ref="I15:J16"/>
  </mergeCells>
  <phoneticPr fontId="3" type="noConversion"/>
  <dataValidations count="1">
    <dataValidation type="list" allowBlank="1" showInputMessage="1" showErrorMessage="1" sqref="E12:F13" xr:uid="{00000000-0002-0000-1300-000000000000}">
      <formula1>"跨省,省内"</formula1>
    </dataValidation>
  </dataValidations>
  <hyperlinks>
    <hyperlink ref="A9" location="添加运输路线!A1" tooltip="添加运输路线" display="添加运输路线" xr:uid="{00000000-0004-0000-1300-000000000000}"/>
    <hyperlink ref="A8" location="查询路线信息!A1" tooltip="查询路线信息" display="查询路线信息" xr:uid="{00000000-0004-0000-1300-000001000000}"/>
    <hyperlink ref="A4:A5" location="车辆管理!A1" tooltip="车辆管理" display="车辆管理" xr:uid="{00000000-0004-0000-1300-000002000000}"/>
    <hyperlink ref="A6:A7" location="路线管理!A1" tooltip="返回控制面板主页" display="路线管理" xr:uid="{00000000-0004-0000-1300-000003000000}"/>
    <hyperlink ref="A10:A11" location="运单管理!A1" tooltip="运单管理" display="运单管理" xr:uid="{00000000-0004-0000-1300-000004000000}"/>
  </hyperlinks>
  <pageMargins left="0.7" right="0.7" top="0.75" bottom="0.75" header="0.3" footer="0.3"/>
  <drawing r:id="rId1"/>
  <legacyDrawing r:id="rId2"/>
  <controls>
    <mc:AlternateContent xmlns:mc="http://schemas.openxmlformats.org/markup-compatibility/2006">
      <mc:Choice Requires="x14">
        <control shapeId="509960" r:id="rId3" name="CommandButton6">
          <controlPr defaultSize="0" autoLine="0" r:id="rId4">
            <anchor moveWithCells="1">
              <from>
                <xdr:col>5</xdr:col>
                <xdr:colOff>28575</xdr:colOff>
                <xdr:row>17</xdr:row>
                <xdr:rowOff>161925</xdr:rowOff>
              </from>
              <to>
                <xdr:col>7</xdr:col>
                <xdr:colOff>590550</xdr:colOff>
                <xdr:row>20</xdr:row>
                <xdr:rowOff>19050</xdr:rowOff>
              </to>
            </anchor>
          </controlPr>
        </control>
      </mc:Choice>
      <mc:Fallback>
        <control shapeId="509960" r:id="rId3" name="CommandButton6"/>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dimension ref="A1:Z36"/>
  <sheetViews>
    <sheetView showGridLines="0" showRowColHeaders="0" zoomScaleNormal="100" workbookViewId="0">
      <selection activeCell="A6" sqref="A6:A7"/>
    </sheetView>
  </sheetViews>
  <sheetFormatPr defaultRowHeight="13.5"/>
  <cols>
    <col min="1" max="1" width="22.875" style="7" customWidth="1"/>
    <col min="4" max="4" width="13.625" customWidth="1"/>
    <col min="5" max="5" width="10.375" customWidth="1"/>
    <col min="6" max="6" width="9.5" customWidth="1"/>
    <col min="7" max="7" width="4" customWidth="1"/>
    <col min="8" max="8" width="13.625" customWidth="1"/>
  </cols>
  <sheetData>
    <row r="1" spans="1:26" ht="50.1" customHeight="1">
      <c r="A1" s="154" t="s">
        <v>495</v>
      </c>
      <c r="C1" s="8" t="s">
        <v>77</v>
      </c>
    </row>
    <row r="2" spans="1:26" ht="15" customHeight="1">
      <c r="A2" s="196"/>
    </row>
    <row r="3" spans="1:26" ht="15" customHeight="1">
      <c r="A3" s="197"/>
      <c r="C3" s="252" t="s">
        <v>191</v>
      </c>
      <c r="D3" s="252"/>
      <c r="L3" s="183" t="s">
        <v>1381</v>
      </c>
      <c r="M3" s="183"/>
      <c r="N3" s="183"/>
      <c r="O3" s="183"/>
      <c r="T3" s="183" t="s">
        <v>1382</v>
      </c>
      <c r="U3" s="183"/>
      <c r="V3" s="183"/>
    </row>
    <row r="4" spans="1:26" ht="15" customHeight="1">
      <c r="A4" s="196" t="s">
        <v>497</v>
      </c>
      <c r="C4" s="252"/>
      <c r="D4" s="252"/>
      <c r="L4" s="183"/>
      <c r="M4" s="183"/>
      <c r="N4" s="183"/>
      <c r="O4" s="183"/>
      <c r="T4" s="183"/>
      <c r="U4" s="183"/>
      <c r="V4" s="183"/>
    </row>
    <row r="5" spans="1:26" ht="15" customHeight="1" thickBot="1">
      <c r="A5" s="197"/>
    </row>
    <row r="6" spans="1:26" ht="15" customHeight="1">
      <c r="A6" s="196" t="s">
        <v>78</v>
      </c>
      <c r="C6" s="24"/>
      <c r="D6" s="23"/>
      <c r="E6" s="23"/>
      <c r="F6" s="23"/>
      <c r="G6" s="23"/>
      <c r="H6" s="23"/>
      <c r="I6" s="23"/>
      <c r="J6" s="23"/>
      <c r="K6" s="22"/>
      <c r="M6" s="150" t="s">
        <v>83</v>
      </c>
      <c r="N6" s="276" t="s">
        <v>106</v>
      </c>
      <c r="O6" s="278"/>
      <c r="P6" s="276" t="s">
        <v>1301</v>
      </c>
      <c r="Q6" s="278"/>
      <c r="R6" s="276" t="s">
        <v>1302</v>
      </c>
      <c r="S6" s="278"/>
      <c r="T6" s="276" t="s">
        <v>156</v>
      </c>
      <c r="U6" s="278"/>
      <c r="V6" s="276" t="s">
        <v>1299</v>
      </c>
      <c r="W6" s="278"/>
      <c r="X6" s="276" t="s">
        <v>1298</v>
      </c>
      <c r="Y6" s="277"/>
      <c r="Z6" s="236"/>
    </row>
    <row r="7" spans="1:26" ht="15" customHeight="1">
      <c r="A7" s="197"/>
      <c r="C7" s="20"/>
      <c r="D7" s="19" t="s">
        <v>106</v>
      </c>
      <c r="E7" s="273"/>
      <c r="F7" s="273"/>
      <c r="I7" s="183"/>
      <c r="J7" s="183"/>
      <c r="K7" s="18"/>
      <c r="M7" s="151">
        <f>IF(N7="","",1)</f>
        <v>1</v>
      </c>
      <c r="N7" s="281">
        <v>2019090300005</v>
      </c>
      <c r="O7" s="282"/>
      <c r="P7" s="279" t="str">
        <f>IF(N7="","",IF(ISERROR(VLOOKUP(N7,运单基本信息!$C$4:$X$1048576,15,FALSE)),"",VLOOKUP(N7,运单基本信息!$C$4:$X$1048576,15,FALSE)))</f>
        <v>彭俊</v>
      </c>
      <c r="Q7" s="280"/>
      <c r="R7" s="279">
        <f>IF(N7="","",IF(ISERROR(VLOOKUP(N7,运单基本信息!$C$4:$X$1048576,16,FALSE)),"",VLOOKUP(N7,运单基本信息!$C$4:$X$1048576,16,FALSE)))</f>
        <v>17982601842</v>
      </c>
      <c r="S7" s="280"/>
      <c r="T7" s="279" t="str">
        <f>IF(N7="","",IF(ISERROR(VLOOKUP(N7,运单基本信息!$C$4:$X$1048576,18,FALSE)),"",VLOOKUP(N7,运单基本信息!$C$4:$X$1048576,18,FALSE)))</f>
        <v>钱勤壁</v>
      </c>
      <c r="U7" s="280"/>
      <c r="V7" s="279">
        <f>IF(N7="","",IF(ISERROR(VLOOKUP(N7,运单基本信息!$C$4:$X$1048576,19,FALSE)),"",VLOOKUP(N7,运单基本信息!$C$4:$X$1048576,19,FALSE)))</f>
        <v>18238888833</v>
      </c>
      <c r="W7" s="280"/>
      <c r="X7" s="283" t="s">
        <v>1303</v>
      </c>
      <c r="Y7" s="284"/>
      <c r="Z7" s="285"/>
    </row>
    <row r="8" spans="1:26" ht="15" customHeight="1">
      <c r="A8" s="196" t="s">
        <v>77</v>
      </c>
      <c r="C8" s="20"/>
      <c r="D8" s="19"/>
      <c r="K8" s="18"/>
      <c r="M8" s="151">
        <f>IF(N8="","",M7+1)</f>
        <v>2</v>
      </c>
      <c r="N8" s="281">
        <v>2019090300011</v>
      </c>
      <c r="O8" s="282"/>
      <c r="P8" s="279" t="str">
        <f>IF(N8="","",IF(ISERROR(VLOOKUP(N8,运单基本信息!$C$4:$X$1048576,15,FALSE)),"",VLOOKUP(N8,运单基本信息!$C$4:$X$1048576,15,FALSE)))</f>
        <v>朱康志</v>
      </c>
      <c r="Q8" s="280"/>
      <c r="R8" s="279">
        <f>IF(N8="","",IF(ISERROR(VLOOKUP(N8,运单基本信息!$C$4:$X$1048576,16,FALSE)),"",VLOOKUP(N8,运单基本信息!$C$4:$X$1048576,16,FALSE)))</f>
        <v>16789235942</v>
      </c>
      <c r="S8" s="280"/>
      <c r="T8" s="279" t="str">
        <f>IF(N8="","",IF(ISERROR(VLOOKUP(N8,运单基本信息!$C$4:$X$1048576,18,FALSE)),"",VLOOKUP(N8,运单基本信息!$C$4:$X$1048576,18,FALSE)))</f>
        <v xml:space="preserve"> 张顺谷</v>
      </c>
      <c r="U8" s="280"/>
      <c r="V8" s="279">
        <f>IF(N8="","",IF(ISERROR(VLOOKUP(N8,运单基本信息!$C$4:$X$1048576,19,FALSE)),"",VLOOKUP(N8,运单基本信息!$C$4:$X$1048576,19,FALSE)))</f>
        <v>18531162222</v>
      </c>
      <c r="W8" s="280"/>
      <c r="X8" s="286"/>
      <c r="Y8" s="253"/>
      <c r="Z8" s="287"/>
    </row>
    <row r="9" spans="1:26" ht="15" customHeight="1">
      <c r="A9" s="274"/>
      <c r="C9" s="20"/>
      <c r="D9" s="19" t="s">
        <v>167</v>
      </c>
      <c r="E9" s="275" t="str">
        <f>IF(E7="","",IF(ISERROR(VLOOKUP(E7,运单基本信息!$C$4:$X$1048576,2,FALSE)),"",VLOOKUP(E7,运单基本信息!$C$4:$X$1048576,2,FALSE)))</f>
        <v/>
      </c>
      <c r="F9" s="275"/>
      <c r="H9" s="19" t="s">
        <v>166</v>
      </c>
      <c r="I9" s="275" t="str">
        <f>IF(E7="","",IF(ISERROR(VLOOKUP(E7,运单基本信息!$C$4:$X$1048576,3,FALSE)),"",VLOOKUP(E7,运单基本信息!$C$4:$X$1048576,3,FALSE)))</f>
        <v/>
      </c>
      <c r="J9" s="275"/>
      <c r="K9" s="18"/>
      <c r="M9" s="151">
        <f t="shared" ref="M9:M31" si="0">IF(N9="","",M8+1)</f>
        <v>3</v>
      </c>
      <c r="N9" s="281">
        <v>2019090300029</v>
      </c>
      <c r="O9" s="282"/>
      <c r="P9" s="279" t="str">
        <f>IF(N9="","",IF(ISERROR(VLOOKUP(N9,运单基本信息!$C$4:$X$1048576,15,FALSE)),"",VLOOKUP(N9,运单基本信息!$C$4:$X$1048576,15,FALSE)))</f>
        <v>吴一</v>
      </c>
      <c r="Q9" s="280"/>
      <c r="R9" s="279">
        <f>IF(N9="","",IF(ISERROR(VLOOKUP(N9,运单基本信息!$C$4:$X$1048576,16,FALSE)),"",VLOOKUP(N9,运单基本信息!$C$4:$X$1048576,16,FALSE)))</f>
        <v>18010201354</v>
      </c>
      <c r="S9" s="280"/>
      <c r="T9" s="279" t="str">
        <f>IF(N9="","",IF(ISERROR(VLOOKUP(N9,运单基本信息!$C$4:$X$1048576,18,FALSE)),"",VLOOKUP(N9,运单基本信息!$C$4:$X$1048576,18,FALSE)))</f>
        <v>齐寒异</v>
      </c>
      <c r="U9" s="280"/>
      <c r="V9" s="279">
        <f>IF(N9="","",IF(ISERROR(VLOOKUP(N9,运单基本信息!$C$4:$X$1048576,19,FALSE)),"",VLOOKUP(N9,运单基本信息!$C$4:$X$1048576,19,FALSE)))</f>
        <v>18500834555</v>
      </c>
      <c r="W9" s="280"/>
      <c r="X9" s="286"/>
      <c r="Y9" s="253"/>
      <c r="Z9" s="287"/>
    </row>
    <row r="10" spans="1:26" ht="20.100000000000001" customHeight="1">
      <c r="A10" s="86" t="s">
        <v>504</v>
      </c>
      <c r="C10" s="20"/>
      <c r="D10" s="19"/>
      <c r="H10" s="19"/>
      <c r="K10" s="18"/>
      <c r="M10" s="151">
        <f t="shared" si="0"/>
        <v>4</v>
      </c>
      <c r="N10" s="281">
        <v>2019090300036</v>
      </c>
      <c r="O10" s="282"/>
      <c r="P10" s="279" t="str">
        <f>IF(N10="","",IF(ISERROR(VLOOKUP(N10,运单基本信息!$C$4:$X$1048576,15,FALSE)),"",VLOOKUP(N10,运单基本信息!$C$4:$X$1048576,15,FALSE)))</f>
        <v>万慧琳</v>
      </c>
      <c r="Q10" s="280"/>
      <c r="R10" s="279">
        <f>IF(N10="","",IF(ISERROR(VLOOKUP(N10,运单基本信息!$C$4:$X$1048576,16,FALSE)),"",VLOOKUP(N10,运单基本信息!$C$4:$X$1048576,16,FALSE)))</f>
        <v>15020314674</v>
      </c>
      <c r="S10" s="280"/>
      <c r="T10" s="279" t="str">
        <f>IF(N10="","",IF(ISERROR(VLOOKUP(N10,运单基本信息!$C$4:$X$1048576,18,FALSE)),"",VLOOKUP(N10,运单基本信息!$C$4:$X$1048576,18,FALSE)))</f>
        <v>朱付流</v>
      </c>
      <c r="U10" s="280"/>
      <c r="V10" s="279">
        <f>IF(N10="","",IF(ISERROR(VLOOKUP(N10,运单基本信息!$C$4:$X$1048576,19,FALSE)),"",VLOOKUP(N10,运单基本信息!$C$4:$X$1048576,19,FALSE)))</f>
        <v>13061883088</v>
      </c>
      <c r="W10" s="280"/>
      <c r="X10" s="77"/>
      <c r="Z10" s="18"/>
    </row>
    <row r="11" spans="1:26" ht="20.100000000000001" customHeight="1">
      <c r="A11" s="85" t="s">
        <v>505</v>
      </c>
      <c r="C11" s="20"/>
      <c r="D11" s="19" t="s">
        <v>1314</v>
      </c>
      <c r="E11" s="254" t="str">
        <f>IF(E7="","",IF(ISERROR(VLOOKUP(E7,运单基本信息!$C$4:$X$1048576,5,FALSE)),"",VLOOKUP(E7,运单基本信息!$C$4:$X$1048576,5,FALSE)))</f>
        <v/>
      </c>
      <c r="F11" s="254"/>
      <c r="K11" s="18"/>
      <c r="M11" s="151">
        <f t="shared" si="0"/>
        <v>5</v>
      </c>
      <c r="N11" s="281">
        <v>2019090300041</v>
      </c>
      <c r="O11" s="282"/>
      <c r="P11" s="279" t="str">
        <f>IF(N11="","",IF(ISERROR(VLOOKUP(N11,运单基本信息!$C$4:$X$1048576,15,FALSE)),"",VLOOKUP(N11,运单基本信息!$C$4:$X$1048576,15,FALSE)))</f>
        <v>朱康怡</v>
      </c>
      <c r="Q11" s="280"/>
      <c r="R11" s="279">
        <f>IF(N11="","",IF(ISERROR(VLOOKUP(N11,运单基本信息!$C$4:$X$1048576,16,FALSE)),"",VLOOKUP(N11,运单基本信息!$C$4:$X$1048576,16,FALSE)))</f>
        <v>13014630441</v>
      </c>
      <c r="S11" s="280"/>
      <c r="T11" s="279" t="str">
        <f>IF(N11="","",IF(ISERROR(VLOOKUP(N11,运单基本信息!$C$4:$X$1048576,18,FALSE)),"",VLOOKUP(N11,运单基本信息!$C$4:$X$1048576,18,FALSE)))</f>
        <v>莫立恩</v>
      </c>
      <c r="U11" s="280"/>
      <c r="V11" s="279">
        <f>IF(N11="","",IF(ISERROR(VLOOKUP(N11,运单基本信息!$C$4:$X$1048576,19,FALSE)),"",VLOOKUP(N11,运单基本信息!$C$4:$X$1048576,19,FALSE)))</f>
        <v>19808808828</v>
      </c>
      <c r="W11" s="280"/>
      <c r="X11" s="77"/>
      <c r="Z11" s="18"/>
    </row>
    <row r="12" spans="1:26" ht="20.100000000000001" customHeight="1">
      <c r="A12" s="9" t="s">
        <v>506</v>
      </c>
      <c r="C12" s="20"/>
      <c r="D12" s="19"/>
      <c r="K12" s="18"/>
      <c r="M12" s="151">
        <f t="shared" si="0"/>
        <v>6</v>
      </c>
      <c r="N12" s="281">
        <v>2019090300053</v>
      </c>
      <c r="O12" s="282"/>
      <c r="P12" s="279" t="str">
        <f>IF(N12="","",IF(ISERROR(VLOOKUP(N12,运单基本信息!$C$4:$X$1048576,15,FALSE)),"",VLOOKUP(N12,运单基本信息!$C$4:$X$1048576,15,FALSE)))</f>
        <v>宋松</v>
      </c>
      <c r="Q12" s="280"/>
      <c r="R12" s="279">
        <f>IF(N12="","",IF(ISERROR(VLOOKUP(N12,运单基本信息!$C$4:$X$1048576,16,FALSE)),"",VLOOKUP(N12,运单基本信息!$C$4:$X$1048576,16,FALSE)))</f>
        <v>16528304675</v>
      </c>
      <c r="S12" s="280"/>
      <c r="T12" s="279" t="str">
        <f>IF(N12="","",IF(ISERROR(VLOOKUP(N12,运单基本信息!$C$4:$X$1048576,18,FALSE)),"",VLOOKUP(N12,运单基本信息!$C$4:$X$1048576,18,FALSE)))</f>
        <v>廉欧</v>
      </c>
      <c r="U12" s="280"/>
      <c r="V12" s="279">
        <f>IF(N12="","",IF(ISERROR(VLOOKUP(N12,运单基本信息!$C$4:$X$1048576,19,FALSE)),"",VLOOKUP(N12,运单基本信息!$C$4:$X$1048576,19,FALSE)))</f>
        <v>15911112340</v>
      </c>
      <c r="W12" s="280"/>
      <c r="X12" s="77"/>
      <c r="Z12" s="18"/>
    </row>
    <row r="13" spans="1:26" ht="20.100000000000001" customHeight="1">
      <c r="A13" s="112" t="s">
        <v>1414</v>
      </c>
      <c r="C13" s="20"/>
      <c r="D13" s="19" t="s">
        <v>178</v>
      </c>
      <c r="E13" s="254" t="str">
        <f>IF(E7="","",IF(ISERROR(VLOOKUP(E7,运单基本信息!$C$4:$X$1048576,7,FALSE)),"",VLOOKUP(E7,运单基本信息!$C$4:$X$1048576,7,FALSE)))</f>
        <v/>
      </c>
      <c r="F13" s="254"/>
      <c r="K13" s="18"/>
      <c r="M13" s="151">
        <f t="shared" si="0"/>
        <v>7</v>
      </c>
      <c r="N13" s="281">
        <v>2019090300077</v>
      </c>
      <c r="O13" s="282"/>
      <c r="P13" s="279" t="str">
        <f>IF(N13="","",IF(ISERROR(VLOOKUP(N13,运单基本信息!$C$4:$X$1048576,15,FALSE)),"",VLOOKUP(N13,运单基本信息!$C$4:$X$1048576,15,FALSE)))</f>
        <v>刘倩</v>
      </c>
      <c r="Q13" s="280"/>
      <c r="R13" s="279">
        <f>IF(N13="","",IF(ISERROR(VLOOKUP(N13,运单基本信息!$C$4:$X$1048576,16,FALSE)),"",VLOOKUP(N13,运单基本信息!$C$4:$X$1048576,16,FALSE)))</f>
        <v>19984563412</v>
      </c>
      <c r="S13" s="280"/>
      <c r="T13" s="279" t="str">
        <f>IF(N13="","",IF(ISERROR(VLOOKUP(N13,运单基本信息!$C$4:$X$1048576,18,FALSE)),"",VLOOKUP(N13,运单基本信息!$C$4:$X$1048576,18,FALSE)))</f>
        <v>张祥德</v>
      </c>
      <c r="U13" s="280"/>
      <c r="V13" s="279">
        <f>IF(N13="","",IF(ISERROR(VLOOKUP(N13,运单基本信息!$C$4:$X$1048576,19,FALSE)),"",VLOOKUP(N13,运单基本信息!$C$4:$X$1048576,19,FALSE)))</f>
        <v>13120623412</v>
      </c>
      <c r="W13" s="280"/>
      <c r="X13" s="77"/>
      <c r="Z13" s="18"/>
    </row>
    <row r="14" spans="1:26" ht="15" customHeight="1">
      <c r="A14" s="196"/>
      <c r="C14" s="20"/>
      <c r="D14" s="19"/>
      <c r="H14" s="19"/>
      <c r="K14" s="18"/>
      <c r="M14" s="151">
        <f t="shared" si="0"/>
        <v>8</v>
      </c>
      <c r="N14" s="281">
        <v>2019090300085</v>
      </c>
      <c r="O14" s="282"/>
      <c r="P14" s="279" t="str">
        <f>IF(N14="","",IF(ISERROR(VLOOKUP(N14,运单基本信息!$C$4:$X$1048576,15,FALSE)),"",VLOOKUP(N14,运单基本信息!$C$4:$X$1048576,15,FALSE)))</f>
        <v>朱颜</v>
      </c>
      <c r="Q14" s="280"/>
      <c r="R14" s="279">
        <f>IF(N14="","",IF(ISERROR(VLOOKUP(N14,运单基本信息!$C$4:$X$1048576,16,FALSE)),"",VLOOKUP(N14,运单基本信息!$C$4:$X$1048576,16,FALSE)))</f>
        <v>16579524009</v>
      </c>
      <c r="S14" s="280"/>
      <c r="T14" s="279" t="str">
        <f>IF(N14="","",IF(ISERROR(VLOOKUP(N14,运单基本信息!$C$4:$X$1048576,18,FALSE)),"",VLOOKUP(N14,运单基本信息!$C$4:$X$1048576,18,FALSE)))</f>
        <v>熊林</v>
      </c>
      <c r="U14" s="280"/>
      <c r="V14" s="279">
        <f>IF(N14="","",IF(ISERROR(VLOOKUP(N14,运单基本信息!$C$4:$X$1048576,19,FALSE)),"",VLOOKUP(N14,运单基本信息!$C$4:$X$1048576,19,FALSE)))</f>
        <v>16603995869</v>
      </c>
      <c r="W14" s="280"/>
      <c r="X14" s="77"/>
      <c r="Z14" s="18"/>
    </row>
    <row r="15" spans="1:26" ht="13.5" customHeight="1">
      <c r="A15" s="197"/>
      <c r="C15" s="20"/>
      <c r="D15" s="19" t="s">
        <v>1227</v>
      </c>
      <c r="E15" s="254" t="str">
        <f>IF(E7="","",IF(ISERROR(VLOOKUP(E7,运单基本信息!$C$4:$X$1048576,8,FALSE)),"",VLOOKUP(E7,运单基本信息!$C$4:$X$1048576,8,FALSE)))</f>
        <v/>
      </c>
      <c r="F15" s="254"/>
      <c r="H15" s="19"/>
      <c r="K15" s="18"/>
      <c r="M15" s="151">
        <f t="shared" si="0"/>
        <v>9</v>
      </c>
      <c r="N15" s="281">
        <v>2019090400001</v>
      </c>
      <c r="O15" s="282"/>
      <c r="P15" s="279" t="str">
        <f>IF(N15="","",IF(ISERROR(VLOOKUP(N15,运单基本信息!$C$4:$X$1048576,15,FALSE)),"",VLOOKUP(N15,运单基本信息!$C$4:$X$1048576,15,FALSE)))</f>
        <v>朱康志</v>
      </c>
      <c r="Q15" s="280"/>
      <c r="R15" s="279">
        <f>IF(N15="","",IF(ISERROR(VLOOKUP(N15,运单基本信息!$C$4:$X$1048576,16,FALSE)),"",VLOOKUP(N15,运单基本信息!$C$4:$X$1048576,16,FALSE)))</f>
        <v>17775539836</v>
      </c>
      <c r="S15" s="280"/>
      <c r="T15" s="279" t="str">
        <f>IF(N15="","",IF(ISERROR(VLOOKUP(N15,运单基本信息!$C$4:$X$1048576,18,FALSE)),"",VLOOKUP(N15,运单基本信息!$C$4:$X$1048576,18,FALSE)))</f>
        <v>柏雪</v>
      </c>
      <c r="U15" s="280"/>
      <c r="V15" s="279">
        <f>IF(N15="","",IF(ISERROR(VLOOKUP(N15,运单基本信息!$C$4:$X$1048576,19,FALSE)),"",VLOOKUP(N15,运单基本信息!$C$4:$X$1048576,19,FALSE)))</f>
        <v>1898601846</v>
      </c>
      <c r="W15" s="280"/>
      <c r="X15" s="77"/>
      <c r="Z15" s="18"/>
    </row>
    <row r="16" spans="1:26" ht="13.5" customHeight="1">
      <c r="C16" s="20"/>
      <c r="D16" s="19"/>
      <c r="H16" s="19"/>
      <c r="K16" s="18"/>
      <c r="M16" s="151">
        <f t="shared" si="0"/>
        <v>10</v>
      </c>
      <c r="N16" s="281">
        <v>2022091300001</v>
      </c>
      <c r="O16" s="282"/>
      <c r="P16" s="279" t="str">
        <f>IF(N16="","",IF(ISERROR(VLOOKUP(N16,运单基本信息!$C$4:$X$1048576,15,FALSE)),"",VLOOKUP(N16,运单基本信息!$C$4:$X$1048576,15,FALSE)))</f>
        <v>小朱</v>
      </c>
      <c r="Q16" s="280"/>
      <c r="R16" s="279">
        <f>IF(N16="","",IF(ISERROR(VLOOKUP(N16,运单基本信息!$C$4:$X$1048576,16,FALSE)),"",VLOOKUP(N16,运单基本信息!$C$4:$X$1048576,16,FALSE)))</f>
        <v>12345678902</v>
      </c>
      <c r="S16" s="280"/>
      <c r="T16" s="279" t="str">
        <f>IF(N16="","",IF(ISERROR(VLOOKUP(N16,运单基本信息!$C$4:$X$1048576,18,FALSE)),"",VLOOKUP(N16,运单基本信息!$C$4:$X$1048576,18,FALSE)))</f>
        <v>小猪</v>
      </c>
      <c r="U16" s="280"/>
      <c r="V16" s="279">
        <f>IF(N16="","",IF(ISERROR(VLOOKUP(N16,运单基本信息!$C$4:$X$1048576,19,FALSE)),"",VLOOKUP(N16,运单基本信息!$C$4:$X$1048576,19,FALSE)))</f>
        <v>12345678901</v>
      </c>
      <c r="W16" s="280"/>
      <c r="X16" s="77"/>
      <c r="Z16" s="18"/>
    </row>
    <row r="17" spans="3:26">
      <c r="C17" s="20"/>
      <c r="D17" s="19" t="s">
        <v>165</v>
      </c>
      <c r="E17" s="254" t="str">
        <f>IF(E7="","",IF(ISERROR(VLOOKUP(E7,运单基本信息!$C$4:$X$1048576,9,FALSE)),"",VLOOKUP(E7,运单基本信息!$C$4:$X$1048576,9,FALSE)))</f>
        <v/>
      </c>
      <c r="F17" s="254"/>
      <c r="H17" s="19" t="s">
        <v>192</v>
      </c>
      <c r="I17" s="254" t="str">
        <f>IF(E7="","",IF(ISERROR(VLOOKUP(E7,运单基本信息!$C$4:$X$1048576,10,FALSE)),"",VLOOKUP(E7,运单基本信息!$C$4:$X$1048576,10,FALSE)))</f>
        <v/>
      </c>
      <c r="J17" s="254"/>
      <c r="K17" s="18"/>
      <c r="M17" s="151" t="str">
        <f t="shared" si="0"/>
        <v/>
      </c>
      <c r="N17" s="281"/>
      <c r="O17" s="282"/>
      <c r="P17" s="279" t="str">
        <f>IF(N17="","",IF(ISERROR(VLOOKUP(N17,运单基本信息!$C$4:$X$1048576,15,FALSE)),"",VLOOKUP(N17,运单基本信息!$C$4:$X$1048576,15,FALSE)))</f>
        <v/>
      </c>
      <c r="Q17" s="280"/>
      <c r="R17" s="279" t="str">
        <f>IF(N17="","",IF(ISERROR(VLOOKUP(N17,运单基本信息!$C$4:$X$1048576,16,FALSE)),"",VLOOKUP(N17,运单基本信息!$C$4:$X$1048576,16,FALSE)))</f>
        <v/>
      </c>
      <c r="S17" s="280"/>
      <c r="T17" s="279" t="str">
        <f>IF(N17="","",IF(ISERROR(VLOOKUP(N17,运单基本信息!$C$4:$X$1048576,18,FALSE)),"",VLOOKUP(N17,运单基本信息!$C$4:$X$1048576,18,FALSE)))</f>
        <v/>
      </c>
      <c r="U17" s="280"/>
      <c r="V17" s="279" t="str">
        <f>IF(N17="","",IF(ISERROR(VLOOKUP(N17,运单基本信息!$C$4:$X$1048576,19,FALSE)),"",VLOOKUP(N17,运单基本信息!$C$4:$X$1048576,19,FALSE)))</f>
        <v/>
      </c>
      <c r="W17" s="280"/>
      <c r="X17" s="77"/>
      <c r="Z17" s="18"/>
    </row>
    <row r="18" spans="3:26">
      <c r="C18" s="20"/>
      <c r="D18" s="19"/>
      <c r="H18" s="19"/>
      <c r="K18" s="18"/>
      <c r="M18" s="151" t="str">
        <f t="shared" si="0"/>
        <v/>
      </c>
      <c r="N18" s="281"/>
      <c r="O18" s="282"/>
      <c r="P18" s="279" t="str">
        <f>IF(N18="","",IF(ISERROR(VLOOKUP(N18,运单基本信息!$C$4:$X$1048576,15,FALSE)),"",VLOOKUP(N18,运单基本信息!$C$4:$X$1048576,15,FALSE)))</f>
        <v/>
      </c>
      <c r="Q18" s="280"/>
      <c r="R18" s="279" t="str">
        <f>IF(N18="","",IF(ISERROR(VLOOKUP(N18,运单基本信息!$C$4:$X$1048576,16,FALSE)),"",VLOOKUP(N18,运单基本信息!$C$4:$X$1048576,16,FALSE)))</f>
        <v/>
      </c>
      <c r="S18" s="280"/>
      <c r="T18" s="279" t="str">
        <f>IF(N18="","",IF(ISERROR(VLOOKUP(N18,运单基本信息!$C$4:$X$1048576,18,FALSE)),"",VLOOKUP(N18,运单基本信息!$C$4:$X$1048576,18,FALSE)))</f>
        <v/>
      </c>
      <c r="U18" s="280"/>
      <c r="V18" s="279" t="str">
        <f>IF(N18="","",IF(ISERROR(VLOOKUP(N18,运单基本信息!$C$4:$X$1048576,19,FALSE)),"",VLOOKUP(N18,运单基本信息!$C$4:$X$1048576,19,FALSE)))</f>
        <v/>
      </c>
      <c r="W18" s="280"/>
      <c r="X18" s="77"/>
      <c r="Z18" s="18"/>
    </row>
    <row r="19" spans="3:26">
      <c r="C19" s="20"/>
      <c r="D19" s="19" t="s">
        <v>163</v>
      </c>
      <c r="E19" s="275" t="str">
        <f>IF(E7="","",IF(ISERROR(VLOOKUP(E7,运单基本信息!$C$4:$X$1048576,11,FALSE)),"",VLOOKUP(E7,运单基本信息!$C$4:$X$1048576,11,FALSE)))</f>
        <v/>
      </c>
      <c r="F19" s="275"/>
      <c r="H19" s="19"/>
      <c r="K19" s="18"/>
      <c r="M19" s="151" t="str">
        <f t="shared" si="0"/>
        <v/>
      </c>
      <c r="N19" s="281"/>
      <c r="O19" s="282"/>
      <c r="P19" s="279" t="str">
        <f>IF(N19="","",IF(ISERROR(VLOOKUP(N19,运单基本信息!$C$4:$X$1048576,15,FALSE)),"",VLOOKUP(N19,运单基本信息!$C$4:$X$1048576,15,FALSE)))</f>
        <v/>
      </c>
      <c r="Q19" s="280"/>
      <c r="R19" s="279" t="str">
        <f>IF(N19="","",IF(ISERROR(VLOOKUP(N19,运单基本信息!$C$4:$X$1048576,16,FALSE)),"",VLOOKUP(N19,运单基本信息!$C$4:$X$1048576,16,FALSE)))</f>
        <v/>
      </c>
      <c r="S19" s="280"/>
      <c r="T19" s="279" t="str">
        <f>IF(N19="","",IF(ISERROR(VLOOKUP(N19,运单基本信息!$C$4:$X$1048576,18,FALSE)),"",VLOOKUP(N19,运单基本信息!$C$4:$X$1048576,18,FALSE)))</f>
        <v/>
      </c>
      <c r="U19" s="280"/>
      <c r="V19" s="279" t="str">
        <f>IF(N19="","",IF(ISERROR(VLOOKUP(N19,运单基本信息!$C$4:$X$1048576,19,FALSE)),"",VLOOKUP(N19,运单基本信息!$C$4:$X$1048576,19,FALSE)))</f>
        <v/>
      </c>
      <c r="W19" s="280"/>
      <c r="X19" s="77"/>
      <c r="Z19" s="18"/>
    </row>
    <row r="20" spans="3:26">
      <c r="C20" s="20"/>
      <c r="D20" s="19"/>
      <c r="H20" s="19"/>
      <c r="K20" s="18"/>
      <c r="M20" s="151" t="str">
        <f t="shared" si="0"/>
        <v/>
      </c>
      <c r="N20" s="281"/>
      <c r="O20" s="282"/>
      <c r="P20" s="279" t="str">
        <f>IF(N20="","",IF(ISERROR(VLOOKUP(N20,运单基本信息!$C$4:$X$1048576,15,FALSE)),"",VLOOKUP(N20,运单基本信息!$C$4:$X$1048576,15,FALSE)))</f>
        <v/>
      </c>
      <c r="Q20" s="280"/>
      <c r="R20" s="279" t="str">
        <f>IF(N20="","",IF(ISERROR(VLOOKUP(N20,运单基本信息!$C$4:$X$1048576,16,FALSE)),"",VLOOKUP(N20,运单基本信息!$C$4:$X$1048576,16,FALSE)))</f>
        <v/>
      </c>
      <c r="S20" s="280"/>
      <c r="T20" s="279" t="str">
        <f>IF(N20="","",IF(ISERROR(VLOOKUP(N20,运单基本信息!$C$4:$X$1048576,18,FALSE)),"",VLOOKUP(N20,运单基本信息!$C$4:$X$1048576,18,FALSE)))</f>
        <v/>
      </c>
      <c r="U20" s="280"/>
      <c r="V20" s="279" t="str">
        <f>IF(N20="","",IF(ISERROR(VLOOKUP(N20,运单基本信息!$C$4:$X$1048576,19,FALSE)),"",VLOOKUP(N20,运单基本信息!$C$4:$X$1048576,19,FALSE)))</f>
        <v/>
      </c>
      <c r="W20" s="280"/>
      <c r="X20" s="77"/>
      <c r="Z20" s="18"/>
    </row>
    <row r="21" spans="3:26">
      <c r="C21" s="20"/>
      <c r="D21" s="19" t="s">
        <v>162</v>
      </c>
      <c r="E21" s="254" t="str">
        <f>IF(E7="","",IF(ISERROR(VLOOKUP(E7,运单基本信息!$C$4:$X$1048576,12,FALSE)),"",VLOOKUP(E7,运单基本信息!$C$4:$X$1048576,12,FALSE)))</f>
        <v/>
      </c>
      <c r="F21" s="254"/>
      <c r="H21" s="19" t="s">
        <v>161</v>
      </c>
      <c r="I21" s="254" t="str">
        <f>IF(E7="","",IF(ISERROR(VLOOKUP(E7,运单基本信息!$C$4:$X$1048576,14,FALSE)),"",VLOOKUP(E7,运单基本信息!$C$4:$X$1048576,14,FALSE)))</f>
        <v/>
      </c>
      <c r="J21" s="254"/>
      <c r="K21" s="18"/>
      <c r="M21" s="151" t="str">
        <f t="shared" si="0"/>
        <v/>
      </c>
      <c r="N21" s="281"/>
      <c r="O21" s="282"/>
      <c r="P21" s="279" t="str">
        <f>IF(N21="","",IF(ISERROR(VLOOKUP(N21,运单基本信息!$C$4:$X$1048576,15,FALSE)),"",VLOOKUP(N21,运单基本信息!$C$4:$X$1048576,15,FALSE)))</f>
        <v/>
      </c>
      <c r="Q21" s="280"/>
      <c r="R21" s="279" t="str">
        <f>IF(N21="","",IF(ISERROR(VLOOKUP(N21,运单基本信息!$C$4:$X$1048576,16,FALSE)),"",VLOOKUP(N21,运单基本信息!$C$4:$X$1048576,16,FALSE)))</f>
        <v/>
      </c>
      <c r="S21" s="280"/>
      <c r="T21" s="279" t="str">
        <f>IF(N21="","",IF(ISERROR(VLOOKUP(N21,运单基本信息!$C$4:$X$1048576,18,FALSE)),"",VLOOKUP(N21,运单基本信息!$C$4:$X$1048576,18,FALSE)))</f>
        <v/>
      </c>
      <c r="U21" s="280"/>
      <c r="V21" s="279" t="str">
        <f>IF(N21="","",IF(ISERROR(VLOOKUP(N21,运单基本信息!$C$4:$X$1048576,19,FALSE)),"",VLOOKUP(N21,运单基本信息!$C$4:$X$1048576,19,FALSE)))</f>
        <v/>
      </c>
      <c r="W21" s="280"/>
      <c r="X21" s="77"/>
      <c r="Z21" s="18"/>
    </row>
    <row r="22" spans="3:26">
      <c r="C22" s="20"/>
      <c r="D22" s="19"/>
      <c r="H22" s="19"/>
      <c r="K22" s="18"/>
      <c r="M22" s="151" t="str">
        <f t="shared" si="0"/>
        <v/>
      </c>
      <c r="N22" s="281"/>
      <c r="O22" s="282"/>
      <c r="P22" s="279" t="str">
        <f>IF(N22="","",IF(ISERROR(VLOOKUP(N22,运单基本信息!$C$4:$X$1048576,15,FALSE)),"",VLOOKUP(N22,运单基本信息!$C$4:$X$1048576,15,FALSE)))</f>
        <v/>
      </c>
      <c r="Q22" s="280"/>
      <c r="R22" s="279" t="str">
        <f>IF(N22="","",IF(ISERROR(VLOOKUP(N22,运单基本信息!$C$4:$X$1048576,16,FALSE)),"",VLOOKUP(N22,运单基本信息!$C$4:$X$1048576,16,FALSE)))</f>
        <v/>
      </c>
      <c r="S22" s="280"/>
      <c r="T22" s="279" t="str">
        <f>IF(N22="","",IF(ISERROR(VLOOKUP(N22,运单基本信息!$C$4:$X$1048576,18,FALSE)),"",VLOOKUP(N22,运单基本信息!$C$4:$X$1048576,18,FALSE)))</f>
        <v/>
      </c>
      <c r="U22" s="280"/>
      <c r="V22" s="279" t="str">
        <f>IF(N22="","",IF(ISERROR(VLOOKUP(N22,运单基本信息!$C$4:$X$1048576,19,FALSE)),"",VLOOKUP(N22,运单基本信息!$C$4:$X$1048576,19,FALSE)))</f>
        <v/>
      </c>
      <c r="W22" s="280"/>
      <c r="X22" s="77"/>
      <c r="Z22" s="18"/>
    </row>
    <row r="23" spans="3:26">
      <c r="C23" s="20"/>
      <c r="D23" s="19" t="s">
        <v>160</v>
      </c>
      <c r="E23" s="254" t="str">
        <f>IF(E7="","",IF(ISERROR(VLOOKUP(E7,运单基本信息!$C$4:$X$1048576,13,FALSE)),"",VLOOKUP(E7,运单基本信息!$C$4:$X$1048576,13,FALSE)))</f>
        <v/>
      </c>
      <c r="F23" s="254"/>
      <c r="H23" s="19"/>
      <c r="K23" s="18"/>
      <c r="M23" s="151" t="str">
        <f t="shared" si="0"/>
        <v/>
      </c>
      <c r="N23" s="281"/>
      <c r="O23" s="282"/>
      <c r="P23" s="279" t="str">
        <f>IF(N23="","",IF(ISERROR(VLOOKUP(N23,运单基本信息!$C$4:$X$1048576,15,FALSE)),"",VLOOKUP(N23,运单基本信息!$C$4:$X$1048576,15,FALSE)))</f>
        <v/>
      </c>
      <c r="Q23" s="280"/>
      <c r="R23" s="279" t="str">
        <f>IF(N23="","",IF(ISERROR(VLOOKUP(N23,运单基本信息!$C$4:$X$1048576,16,FALSE)),"",VLOOKUP(N23,运单基本信息!$C$4:$X$1048576,16,FALSE)))</f>
        <v/>
      </c>
      <c r="S23" s="280"/>
      <c r="T23" s="279" t="str">
        <f>IF(N23="","",IF(ISERROR(VLOOKUP(N23,运单基本信息!$C$4:$X$1048576,18,FALSE)),"",VLOOKUP(N23,运单基本信息!$C$4:$X$1048576,18,FALSE)))</f>
        <v/>
      </c>
      <c r="U23" s="280"/>
      <c r="V23" s="279" t="str">
        <f>IF(N23="","",IF(ISERROR(VLOOKUP(N23,运单基本信息!$C$4:$X$1048576,19,FALSE)),"",VLOOKUP(N23,运单基本信息!$C$4:$X$1048576,19,FALSE)))</f>
        <v/>
      </c>
      <c r="W23" s="280"/>
      <c r="X23" s="77"/>
      <c r="Z23" s="18"/>
    </row>
    <row r="24" spans="3:26">
      <c r="C24" s="20"/>
      <c r="D24" s="19"/>
      <c r="H24" s="19"/>
      <c r="K24" s="18"/>
      <c r="M24" s="151" t="str">
        <f t="shared" si="0"/>
        <v/>
      </c>
      <c r="N24" s="281"/>
      <c r="O24" s="282"/>
      <c r="P24" s="279" t="str">
        <f>IF(N24="","",IF(ISERROR(VLOOKUP(N24,运单基本信息!$C$4:$X$1048576,15,FALSE)),"",VLOOKUP(N24,运单基本信息!$C$4:$X$1048576,15,FALSE)))</f>
        <v/>
      </c>
      <c r="Q24" s="280"/>
      <c r="R24" s="279" t="str">
        <f>IF(N24="","",IF(ISERROR(VLOOKUP(N24,运单基本信息!$C$4:$X$1048576,16,FALSE)),"",VLOOKUP(N24,运单基本信息!$C$4:$X$1048576,16,FALSE)))</f>
        <v/>
      </c>
      <c r="S24" s="280"/>
      <c r="T24" s="279" t="str">
        <f>IF(N24="","",IF(ISERROR(VLOOKUP(N24,运单基本信息!$C$4:$X$1048576,18,FALSE)),"",VLOOKUP(N24,运单基本信息!$C$4:$X$1048576,18,FALSE)))</f>
        <v/>
      </c>
      <c r="U24" s="280"/>
      <c r="V24" s="279" t="str">
        <f>IF(N24="","",IF(ISERROR(VLOOKUP(N24,运单基本信息!$C$4:$X$1048576,19,FALSE)),"",VLOOKUP(N24,运单基本信息!$C$4:$X$1048576,19,FALSE)))</f>
        <v/>
      </c>
      <c r="W24" s="280"/>
      <c r="X24" s="77"/>
      <c r="Z24" s="18"/>
    </row>
    <row r="25" spans="3:26">
      <c r="C25" s="20"/>
      <c r="D25" s="19" t="s">
        <v>159</v>
      </c>
      <c r="E25" s="254" t="str">
        <f>IF(E7="","",IF(ISERROR(VLOOKUP(E7,运单基本信息!$C$4:$X$1048576,15,FALSE)),"",VLOOKUP(E7,运单基本信息!$C$4:$X$1048576,15,FALSE)))</f>
        <v/>
      </c>
      <c r="F25" s="254"/>
      <c r="H25" s="19" t="s">
        <v>158</v>
      </c>
      <c r="I25" s="254" t="str">
        <f>IF(E7="","",IF(ISERROR(VLOOKUP(E7,运单基本信息!$C$4:$X$1048576,16,FALSE)),"",VLOOKUP(E7,运单基本信息!$C$4:$X$1048576,16,FALSE)))</f>
        <v/>
      </c>
      <c r="J25" s="254"/>
      <c r="K25" s="18"/>
      <c r="M25" s="151" t="str">
        <f t="shared" si="0"/>
        <v/>
      </c>
      <c r="N25" s="281"/>
      <c r="O25" s="282"/>
      <c r="P25" s="279" t="str">
        <f>IF(N25="","",IF(ISERROR(VLOOKUP(N25,运单基本信息!$C$4:$X$1048576,15,FALSE)),"",VLOOKUP(N25,运单基本信息!$C$4:$X$1048576,15,FALSE)))</f>
        <v/>
      </c>
      <c r="Q25" s="280"/>
      <c r="R25" s="279" t="str">
        <f>IF(N25="","",IF(ISERROR(VLOOKUP(N25,运单基本信息!$C$4:$X$1048576,16,FALSE)),"",VLOOKUP(N25,运单基本信息!$C$4:$X$1048576,16,FALSE)))</f>
        <v/>
      </c>
      <c r="S25" s="280"/>
      <c r="T25" s="279" t="str">
        <f>IF(N25="","",IF(ISERROR(VLOOKUP(N25,运单基本信息!$C$4:$X$1048576,18,FALSE)),"",VLOOKUP(N25,运单基本信息!$C$4:$X$1048576,18,FALSE)))</f>
        <v/>
      </c>
      <c r="U25" s="280"/>
      <c r="V25" s="279" t="str">
        <f>IF(N25="","",IF(ISERROR(VLOOKUP(N25,运单基本信息!$C$4:$X$1048576,19,FALSE)),"",VLOOKUP(N25,运单基本信息!$C$4:$X$1048576,19,FALSE)))</f>
        <v/>
      </c>
      <c r="W25" s="280"/>
      <c r="X25" s="77"/>
      <c r="Z25" s="18"/>
    </row>
    <row r="26" spans="3:26">
      <c r="C26" s="20"/>
      <c r="D26" s="19"/>
      <c r="H26" s="19"/>
      <c r="K26" s="18"/>
      <c r="M26" s="151" t="str">
        <f t="shared" si="0"/>
        <v/>
      </c>
      <c r="N26" s="281"/>
      <c r="O26" s="282"/>
      <c r="P26" s="279" t="str">
        <f>IF(N26="","",IF(ISERROR(VLOOKUP(N26,运单基本信息!$C$4:$X$1048576,15,FALSE)),"",VLOOKUP(N26,运单基本信息!$C$4:$X$1048576,15,FALSE)))</f>
        <v/>
      </c>
      <c r="Q26" s="280"/>
      <c r="R26" s="279" t="str">
        <f>IF(N26="","",IF(ISERROR(VLOOKUP(N26,运单基本信息!$C$4:$X$1048576,16,FALSE)),"",VLOOKUP(N26,运单基本信息!$C$4:$X$1048576,16,FALSE)))</f>
        <v/>
      </c>
      <c r="S26" s="280"/>
      <c r="T26" s="279" t="str">
        <f>IF(N26="","",IF(ISERROR(VLOOKUP(N26,运单基本信息!$C$4:$X$1048576,18,FALSE)),"",VLOOKUP(N26,运单基本信息!$C$4:$X$1048576,18,FALSE)))</f>
        <v/>
      </c>
      <c r="U26" s="280"/>
      <c r="V26" s="279" t="str">
        <f>IF(N26="","",IF(ISERROR(VLOOKUP(N26,运单基本信息!$C$4:$X$1048576,19,FALSE)),"",VLOOKUP(N26,运单基本信息!$C$4:$X$1048576,19,FALSE)))</f>
        <v/>
      </c>
      <c r="W26" s="280"/>
      <c r="X26" s="77"/>
      <c r="Z26" s="18"/>
    </row>
    <row r="27" spans="3:26">
      <c r="C27" s="20"/>
      <c r="D27" s="19" t="s">
        <v>157</v>
      </c>
      <c r="E27" s="254" t="str">
        <f>IF(E7="","",IF(ISERROR(VLOOKUP(E7,运单基本信息!$C$4:$X$1048576,17,FALSE)),"",VLOOKUP(E7,运单基本信息!$C$4:$X$1048576,17,FALSE)))</f>
        <v/>
      </c>
      <c r="F27" s="254"/>
      <c r="G27" s="254"/>
      <c r="H27" s="254"/>
      <c r="I27" s="254"/>
      <c r="J27" s="254"/>
      <c r="K27" s="18"/>
      <c r="M27" s="151" t="str">
        <f t="shared" si="0"/>
        <v/>
      </c>
      <c r="N27" s="281"/>
      <c r="O27" s="282"/>
      <c r="P27" s="279" t="str">
        <f>IF(N27="","",IF(ISERROR(VLOOKUP(N27,运单基本信息!$C$4:$X$1048576,15,FALSE)),"",VLOOKUP(N27,运单基本信息!$C$4:$X$1048576,15,FALSE)))</f>
        <v/>
      </c>
      <c r="Q27" s="280"/>
      <c r="R27" s="279" t="str">
        <f>IF(N27="","",IF(ISERROR(VLOOKUP(N27,运单基本信息!$C$4:$X$1048576,16,FALSE)),"",VLOOKUP(N27,运单基本信息!$C$4:$X$1048576,16,FALSE)))</f>
        <v/>
      </c>
      <c r="S27" s="280"/>
      <c r="T27" s="279" t="str">
        <f>IF(N27="","",IF(ISERROR(VLOOKUP(N27,运单基本信息!$C$4:$X$1048576,18,FALSE)),"",VLOOKUP(N27,运单基本信息!$C$4:$X$1048576,18,FALSE)))</f>
        <v/>
      </c>
      <c r="U27" s="280"/>
      <c r="V27" s="279" t="str">
        <f>IF(N27="","",IF(ISERROR(VLOOKUP(N27,运单基本信息!$C$4:$X$1048576,19,FALSE)),"",VLOOKUP(N27,运单基本信息!$C$4:$X$1048576,19,FALSE)))</f>
        <v/>
      </c>
      <c r="W27" s="280"/>
      <c r="X27" s="77"/>
      <c r="Z27" s="18"/>
    </row>
    <row r="28" spans="3:26">
      <c r="C28" s="20"/>
      <c r="D28" s="19"/>
      <c r="H28" s="19"/>
      <c r="K28" s="18"/>
      <c r="M28" s="151" t="str">
        <f t="shared" si="0"/>
        <v/>
      </c>
      <c r="N28" s="281"/>
      <c r="O28" s="282"/>
      <c r="P28" s="279" t="str">
        <f>IF(N28="","",IF(ISERROR(VLOOKUP(N28,运单基本信息!$C$4:$X$1048576,15,FALSE)),"",VLOOKUP(N28,运单基本信息!$C$4:$X$1048576,15,FALSE)))</f>
        <v/>
      </c>
      <c r="Q28" s="280"/>
      <c r="R28" s="279" t="str">
        <f>IF(N28="","",IF(ISERROR(VLOOKUP(N28,运单基本信息!$C$4:$X$1048576,16,FALSE)),"",VLOOKUP(N28,运单基本信息!$C$4:$X$1048576,16,FALSE)))</f>
        <v/>
      </c>
      <c r="S28" s="280"/>
      <c r="T28" s="279" t="str">
        <f>IF(N28="","",IF(ISERROR(VLOOKUP(N28,运单基本信息!$C$4:$X$1048576,18,FALSE)),"",VLOOKUP(N28,运单基本信息!$C$4:$X$1048576,18,FALSE)))</f>
        <v/>
      </c>
      <c r="U28" s="280"/>
      <c r="V28" s="279" t="str">
        <f>IF(N28="","",IF(ISERROR(VLOOKUP(N28,运单基本信息!$C$4:$X$1048576,19,FALSE)),"",VLOOKUP(N28,运单基本信息!$C$4:$X$1048576,19,FALSE)))</f>
        <v/>
      </c>
      <c r="W28" s="280"/>
      <c r="X28" s="77"/>
      <c r="Z28" s="18"/>
    </row>
    <row r="29" spans="3:26">
      <c r="C29" s="20"/>
      <c r="D29" s="19" t="s">
        <v>156</v>
      </c>
      <c r="E29" s="254" t="str">
        <f>IF(E7="","",IF(ISERROR(VLOOKUP(E7,运单基本信息!$C$4:$X$1048576,18,FALSE)),"",VLOOKUP(E7,运单基本信息!$C$4:$X$1048576,18,FALSE)))</f>
        <v/>
      </c>
      <c r="F29" s="254"/>
      <c r="H29" s="19" t="s">
        <v>155</v>
      </c>
      <c r="I29" s="254" t="str">
        <f>IF(E7="","",IF(ISERROR(VLOOKUP(E7,运单基本信息!$C$4:$X$1048576,19,FALSE)),"",VLOOKUP(E7,运单基本信息!$C$4:$X$1048576,19,FALSE)))</f>
        <v/>
      </c>
      <c r="J29" s="254"/>
      <c r="K29" s="18"/>
      <c r="M29" s="151" t="str">
        <f t="shared" si="0"/>
        <v/>
      </c>
      <c r="N29" s="281"/>
      <c r="O29" s="282"/>
      <c r="P29" s="279" t="str">
        <f>IF(N29="","",IF(ISERROR(VLOOKUP(N29,运单基本信息!$C$4:$X$1048576,15,FALSE)),"",VLOOKUP(N29,运单基本信息!$C$4:$X$1048576,15,FALSE)))</f>
        <v/>
      </c>
      <c r="Q29" s="280"/>
      <c r="R29" s="279" t="str">
        <f>IF(N29="","",IF(ISERROR(VLOOKUP(N29,运单基本信息!$C$4:$X$1048576,16,FALSE)),"",VLOOKUP(N29,运单基本信息!$C$4:$X$1048576,16,FALSE)))</f>
        <v/>
      </c>
      <c r="S29" s="280"/>
      <c r="T29" s="279" t="str">
        <f>IF(N29="","",IF(ISERROR(VLOOKUP(N29,运单基本信息!$C$4:$X$1048576,18,FALSE)),"",VLOOKUP(N29,运单基本信息!$C$4:$X$1048576,18,FALSE)))</f>
        <v/>
      </c>
      <c r="U29" s="280"/>
      <c r="V29" s="279" t="str">
        <f>IF(N29="","",IF(ISERROR(VLOOKUP(N29,运单基本信息!$C$4:$X$1048576,19,FALSE)),"",VLOOKUP(N29,运单基本信息!$C$4:$X$1048576,19,FALSE)))</f>
        <v/>
      </c>
      <c r="W29" s="280"/>
      <c r="X29" s="77"/>
      <c r="Z29" s="18"/>
    </row>
    <row r="30" spans="3:26">
      <c r="C30" s="20"/>
      <c r="D30" s="19"/>
      <c r="K30" s="18"/>
      <c r="M30" s="151" t="str">
        <f t="shared" si="0"/>
        <v/>
      </c>
      <c r="N30" s="281"/>
      <c r="O30" s="282"/>
      <c r="P30" s="279" t="str">
        <f>IF(N30="","",IF(ISERROR(VLOOKUP(N30,运单基本信息!$C$4:$X$1048576,15,FALSE)),"",VLOOKUP(N30,运单基本信息!$C$4:$X$1048576,15,FALSE)))</f>
        <v/>
      </c>
      <c r="Q30" s="280"/>
      <c r="R30" s="279" t="str">
        <f>IF(N30="","",IF(ISERROR(VLOOKUP(N30,运单基本信息!$C$4:$X$1048576,16,FALSE)),"",VLOOKUP(N30,运单基本信息!$C$4:$X$1048576,16,FALSE)))</f>
        <v/>
      </c>
      <c r="S30" s="280"/>
      <c r="T30" s="279" t="str">
        <f>IF(N30="","",IF(ISERROR(VLOOKUP(N30,运单基本信息!$C$4:$X$1048576,18,FALSE)),"",VLOOKUP(N30,运单基本信息!$C$4:$X$1048576,18,FALSE)))</f>
        <v/>
      </c>
      <c r="U30" s="280"/>
      <c r="V30" s="279" t="str">
        <f>IF(N30="","",IF(ISERROR(VLOOKUP(N30,运单基本信息!$C$4:$X$1048576,19,FALSE)),"",VLOOKUP(N30,运单基本信息!$C$4:$X$1048576,19,FALSE)))</f>
        <v/>
      </c>
      <c r="W30" s="280"/>
      <c r="X30" s="77"/>
      <c r="Z30" s="18"/>
    </row>
    <row r="31" spans="3:26">
      <c r="C31" s="20"/>
      <c r="D31" s="19" t="s">
        <v>154</v>
      </c>
      <c r="E31" s="254" t="str">
        <f>IF(E7="","",IF(ISERROR(VLOOKUP(E7,运单基本信息!$C$4:$X$1048576,20,FALSE)),"",VLOOKUP(E7,运单基本信息!$C$4:$X$1048576,20,FALSE)))</f>
        <v/>
      </c>
      <c r="F31" s="254"/>
      <c r="G31" s="254"/>
      <c r="H31" s="254"/>
      <c r="I31" s="254"/>
      <c r="J31" s="254"/>
      <c r="K31" s="18"/>
      <c r="M31" s="151" t="str">
        <f t="shared" si="0"/>
        <v/>
      </c>
      <c r="N31" s="281"/>
      <c r="O31" s="282"/>
      <c r="P31" s="279" t="str">
        <f>IF(N31="","",IF(ISERROR(VLOOKUP(N31,运单基本信息!$C$4:$X$1048576,15,FALSE)),"",VLOOKUP(N31,运单基本信息!$C$4:$X$1048576,15,FALSE)))</f>
        <v/>
      </c>
      <c r="Q31" s="280"/>
      <c r="R31" s="279" t="str">
        <f>IF(N31="","",IF(ISERROR(VLOOKUP(N31,运单基本信息!$C$4:$X$1048576,16,FALSE)),"",VLOOKUP(N31,运单基本信息!$C$4:$X$1048576,16,FALSE)))</f>
        <v/>
      </c>
      <c r="S31" s="280"/>
      <c r="T31" s="279" t="str">
        <f>IF(N31="","",IF(ISERROR(VLOOKUP(N31,运单基本信息!$C$4:$X$1048576,18,FALSE)),"",VLOOKUP(N31,运单基本信息!$C$4:$X$1048576,18,FALSE)))</f>
        <v/>
      </c>
      <c r="U31" s="280"/>
      <c r="V31" s="279" t="str">
        <f>IF(N31="","",IF(ISERROR(VLOOKUP(N31,运单基本信息!$C$4:$X$1048576,19,FALSE)),"",VLOOKUP(N31,运单基本信息!$C$4:$X$1048576,19,FALSE)))</f>
        <v/>
      </c>
      <c r="W31" s="280"/>
      <c r="X31" s="77"/>
      <c r="Z31" s="18"/>
    </row>
    <row r="32" spans="3:26" ht="14.25" thickBot="1">
      <c r="C32" s="17"/>
      <c r="D32" s="16"/>
      <c r="E32" s="16"/>
      <c r="F32" s="16"/>
      <c r="G32" s="16"/>
      <c r="H32" s="16"/>
      <c r="I32" s="16"/>
      <c r="J32" s="16"/>
      <c r="K32" s="15"/>
      <c r="M32" s="152" t="str">
        <f>IF(N32="","",M31+1)</f>
        <v/>
      </c>
      <c r="N32" s="288"/>
      <c r="O32" s="289"/>
      <c r="P32" s="279" t="str">
        <f>IF(N32="","",IF(ISERROR(VLOOKUP(N32,运单基本信息!$C$4:$X$1048576,15,FALSE)),"",VLOOKUP(N32,运单基本信息!$C$4:$X$1048576,15,FALSE)))</f>
        <v/>
      </c>
      <c r="Q32" s="280"/>
      <c r="R32" s="279" t="str">
        <f>IF(N32="","",IF(ISERROR(VLOOKUP(N32,运单基本信息!$C$4:$X$1048576,16,FALSE)),"",VLOOKUP(N32,运单基本信息!$C$4:$X$1048576,16,FALSE)))</f>
        <v/>
      </c>
      <c r="S32" s="280"/>
      <c r="T32" s="279" t="str">
        <f>IF(N32="","",IF(ISERROR(VLOOKUP(N32,运单基本信息!$C$4:$X$1048576,18,FALSE)),"",VLOOKUP(N32,运单基本信息!$C$4:$X$1048576,18,FALSE)))</f>
        <v/>
      </c>
      <c r="U32" s="280"/>
      <c r="V32" s="279" t="str">
        <f>IF(N32="","",IF(ISERROR(VLOOKUP(N32,运单基本信息!$C$4:$X$1048576,19,FALSE)),"",VLOOKUP(N32,运单基本信息!$C$4:$X$1048576,19,FALSE)))</f>
        <v/>
      </c>
      <c r="W32" s="280"/>
      <c r="X32" s="153"/>
      <c r="Y32" s="16"/>
      <c r="Z32" s="15"/>
    </row>
    <row r="35" spans="3:4">
      <c r="C35" s="183"/>
      <c r="D35" s="183"/>
    </row>
    <row r="36" spans="3:4">
      <c r="C36" s="183"/>
      <c r="D36" s="183"/>
    </row>
  </sheetData>
  <mergeCells count="165">
    <mergeCell ref="L3:O4"/>
    <mergeCell ref="T3:V4"/>
    <mergeCell ref="X7:Z9"/>
    <mergeCell ref="N32:O32"/>
    <mergeCell ref="P32:Q32"/>
    <mergeCell ref="R32:S32"/>
    <mergeCell ref="T32:U32"/>
    <mergeCell ref="V32:W32"/>
    <mergeCell ref="N31:O31"/>
    <mergeCell ref="P31:Q31"/>
    <mergeCell ref="R31:S31"/>
    <mergeCell ref="T31:U31"/>
    <mergeCell ref="V31:W31"/>
    <mergeCell ref="N30:O30"/>
    <mergeCell ref="P30:Q30"/>
    <mergeCell ref="R30:S30"/>
    <mergeCell ref="T30:U30"/>
    <mergeCell ref="V30:W30"/>
    <mergeCell ref="N29:O29"/>
    <mergeCell ref="P29:Q29"/>
    <mergeCell ref="R29:S29"/>
    <mergeCell ref="T29:U29"/>
    <mergeCell ref="V29:W29"/>
    <mergeCell ref="N28:O28"/>
    <mergeCell ref="P28:Q28"/>
    <mergeCell ref="R28:S28"/>
    <mergeCell ref="T28:U28"/>
    <mergeCell ref="V28:W28"/>
    <mergeCell ref="N27:O27"/>
    <mergeCell ref="P27:Q27"/>
    <mergeCell ref="R27:S27"/>
    <mergeCell ref="T27:U27"/>
    <mergeCell ref="V27:W27"/>
    <mergeCell ref="N26:O26"/>
    <mergeCell ref="P26:Q26"/>
    <mergeCell ref="R26:S26"/>
    <mergeCell ref="T26:U26"/>
    <mergeCell ref="V26:W26"/>
    <mergeCell ref="N25:O25"/>
    <mergeCell ref="P25:Q25"/>
    <mergeCell ref="R25:S25"/>
    <mergeCell ref="T25:U25"/>
    <mergeCell ref="V25:W25"/>
    <mergeCell ref="N24:O24"/>
    <mergeCell ref="P24:Q24"/>
    <mergeCell ref="R24:S24"/>
    <mergeCell ref="T24:U24"/>
    <mergeCell ref="V24:W24"/>
    <mergeCell ref="N23:O23"/>
    <mergeCell ref="P23:Q23"/>
    <mergeCell ref="R23:S23"/>
    <mergeCell ref="T23:U23"/>
    <mergeCell ref="V23:W23"/>
    <mergeCell ref="N22:O22"/>
    <mergeCell ref="P22:Q22"/>
    <mergeCell ref="R22:S22"/>
    <mergeCell ref="T22:U22"/>
    <mergeCell ref="V22:W22"/>
    <mergeCell ref="N21:O21"/>
    <mergeCell ref="P21:Q21"/>
    <mergeCell ref="R21:S21"/>
    <mergeCell ref="T21:U21"/>
    <mergeCell ref="V21:W21"/>
    <mergeCell ref="N20:O20"/>
    <mergeCell ref="P20:Q20"/>
    <mergeCell ref="R20:S20"/>
    <mergeCell ref="T20:U20"/>
    <mergeCell ref="V20:W20"/>
    <mergeCell ref="N19:O19"/>
    <mergeCell ref="P19:Q19"/>
    <mergeCell ref="R19:S19"/>
    <mergeCell ref="T19:U19"/>
    <mergeCell ref="V19:W19"/>
    <mergeCell ref="N18:O18"/>
    <mergeCell ref="P18:Q18"/>
    <mergeCell ref="R18:S18"/>
    <mergeCell ref="T18:U18"/>
    <mergeCell ref="V18:W18"/>
    <mergeCell ref="N17:O17"/>
    <mergeCell ref="P17:Q17"/>
    <mergeCell ref="R17:S17"/>
    <mergeCell ref="T17:U17"/>
    <mergeCell ref="V17:W17"/>
    <mergeCell ref="N16:O16"/>
    <mergeCell ref="P16:Q16"/>
    <mergeCell ref="R16:S16"/>
    <mergeCell ref="T16:U16"/>
    <mergeCell ref="V16:W16"/>
    <mergeCell ref="N15:O15"/>
    <mergeCell ref="P15:Q15"/>
    <mergeCell ref="R15:S15"/>
    <mergeCell ref="T15:U15"/>
    <mergeCell ref="V15:W15"/>
    <mergeCell ref="N14:O14"/>
    <mergeCell ref="P14:Q14"/>
    <mergeCell ref="R14:S14"/>
    <mergeCell ref="T14:U14"/>
    <mergeCell ref="V14:W14"/>
    <mergeCell ref="N13:O13"/>
    <mergeCell ref="P13:Q13"/>
    <mergeCell ref="R13:S13"/>
    <mergeCell ref="T13:U13"/>
    <mergeCell ref="V13:W13"/>
    <mergeCell ref="N12:O12"/>
    <mergeCell ref="P12:Q12"/>
    <mergeCell ref="R12:S12"/>
    <mergeCell ref="T12:U12"/>
    <mergeCell ref="V12:W12"/>
    <mergeCell ref="N11:O11"/>
    <mergeCell ref="P11:Q11"/>
    <mergeCell ref="R11:S11"/>
    <mergeCell ref="T11:U11"/>
    <mergeCell ref="V11:W11"/>
    <mergeCell ref="T8:U8"/>
    <mergeCell ref="V8:W8"/>
    <mergeCell ref="N6:O6"/>
    <mergeCell ref="N7:O7"/>
    <mergeCell ref="P7:Q7"/>
    <mergeCell ref="R7:S7"/>
    <mergeCell ref="T7:U7"/>
    <mergeCell ref="N10:O10"/>
    <mergeCell ref="P10:Q10"/>
    <mergeCell ref="R10:S10"/>
    <mergeCell ref="T10:U10"/>
    <mergeCell ref="V10:W10"/>
    <mergeCell ref="N9:O9"/>
    <mergeCell ref="P9:Q9"/>
    <mergeCell ref="R9:S9"/>
    <mergeCell ref="T9:U9"/>
    <mergeCell ref="V9:W9"/>
    <mergeCell ref="X6:Z6"/>
    <mergeCell ref="P6:Q6"/>
    <mergeCell ref="R6:S6"/>
    <mergeCell ref="T6:U6"/>
    <mergeCell ref="V6:W6"/>
    <mergeCell ref="E29:F29"/>
    <mergeCell ref="I29:J29"/>
    <mergeCell ref="E31:J31"/>
    <mergeCell ref="E23:F23"/>
    <mergeCell ref="E25:F25"/>
    <mergeCell ref="I25:J25"/>
    <mergeCell ref="E27:J27"/>
    <mergeCell ref="E11:F11"/>
    <mergeCell ref="E13:F13"/>
    <mergeCell ref="E21:F21"/>
    <mergeCell ref="I21:J21"/>
    <mergeCell ref="E17:F17"/>
    <mergeCell ref="I17:J17"/>
    <mergeCell ref="E19:F19"/>
    <mergeCell ref="E15:F15"/>
    <mergeCell ref="V7:W7"/>
    <mergeCell ref="N8:O8"/>
    <mergeCell ref="P8:Q8"/>
    <mergeCell ref="R8:S8"/>
    <mergeCell ref="A14:A15"/>
    <mergeCell ref="C3:D4"/>
    <mergeCell ref="I7:J7"/>
    <mergeCell ref="E7:F7"/>
    <mergeCell ref="A2:A3"/>
    <mergeCell ref="A4:A5"/>
    <mergeCell ref="A6:A7"/>
    <mergeCell ref="A8:A9"/>
    <mergeCell ref="C35:D36"/>
    <mergeCell ref="E9:F9"/>
    <mergeCell ref="I9:J9"/>
  </mergeCells>
  <phoneticPr fontId="3" type="noConversion"/>
  <hyperlinks>
    <hyperlink ref="A11" location="添加运单!A1" tooltip="添加运单" display="添加运单" xr:uid="{00000000-0004-0000-1400-000000000000}"/>
    <hyperlink ref="A12" location="运单实时状态!A1" tooltip="运单状态更新" display="运单状态更新" xr:uid="{00000000-0004-0000-1400-000001000000}"/>
    <hyperlink ref="A10" location="查询运单!A1" tooltip="查询运单" display="查询运单" xr:uid="{00000000-0004-0000-1400-000002000000}"/>
    <hyperlink ref="A4:A5" location="车辆管理!A1" tooltip="车辆管理" display="车辆管理" xr:uid="{00000000-0004-0000-1400-000003000000}"/>
    <hyperlink ref="A6:A7" location="路线管理!A1" tooltip="路线管理" display="路线管理" xr:uid="{00000000-0004-0000-1400-000004000000}"/>
    <hyperlink ref="A8:A9" location="运单管理!A1" tooltip="返回控制面板主页" display="运单管理" xr:uid="{00000000-0004-0000-1400-000005000000}"/>
    <hyperlink ref="A13" location="运输费用报销!A1" tooltip="运输费用报销" display="运输费用报销" xr:uid="{00000000-0004-0000-1400-000006000000}"/>
  </hyperlinks>
  <pageMargins left="0.7" right="0.7" top="0.75" bottom="0.75" header="0.3" footer="0.3"/>
  <drawing r:id="rId1"/>
  <legacyDrawing r:id="rId2"/>
  <controls>
    <mc:AlternateContent xmlns:mc="http://schemas.openxmlformats.org/markup-compatibility/2006">
      <mc:Choice Requires="x14">
        <control shapeId="510989" r:id="rId3" name="CommandButton2">
          <controlPr locked="0" defaultSize="0" autoLine="0" r:id="rId4">
            <anchor moveWithCells="1">
              <from>
                <xdr:col>24</xdr:col>
                <xdr:colOff>85725</xdr:colOff>
                <xdr:row>1</xdr:row>
                <xdr:rowOff>171450</xdr:rowOff>
              </from>
              <to>
                <xdr:col>26</xdr:col>
                <xdr:colOff>0</xdr:colOff>
                <xdr:row>3</xdr:row>
                <xdr:rowOff>142875</xdr:rowOff>
              </to>
            </anchor>
          </controlPr>
        </control>
      </mc:Choice>
      <mc:Fallback>
        <control shapeId="510989" r:id="rId3" name="CommandButton2"/>
      </mc:Fallback>
    </mc:AlternateContent>
    <mc:AlternateContent xmlns:mc="http://schemas.openxmlformats.org/markup-compatibility/2006">
      <mc:Choice Requires="x14">
        <control shapeId="510988" r:id="rId5" name="TextBox3">
          <controlPr defaultSize="0" autoLine="0" r:id="rId6">
            <anchor moveWithCells="1">
              <from>
                <xdr:col>22</xdr:col>
                <xdr:colOff>95250</xdr:colOff>
                <xdr:row>2</xdr:row>
                <xdr:rowOff>19050</xdr:rowOff>
              </from>
              <to>
                <xdr:col>23</xdr:col>
                <xdr:colOff>381000</xdr:colOff>
                <xdr:row>3</xdr:row>
                <xdr:rowOff>161925</xdr:rowOff>
              </to>
            </anchor>
          </controlPr>
        </control>
      </mc:Choice>
      <mc:Fallback>
        <control shapeId="510988" r:id="rId5" name="TextBox3"/>
      </mc:Fallback>
    </mc:AlternateContent>
    <mc:AlternateContent xmlns:mc="http://schemas.openxmlformats.org/markup-compatibility/2006">
      <mc:Choice Requires="x14">
        <control shapeId="510987" r:id="rId7" name="CommandButton1">
          <controlPr locked="0" defaultSize="0" autoLine="0" r:id="rId8">
            <anchor moveWithCells="1">
              <from>
                <xdr:col>17</xdr:col>
                <xdr:colOff>76200</xdr:colOff>
                <xdr:row>2</xdr:row>
                <xdr:rowOff>0</xdr:rowOff>
              </from>
              <to>
                <xdr:col>18</xdr:col>
                <xdr:colOff>523875</xdr:colOff>
                <xdr:row>3</xdr:row>
                <xdr:rowOff>161925</xdr:rowOff>
              </to>
            </anchor>
          </controlPr>
        </control>
      </mc:Choice>
      <mc:Fallback>
        <control shapeId="510987" r:id="rId7" name="CommandButton1"/>
      </mc:Fallback>
    </mc:AlternateContent>
    <mc:AlternateContent xmlns:mc="http://schemas.openxmlformats.org/markup-compatibility/2006">
      <mc:Choice Requires="x14">
        <control shapeId="510986" r:id="rId9" name="TextBox2">
          <controlPr defaultSize="0" autoLine="0" r:id="rId10">
            <anchor moveWithCells="1">
              <from>
                <xdr:col>15</xdr:col>
                <xdr:colOff>152400</xdr:colOff>
                <xdr:row>2</xdr:row>
                <xdr:rowOff>19050</xdr:rowOff>
              </from>
              <to>
                <xdr:col>16</xdr:col>
                <xdr:colOff>457200</xdr:colOff>
                <xdr:row>3</xdr:row>
                <xdr:rowOff>152400</xdr:rowOff>
              </to>
            </anchor>
          </controlPr>
        </control>
      </mc:Choice>
      <mc:Fallback>
        <control shapeId="510986" r:id="rId9" name="TextBox2"/>
      </mc:Fallback>
    </mc:AlternateContent>
    <mc:AlternateContent xmlns:mc="http://schemas.openxmlformats.org/markup-compatibility/2006">
      <mc:Choice Requires="x14">
        <control shapeId="510983" r:id="rId11" name="CommandButton6">
          <controlPr locked="0" defaultSize="0" autoLine="0" r:id="rId12">
            <anchor moveWithCells="1">
              <from>
                <xdr:col>8</xdr:col>
                <xdr:colOff>504825</xdr:colOff>
                <xdr:row>1</xdr:row>
                <xdr:rowOff>161925</xdr:rowOff>
              </from>
              <to>
                <xdr:col>10</xdr:col>
                <xdr:colOff>419100</xdr:colOff>
                <xdr:row>3</xdr:row>
                <xdr:rowOff>133350</xdr:rowOff>
              </to>
            </anchor>
          </controlPr>
        </control>
      </mc:Choice>
      <mc:Fallback>
        <control shapeId="510983" r:id="rId11" name="CommandButton6"/>
      </mc:Fallback>
    </mc:AlternateContent>
    <mc:AlternateContent xmlns:mc="http://schemas.openxmlformats.org/markup-compatibility/2006">
      <mc:Choice Requires="x14">
        <control shapeId="510982" r:id="rId13" name="TextBox1">
          <controlPr defaultSize="0" autoLine="0" autoPict="0" r:id="rId14">
            <anchor moveWithCells="1">
              <from>
                <xdr:col>3</xdr:col>
                <xdr:colOff>923925</xdr:colOff>
                <xdr:row>2</xdr:row>
                <xdr:rowOff>0</xdr:rowOff>
              </from>
              <to>
                <xdr:col>8</xdr:col>
                <xdr:colOff>85725</xdr:colOff>
                <xdr:row>3</xdr:row>
                <xdr:rowOff>142875</xdr:rowOff>
              </to>
            </anchor>
          </controlPr>
        </control>
      </mc:Choice>
      <mc:Fallback>
        <control shapeId="510982" r:id="rId13" name="TextBox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dimension ref="A1:U30"/>
  <sheetViews>
    <sheetView showGridLines="0" showRowColHeaders="0" tabSelected="1" zoomScaleNormal="100" workbookViewId="0">
      <selection activeCell="E6" sqref="E6:K6"/>
    </sheetView>
  </sheetViews>
  <sheetFormatPr defaultRowHeight="13.5"/>
  <cols>
    <col min="1" max="1" width="22.875" style="7" customWidth="1"/>
    <col min="14" max="14" width="26.375" customWidth="1"/>
    <col min="15" max="15" width="0.375" customWidth="1"/>
    <col min="16" max="16" width="0.5" customWidth="1"/>
    <col min="21" max="21" width="9" style="36"/>
  </cols>
  <sheetData>
    <row r="1" spans="1:21" ht="50.1" customHeight="1">
      <c r="A1" s="154" t="s">
        <v>495</v>
      </c>
      <c r="C1" s="8" t="s">
        <v>77</v>
      </c>
      <c r="N1" s="237" t="s">
        <v>1400</v>
      </c>
      <c r="O1" s="237"/>
      <c r="P1" s="237"/>
      <c r="R1" s="36">
        <f ca="1">YEAR(TODAY())</f>
        <v>2022</v>
      </c>
      <c r="S1" s="73">
        <f ca="1">MONTH(TODAY())</f>
        <v>9</v>
      </c>
      <c r="T1" s="73">
        <f ca="1">DAY(TODAY())</f>
        <v>13</v>
      </c>
      <c r="U1" s="36" t="str">
        <f ca="1">R1&amp;TEXT(S1,"00")&amp;TEXT(T1,"00")&amp;TEXT(0,"00000")</f>
        <v>2022091300000</v>
      </c>
    </row>
    <row r="2" spans="1:21" ht="15" customHeight="1">
      <c r="A2" s="196"/>
      <c r="N2" s="237"/>
      <c r="O2" s="237"/>
      <c r="P2" s="237"/>
    </row>
    <row r="3" spans="1:21" ht="15" customHeight="1">
      <c r="A3" s="197"/>
      <c r="N3" s="237"/>
      <c r="O3" s="237"/>
      <c r="P3" s="237"/>
    </row>
    <row r="4" spans="1:21" ht="15" customHeight="1" thickBot="1">
      <c r="A4" s="196" t="s">
        <v>497</v>
      </c>
      <c r="N4" s="237"/>
      <c r="O4" s="237"/>
      <c r="P4" s="237"/>
    </row>
    <row r="5" spans="1:21" ht="15" customHeight="1" thickBot="1">
      <c r="A5" s="197"/>
      <c r="C5" s="24"/>
      <c r="D5" s="23"/>
      <c r="E5" s="23"/>
      <c r="F5" s="23"/>
      <c r="G5" s="23"/>
      <c r="H5" s="23"/>
      <c r="I5" s="23"/>
      <c r="J5" s="23"/>
      <c r="K5" s="23"/>
      <c r="L5" s="22"/>
      <c r="N5" s="237"/>
      <c r="O5" s="237"/>
      <c r="P5" s="237"/>
    </row>
    <row r="6" spans="1:21" ht="15" customHeight="1" thickBot="1">
      <c r="A6" s="196" t="s">
        <v>78</v>
      </c>
      <c r="C6" s="225" t="s">
        <v>1398</v>
      </c>
      <c r="D6" s="183"/>
      <c r="E6" s="290"/>
      <c r="F6" s="290"/>
      <c r="G6" s="290"/>
      <c r="H6" s="290"/>
      <c r="I6" s="290"/>
      <c r="J6" s="290"/>
      <c r="K6" s="290"/>
      <c r="L6" s="18"/>
      <c r="N6" s="115"/>
      <c r="O6" s="116"/>
      <c r="P6" s="117"/>
    </row>
    <row r="7" spans="1:21" ht="15" customHeight="1" thickBot="1">
      <c r="A7" s="197"/>
      <c r="C7" s="20"/>
      <c r="E7" s="290"/>
      <c r="F7" s="290"/>
      <c r="G7" s="290"/>
      <c r="H7" s="290"/>
      <c r="I7" s="290"/>
      <c r="J7" s="290"/>
      <c r="K7" s="290"/>
      <c r="L7" s="18"/>
      <c r="N7" s="118"/>
      <c r="O7" s="119"/>
      <c r="P7" s="120"/>
    </row>
    <row r="8" spans="1:21" ht="15" customHeight="1" thickBot="1">
      <c r="A8" s="196" t="s">
        <v>77</v>
      </c>
      <c r="C8" s="20"/>
      <c r="E8" s="290"/>
      <c r="F8" s="290"/>
      <c r="G8" s="290"/>
      <c r="H8" s="290"/>
      <c r="I8" s="290"/>
      <c r="J8" s="290"/>
      <c r="K8" s="290"/>
      <c r="L8" s="18"/>
      <c r="N8" s="118"/>
      <c r="O8" s="119"/>
      <c r="P8" s="120"/>
    </row>
    <row r="9" spans="1:21" ht="15" customHeight="1" thickBot="1">
      <c r="A9" s="197"/>
      <c r="C9" s="20"/>
      <c r="E9" s="290"/>
      <c r="F9" s="290"/>
      <c r="G9" s="290"/>
      <c r="H9" s="290"/>
      <c r="I9" s="290"/>
      <c r="J9" s="290"/>
      <c r="K9" s="290"/>
      <c r="L9" s="18"/>
      <c r="N9" s="118"/>
      <c r="O9" s="119"/>
      <c r="P9" s="120"/>
    </row>
    <row r="10" spans="1:21" ht="20.100000000000001" customHeight="1" thickBot="1">
      <c r="A10" s="90" t="s">
        <v>504</v>
      </c>
      <c r="C10" s="20"/>
      <c r="E10" s="290"/>
      <c r="F10" s="290"/>
      <c r="G10" s="290"/>
      <c r="H10" s="290"/>
      <c r="I10" s="290"/>
      <c r="J10" s="290"/>
      <c r="K10" s="290"/>
      <c r="L10" s="18"/>
      <c r="N10" s="118"/>
      <c r="O10" s="119"/>
      <c r="P10" s="120"/>
    </row>
    <row r="11" spans="1:21" ht="20.100000000000001" customHeight="1" thickBot="1">
      <c r="A11" s="86" t="s">
        <v>505</v>
      </c>
      <c r="C11" s="20"/>
      <c r="E11" s="290"/>
      <c r="F11" s="290"/>
      <c r="G11" s="290"/>
      <c r="H11" s="290"/>
      <c r="I11" s="290"/>
      <c r="J11" s="290"/>
      <c r="K11" s="290"/>
      <c r="L11" s="18"/>
      <c r="N11" s="118"/>
      <c r="O11" s="119"/>
      <c r="P11" s="120"/>
    </row>
    <row r="12" spans="1:21" ht="20.100000000000001" customHeight="1" thickBot="1">
      <c r="A12" s="85" t="s">
        <v>506</v>
      </c>
      <c r="C12" s="20"/>
      <c r="E12" s="290"/>
      <c r="F12" s="290"/>
      <c r="G12" s="290"/>
      <c r="H12" s="290"/>
      <c r="I12" s="290"/>
      <c r="J12" s="290"/>
      <c r="K12" s="290"/>
      <c r="L12" s="18"/>
      <c r="N12" s="118"/>
      <c r="O12" s="119"/>
      <c r="P12" s="120"/>
    </row>
    <row r="13" spans="1:21" ht="20.100000000000001" customHeight="1" thickBot="1">
      <c r="A13" s="112" t="s">
        <v>1414</v>
      </c>
      <c r="C13" s="20"/>
      <c r="E13" s="290"/>
      <c r="F13" s="290"/>
      <c r="G13" s="290"/>
      <c r="H13" s="290"/>
      <c r="I13" s="290"/>
      <c r="J13" s="290"/>
      <c r="K13" s="290"/>
      <c r="L13" s="18"/>
      <c r="N13" s="118"/>
      <c r="O13" s="119"/>
      <c r="P13" s="120"/>
    </row>
    <row r="14" spans="1:21" ht="15" customHeight="1" thickBot="1">
      <c r="A14" s="196"/>
      <c r="C14" s="20"/>
      <c r="E14" s="290"/>
      <c r="F14" s="290"/>
      <c r="G14" s="290"/>
      <c r="H14" s="290"/>
      <c r="I14" s="290"/>
      <c r="J14" s="290"/>
      <c r="K14" s="290"/>
      <c r="L14" s="18"/>
      <c r="N14" s="118"/>
      <c r="O14" s="119"/>
      <c r="P14" s="120"/>
    </row>
    <row r="15" spans="1:21" ht="13.5" customHeight="1" thickBot="1">
      <c r="A15" s="197"/>
      <c r="C15" s="20"/>
      <c r="E15" s="290"/>
      <c r="F15" s="290"/>
      <c r="G15" s="290"/>
      <c r="H15" s="290"/>
      <c r="I15" s="290"/>
      <c r="J15" s="290"/>
      <c r="K15" s="290"/>
      <c r="L15" s="18"/>
      <c r="N15" s="118"/>
      <c r="O15" s="119"/>
      <c r="P15" s="120"/>
    </row>
    <row r="16" spans="1:21" ht="14.25" customHeight="1" thickBot="1">
      <c r="A16" s="37"/>
      <c r="C16" s="20"/>
      <c r="E16" s="290"/>
      <c r="F16" s="290"/>
      <c r="G16" s="290"/>
      <c r="H16" s="290"/>
      <c r="I16" s="290"/>
      <c r="J16" s="290"/>
      <c r="K16" s="290"/>
      <c r="L16" s="18"/>
      <c r="N16" s="118"/>
      <c r="O16" s="119"/>
      <c r="P16" s="120"/>
    </row>
    <row r="17" spans="3:16" ht="14.25" thickBot="1">
      <c r="C17" s="20"/>
      <c r="E17" s="290"/>
      <c r="F17" s="290"/>
      <c r="G17" s="290"/>
      <c r="H17" s="290"/>
      <c r="I17" s="290"/>
      <c r="J17" s="290"/>
      <c r="K17" s="290"/>
      <c r="L17" s="18"/>
      <c r="N17" s="20"/>
      <c r="P17" s="18"/>
    </row>
    <row r="18" spans="3:16" ht="14.25" thickBot="1">
      <c r="C18" s="20"/>
      <c r="E18" s="290"/>
      <c r="F18" s="290"/>
      <c r="G18" s="290"/>
      <c r="H18" s="290"/>
      <c r="I18" s="290"/>
      <c r="J18" s="290"/>
      <c r="K18" s="290"/>
      <c r="L18" s="18"/>
      <c r="N18" s="20"/>
      <c r="P18" s="18"/>
    </row>
    <row r="19" spans="3:16" ht="14.25" thickBot="1">
      <c r="C19" s="20"/>
      <c r="E19" s="290"/>
      <c r="F19" s="290"/>
      <c r="G19" s="290"/>
      <c r="H19" s="290"/>
      <c r="I19" s="290"/>
      <c r="J19" s="290"/>
      <c r="K19" s="290"/>
      <c r="L19" s="18"/>
      <c r="N19" s="20"/>
      <c r="P19" s="18"/>
    </row>
    <row r="20" spans="3:16" ht="14.25" thickBot="1">
      <c r="C20" s="20"/>
      <c r="E20" s="290"/>
      <c r="F20" s="290"/>
      <c r="G20" s="290"/>
      <c r="H20" s="290"/>
      <c r="I20" s="290"/>
      <c r="J20" s="290"/>
      <c r="K20" s="290"/>
      <c r="L20" s="18"/>
      <c r="N20" s="20"/>
      <c r="P20" s="18"/>
    </row>
    <row r="21" spans="3:16" ht="14.25" thickBot="1">
      <c r="C21" s="20"/>
      <c r="E21" s="290"/>
      <c r="F21" s="290"/>
      <c r="G21" s="290"/>
      <c r="H21" s="290"/>
      <c r="I21" s="290"/>
      <c r="J21" s="290"/>
      <c r="K21" s="290"/>
      <c r="L21" s="18"/>
      <c r="N21" s="20"/>
      <c r="P21" s="18"/>
    </row>
    <row r="22" spans="3:16" ht="14.25" thickBot="1">
      <c r="C22" s="20"/>
      <c r="E22" s="290"/>
      <c r="F22" s="290"/>
      <c r="G22" s="290"/>
      <c r="H22" s="290"/>
      <c r="I22" s="290"/>
      <c r="J22" s="290"/>
      <c r="K22" s="290"/>
      <c r="L22" s="18"/>
      <c r="N22" s="20"/>
      <c r="P22" s="18"/>
    </row>
    <row r="23" spans="3:16" ht="14.25" thickBot="1">
      <c r="C23" s="20"/>
      <c r="E23" s="290"/>
      <c r="F23" s="290"/>
      <c r="G23" s="290"/>
      <c r="H23" s="290"/>
      <c r="I23" s="290"/>
      <c r="J23" s="290"/>
      <c r="K23" s="290"/>
      <c r="L23" s="18"/>
      <c r="N23" s="20"/>
      <c r="P23" s="18"/>
    </row>
    <row r="24" spans="3:16" ht="14.25" thickBot="1">
      <c r="C24" s="20"/>
      <c r="E24" s="290"/>
      <c r="F24" s="290"/>
      <c r="G24" s="290"/>
      <c r="H24" s="290"/>
      <c r="I24" s="290"/>
      <c r="J24" s="290"/>
      <c r="K24" s="290"/>
      <c r="L24" s="18"/>
      <c r="N24" s="20"/>
      <c r="P24" s="18"/>
    </row>
    <row r="25" spans="3:16" ht="14.25" thickBot="1">
      <c r="C25" s="20"/>
      <c r="E25" s="290"/>
      <c r="F25" s="290"/>
      <c r="G25" s="290"/>
      <c r="H25" s="290"/>
      <c r="I25" s="290"/>
      <c r="J25" s="290"/>
      <c r="K25" s="290"/>
      <c r="L25" s="18"/>
      <c r="N25" s="20"/>
      <c r="P25" s="18"/>
    </row>
    <row r="26" spans="3:16" ht="14.25" thickBot="1">
      <c r="C26" s="20"/>
      <c r="E26" s="290"/>
      <c r="F26" s="290"/>
      <c r="G26" s="290"/>
      <c r="H26" s="290"/>
      <c r="I26" s="290"/>
      <c r="J26" s="290"/>
      <c r="K26" s="290"/>
      <c r="L26" s="18"/>
      <c r="N26" s="20"/>
      <c r="P26" s="18"/>
    </row>
    <row r="27" spans="3:16" ht="14.25" thickBot="1">
      <c r="C27" s="17"/>
      <c r="D27" s="16"/>
      <c r="E27" s="290"/>
      <c r="F27" s="290"/>
      <c r="G27" s="290"/>
      <c r="H27" s="290"/>
      <c r="I27" s="290"/>
      <c r="J27" s="290"/>
      <c r="K27" s="290"/>
      <c r="L27" s="15"/>
      <c r="N27" s="17"/>
      <c r="O27" s="16"/>
      <c r="P27" s="15"/>
    </row>
    <row r="29" spans="3:16">
      <c r="D29" s="183" t="s">
        <v>1399</v>
      </c>
      <c r="E29" s="183"/>
      <c r="F29" s="183"/>
      <c r="G29" s="183"/>
      <c r="H29" s="183"/>
      <c r="I29" s="183"/>
      <c r="J29" s="183"/>
      <c r="K29" s="183"/>
    </row>
    <row r="30" spans="3:16">
      <c r="D30" s="183"/>
      <c r="E30" s="183"/>
      <c r="F30" s="183"/>
      <c r="G30" s="183"/>
      <c r="H30" s="183"/>
      <c r="I30" s="183"/>
      <c r="J30" s="183"/>
      <c r="K30" s="183"/>
    </row>
  </sheetData>
  <mergeCells count="30">
    <mergeCell ref="D29:K30"/>
    <mergeCell ref="E18:K18"/>
    <mergeCell ref="E16:K16"/>
    <mergeCell ref="E14:K14"/>
    <mergeCell ref="E12:K12"/>
    <mergeCell ref="E13:K13"/>
    <mergeCell ref="E15:K15"/>
    <mergeCell ref="E17:K17"/>
    <mergeCell ref="E26:K26"/>
    <mergeCell ref="E27:K27"/>
    <mergeCell ref="E19:K19"/>
    <mergeCell ref="E20:K20"/>
    <mergeCell ref="E21:K21"/>
    <mergeCell ref="E23:K23"/>
    <mergeCell ref="E25:K25"/>
    <mergeCell ref="E24:K24"/>
    <mergeCell ref="E22:K22"/>
    <mergeCell ref="A14:A15"/>
    <mergeCell ref="N1:P5"/>
    <mergeCell ref="A2:A3"/>
    <mergeCell ref="A4:A5"/>
    <mergeCell ref="A6:A7"/>
    <mergeCell ref="A8:A9"/>
    <mergeCell ref="C6:D6"/>
    <mergeCell ref="E6:K6"/>
    <mergeCell ref="E7:K7"/>
    <mergeCell ref="E8:K8"/>
    <mergeCell ref="E9:K9"/>
    <mergeCell ref="E10:K10"/>
    <mergeCell ref="E11:K11"/>
  </mergeCells>
  <phoneticPr fontId="3" type="noConversion"/>
  <hyperlinks>
    <hyperlink ref="A11" location="添加运单!A1" tooltip="添加运单" display="添加运单" xr:uid="{00000000-0004-0000-1500-000000000000}"/>
    <hyperlink ref="A12" location="运单实时状态!A1" tooltip="运单状态更新" display="运单状态更新" xr:uid="{00000000-0004-0000-1500-000001000000}"/>
    <hyperlink ref="A10" location="查询运单!A1" tooltip="查询运单" display="查询运单" xr:uid="{00000000-0004-0000-1500-000002000000}"/>
    <hyperlink ref="A4:A5" location="车辆管理!A1" tooltip="车辆管理" display="车辆管理" xr:uid="{00000000-0004-0000-1500-000003000000}"/>
    <hyperlink ref="A6:A7" location="路线管理!A1" tooltip="路线管理" display="路线管理" xr:uid="{00000000-0004-0000-1500-000004000000}"/>
    <hyperlink ref="A8:A9" location="运单管理!A1" tooltip="返回控制面板主页" display="运单管理" xr:uid="{00000000-0004-0000-1500-000005000000}"/>
    <hyperlink ref="A13" location="运输费用报销!A1" tooltip="运输费用报销" display="运输费用报销" xr:uid="{00000000-0004-0000-1500-000006000000}"/>
  </hyperlink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007" r:id="rId4" name="CommandButton7">
          <controlPr locked="0" defaultSize="0" autoLine="0" r:id="rId5">
            <anchor moveWithCells="1">
              <from>
                <xdr:col>3</xdr:col>
                <xdr:colOff>142875</xdr:colOff>
                <xdr:row>1</xdr:row>
                <xdr:rowOff>28575</xdr:rowOff>
              </from>
              <to>
                <xdr:col>6</xdr:col>
                <xdr:colOff>352425</xdr:colOff>
                <xdr:row>2</xdr:row>
                <xdr:rowOff>142875</xdr:rowOff>
              </to>
            </anchor>
          </controlPr>
        </control>
      </mc:Choice>
      <mc:Fallback>
        <control shapeId="512007" r:id="rId4" name="CommandButton7"/>
      </mc:Fallback>
    </mc:AlternateContent>
    <mc:AlternateContent xmlns:mc="http://schemas.openxmlformats.org/markup-compatibility/2006">
      <mc:Choice Requires="x14">
        <control shapeId="512008" r:id="rId6" name="CommandButton8">
          <controlPr locked="0" defaultSize="0" autoLine="0" r:id="rId7">
            <anchor moveWithCells="1">
              <from>
                <xdr:col>7</xdr:col>
                <xdr:colOff>485775</xdr:colOff>
                <xdr:row>1</xdr:row>
                <xdr:rowOff>28575</xdr:rowOff>
              </from>
              <to>
                <xdr:col>11</xdr:col>
                <xdr:colOff>76200</xdr:colOff>
                <xdr:row>2</xdr:row>
                <xdr:rowOff>142875</xdr:rowOff>
              </to>
            </anchor>
          </controlPr>
        </control>
      </mc:Choice>
      <mc:Fallback>
        <control shapeId="512008" r:id="rId6" name="CommandButton8"/>
      </mc:Fallback>
    </mc:AlternateContent>
    <mc:AlternateContent xmlns:mc="http://schemas.openxmlformats.org/markup-compatibility/2006">
      <mc:Choice Requires="x14">
        <control shapeId="512010" r:id="rId8" name="CommandButton9">
          <controlPr locked="0" defaultSize="0" autoLine="0" r:id="rId9">
            <anchor moveWithCells="1">
              <from>
                <xdr:col>13</xdr:col>
                <xdr:colOff>133350</xdr:colOff>
                <xdr:row>0</xdr:row>
                <xdr:rowOff>342900</xdr:rowOff>
              </from>
              <to>
                <xdr:col>13</xdr:col>
                <xdr:colOff>1924050</xdr:colOff>
                <xdr:row>1</xdr:row>
                <xdr:rowOff>57150</xdr:rowOff>
              </to>
            </anchor>
          </controlPr>
        </control>
      </mc:Choice>
      <mc:Fallback>
        <control shapeId="512010" r:id="rId8" name="CommandButton9"/>
      </mc:Fallback>
    </mc:AlternateContent>
    <mc:AlternateContent xmlns:mc="http://schemas.openxmlformats.org/markup-compatibility/2006">
      <mc:Choice Requires="x14">
        <control shapeId="512013" r:id="rId10" name="CommandButton1">
          <controlPr locked="0" defaultSize="0" autoLine="0" r:id="rId11">
            <anchor moveWithCells="1">
              <from>
                <xdr:col>13</xdr:col>
                <xdr:colOff>142875</xdr:colOff>
                <xdr:row>1</xdr:row>
                <xdr:rowOff>152400</xdr:rowOff>
              </from>
              <to>
                <xdr:col>13</xdr:col>
                <xdr:colOff>1933575</xdr:colOff>
                <xdr:row>3</xdr:row>
                <xdr:rowOff>114300</xdr:rowOff>
              </to>
            </anchor>
          </controlPr>
        </control>
      </mc:Choice>
      <mc:Fallback>
        <control shapeId="512013" r:id="rId10" name="CommandButto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7"/>
  <dimension ref="A1:I34"/>
  <sheetViews>
    <sheetView showGridLines="0" showRowColHeaders="0" zoomScaleNormal="100" workbookViewId="0">
      <selection activeCell="C1" sqref="C1:H1"/>
    </sheetView>
  </sheetViews>
  <sheetFormatPr defaultRowHeight="13.5"/>
  <cols>
    <col min="5" max="5" width="7.625" customWidth="1"/>
    <col min="6" max="6" width="4.75" customWidth="1"/>
    <col min="7" max="7" width="5.875" customWidth="1"/>
    <col min="8" max="8" width="8.75" customWidth="1"/>
  </cols>
  <sheetData>
    <row r="1" spans="1:9">
      <c r="A1" s="183" t="s">
        <v>1230</v>
      </c>
      <c r="B1" s="183"/>
      <c r="C1" s="309">
        <v>2022091300001</v>
      </c>
      <c r="D1" s="310"/>
      <c r="E1" s="310"/>
      <c r="F1" s="310"/>
      <c r="G1" s="310"/>
      <c r="H1" s="311"/>
    </row>
    <row r="2" spans="1:9" ht="13.5" customHeight="1">
      <c r="A2" s="319" t="s">
        <v>1231</v>
      </c>
      <c r="B2" s="319"/>
      <c r="C2" s="319"/>
      <c r="D2" s="319"/>
      <c r="E2" s="319"/>
      <c r="F2" s="319"/>
      <c r="G2" s="319"/>
      <c r="H2" s="319"/>
      <c r="I2" s="125"/>
    </row>
    <row r="3" spans="1:9" ht="13.5" customHeight="1">
      <c r="A3" s="319"/>
      <c r="B3" s="319"/>
      <c r="C3" s="319"/>
      <c r="D3" s="319"/>
      <c r="E3" s="319"/>
      <c r="F3" s="319"/>
      <c r="G3" s="319"/>
      <c r="H3" s="319"/>
      <c r="I3" s="125"/>
    </row>
    <row r="4" spans="1:9" ht="13.5" customHeight="1">
      <c r="A4" s="319"/>
      <c r="B4" s="319"/>
      <c r="C4" s="319"/>
      <c r="D4" s="319"/>
      <c r="E4" s="319"/>
      <c r="F4" s="319"/>
      <c r="G4" s="319"/>
      <c r="H4" s="319"/>
      <c r="I4" s="125"/>
    </row>
    <row r="5" spans="1:9">
      <c r="A5" s="291" t="s">
        <v>1228</v>
      </c>
      <c r="B5" s="312" t="str">
        <f>IF($B$15="","",IF(ISERROR(VLOOKUP($B$15,运单基本信息!$C$4:$X$1048576,18,FALSE)),"",VLOOKUP($B$15,运单基本信息!$C$4:$X$1048576,18,FALSE)))</f>
        <v>小猪</v>
      </c>
      <c r="C5" s="313"/>
      <c r="D5" s="315">
        <f>IF($B$15="","",IF(ISERROR(VLOOKUP($B$15,运单基本信息!$C$4:$X$1048576,19,FALSE)),"",VLOOKUP($B$15,运单基本信息!$C$4:$X$1048576,19,FALSE)))</f>
        <v>12345678901</v>
      </c>
      <c r="E5" s="315"/>
      <c r="F5" s="315"/>
      <c r="G5" s="315"/>
      <c r="H5" s="315"/>
    </row>
    <row r="6" spans="1:9">
      <c r="A6" s="292"/>
      <c r="B6" s="314"/>
      <c r="C6" s="304"/>
      <c r="D6" s="316"/>
      <c r="E6" s="316"/>
      <c r="F6" s="316"/>
      <c r="G6" s="316"/>
      <c r="H6" s="316"/>
    </row>
    <row r="7" spans="1:9" ht="68.25" customHeight="1">
      <c r="A7" s="293"/>
      <c r="B7" s="317" t="str">
        <f>IF($B$15="","",IF(ISERROR(VLOOKUP($B$15,运单基本信息!$C$4:$X$1048576,20,FALSE)),"",VLOOKUP($B$15,运单基本信息!$C$4:$X$1048576,20,FALSE)))</f>
        <v>adress1</v>
      </c>
      <c r="C7" s="318"/>
      <c r="D7" s="318"/>
      <c r="E7" s="318"/>
      <c r="F7" s="318"/>
      <c r="G7" s="318"/>
      <c r="H7" s="318"/>
    </row>
    <row r="8" spans="1:9">
      <c r="A8" s="305" t="s">
        <v>1229</v>
      </c>
      <c r="B8" s="294" t="str">
        <f>IF($B$15="","",IF(ISERROR(VLOOKUP($B$15,运单基本信息!$C$4:$X$1048576,15,FALSE)),"",VLOOKUP($B$15,运单基本信息!$C$4:$X$1048576,15,FALSE)))</f>
        <v>小朱</v>
      </c>
      <c r="C8" s="295"/>
      <c r="D8" s="295">
        <f>IF($B$15="","",IF(ISERROR(VLOOKUP($B$15,运单基本信息!$C$4:$X$1048576,16,FALSE)),"",VLOOKUP($B$15,运单基本信息!$C$4:$X$1048576,16,FALSE)))</f>
        <v>12345678902</v>
      </c>
      <c r="E8" s="295"/>
      <c r="F8" s="295"/>
      <c r="G8" s="295"/>
      <c r="H8" s="295"/>
    </row>
    <row r="9" spans="1:9">
      <c r="A9" s="306"/>
      <c r="B9" s="296"/>
      <c r="C9" s="183"/>
      <c r="D9" s="183"/>
      <c r="E9" s="183"/>
      <c r="F9" s="183"/>
      <c r="G9" s="183"/>
      <c r="H9" s="183"/>
    </row>
    <row r="10" spans="1:9" ht="34.5" customHeight="1">
      <c r="A10" s="307"/>
      <c r="B10" s="320" t="str">
        <f>IF($B$15="","",IF(ISERROR(VLOOKUP($B$15,运单基本信息!$C$4:$X$1048576,17,FALSE)),"",VLOOKUP($B$15,运单基本信息!$C$4:$X$1048576,17,FALSE)))</f>
        <v>adress2</v>
      </c>
      <c r="C10" s="321"/>
      <c r="D10" s="321"/>
      <c r="E10" s="321"/>
      <c r="F10" s="321"/>
      <c r="G10" s="321"/>
      <c r="H10" s="321"/>
    </row>
    <row r="11" spans="1:9">
      <c r="B11" s="183"/>
      <c r="C11" s="183"/>
      <c r="D11" s="183"/>
      <c r="E11" s="183"/>
      <c r="F11" s="183"/>
      <c r="G11" s="183"/>
      <c r="H11" s="183"/>
    </row>
    <row r="12" spans="1:9">
      <c r="B12" s="183"/>
      <c r="C12" s="183"/>
      <c r="D12" s="183"/>
      <c r="E12" s="183"/>
      <c r="F12" s="183"/>
      <c r="G12" s="183"/>
      <c r="H12" s="183"/>
    </row>
    <row r="13" spans="1:9">
      <c r="B13" s="183"/>
      <c r="C13" s="183"/>
      <c r="D13" s="183"/>
      <c r="E13" s="183"/>
      <c r="F13" s="183"/>
      <c r="G13" s="183"/>
      <c r="H13" s="183"/>
    </row>
    <row r="14" spans="1:9">
      <c r="B14" s="183"/>
      <c r="C14" s="183"/>
      <c r="D14" s="183"/>
      <c r="E14" s="183"/>
      <c r="F14" s="183"/>
      <c r="G14" s="183"/>
      <c r="H14" s="183"/>
    </row>
    <row r="15" spans="1:9" ht="29.25" customHeight="1">
      <c r="A15" s="124"/>
      <c r="B15" s="308">
        <f>C1</f>
        <v>2022091300001</v>
      </c>
      <c r="C15" s="298"/>
      <c r="D15" s="298"/>
      <c r="E15" s="298"/>
      <c r="F15" s="298"/>
      <c r="G15" s="298"/>
      <c r="H15" s="298"/>
    </row>
    <row r="16" spans="1:9">
      <c r="A16" s="299">
        <f ca="1">IF(B15="","",TODAY())</f>
        <v>44817</v>
      </c>
      <c r="B16" s="300"/>
      <c r="C16" s="121" t="s">
        <v>1233</v>
      </c>
      <c r="D16" s="4"/>
      <c r="F16" s="301"/>
      <c r="G16" s="209"/>
      <c r="H16" s="302"/>
    </row>
    <row r="17" spans="1:8">
      <c r="A17" s="299"/>
      <c r="B17" s="300"/>
      <c r="C17" s="4"/>
      <c r="D17" s="4"/>
      <c r="E17" s="121"/>
      <c r="F17" s="301"/>
      <c r="G17" s="209"/>
      <c r="H17" s="302"/>
    </row>
    <row r="18" spans="1:8" ht="32.25" customHeight="1">
      <c r="A18" s="299"/>
      <c r="B18" s="300"/>
      <c r="C18" s="4"/>
      <c r="D18" s="4"/>
      <c r="E18" s="121"/>
      <c r="F18" s="301"/>
      <c r="G18" s="209"/>
      <c r="H18" s="302"/>
    </row>
    <row r="19" spans="1:8">
      <c r="A19" s="122"/>
      <c r="B19" s="123"/>
      <c r="C19" s="123"/>
      <c r="D19" s="123"/>
      <c r="E19" s="123"/>
      <c r="F19" s="123"/>
      <c r="G19" s="123"/>
      <c r="H19" s="123"/>
    </row>
    <row r="20" spans="1:8">
      <c r="A20" t="s">
        <v>1232</v>
      </c>
    </row>
    <row r="21" spans="1:8" ht="13.5" customHeight="1">
      <c r="A21" s="291" t="s">
        <v>1228</v>
      </c>
      <c r="B21" s="294" t="str">
        <f>IF($B$15="","",IF(ISERROR(VLOOKUP($B$15,运单基本信息!$C$4:$X$1048576,18,FALSE)),"",VLOOKUP($B$15,运单基本信息!$C$4:$X$1048576,18,FALSE)))</f>
        <v>小猪</v>
      </c>
      <c r="C21" s="295"/>
      <c r="D21" s="295" t="str">
        <f>REPLACE(D5,4,4,"****")</f>
        <v>123****8901</v>
      </c>
      <c r="E21" s="295"/>
      <c r="F21" s="295"/>
      <c r="G21" s="295"/>
      <c r="H21" s="295"/>
    </row>
    <row r="22" spans="1:8" ht="13.5" customHeight="1">
      <c r="A22" s="292"/>
      <c r="B22" s="296"/>
      <c r="C22" s="183"/>
      <c r="D22" s="183"/>
      <c r="E22" s="183"/>
      <c r="F22" s="183"/>
      <c r="G22" s="183"/>
      <c r="H22" s="183"/>
    </row>
    <row r="23" spans="1:8" ht="13.5" customHeight="1">
      <c r="A23" s="293"/>
      <c r="B23" s="297" t="str">
        <f>IF($B$15="","",IF(ISERROR(VLOOKUP($B$15,运单基本信息!$C$4:$X$1048576,20,FALSE)),"",VLOOKUP($B$15,运单基本信息!$C$4:$X$1048576,20,FALSE)))</f>
        <v>adress1</v>
      </c>
      <c r="C23" s="298"/>
      <c r="D23" s="298"/>
      <c r="E23" s="298"/>
      <c r="F23" s="298"/>
      <c r="G23" s="298"/>
      <c r="H23" s="298"/>
    </row>
    <row r="24" spans="1:8" ht="13.5" customHeight="1">
      <c r="A24" s="305" t="s">
        <v>1229</v>
      </c>
      <c r="B24" s="294" t="str">
        <f>IF($B$15="","",IF(ISERROR(VLOOKUP($B$15,运单基本信息!$C$4:$X$1048576,15,FALSE)),"",VLOOKUP($B$15,运单基本信息!$C$4:$X$1048576,15,FALSE)))</f>
        <v>小朱</v>
      </c>
      <c r="C24" s="295"/>
      <c r="D24" s="295" t="str">
        <f>REPLACE(D8,4,4,"****")</f>
        <v>123****8902</v>
      </c>
      <c r="E24" s="295"/>
      <c r="F24" s="295"/>
      <c r="G24" s="295"/>
      <c r="H24" s="295"/>
    </row>
    <row r="25" spans="1:8" ht="13.5" customHeight="1">
      <c r="A25" s="306"/>
      <c r="B25" s="296"/>
      <c r="C25" s="183"/>
      <c r="D25" s="183"/>
      <c r="E25" s="183"/>
      <c r="F25" s="183"/>
      <c r="G25" s="183"/>
      <c r="H25" s="183"/>
    </row>
    <row r="26" spans="1:8" ht="13.5" customHeight="1">
      <c r="A26" s="307"/>
      <c r="B26" s="297" t="str">
        <f>IF($B$15="","",IF(ISERROR(VLOOKUP($B$15,运单基本信息!$C$4:$X$1048576,17,FALSE)),"",VLOOKUP($B$15,运单基本信息!$C$4:$X$1048576,17,FALSE)))</f>
        <v>adress2</v>
      </c>
      <c r="C26" s="298"/>
      <c r="D26" s="298"/>
      <c r="E26" s="298"/>
      <c r="F26" s="298"/>
      <c r="G26" s="298"/>
      <c r="H26" s="298"/>
    </row>
    <row r="27" spans="1:8">
      <c r="F27" s="295"/>
      <c r="G27" s="295"/>
      <c r="H27" s="295"/>
    </row>
    <row r="28" spans="1:8">
      <c r="C28" s="155" t="s">
        <v>1383</v>
      </c>
      <c r="F28" s="183"/>
      <c r="G28" s="183"/>
      <c r="H28" s="183"/>
    </row>
    <row r="29" spans="1:8">
      <c r="A29" s="303" t="s">
        <v>1316</v>
      </c>
      <c r="B29" s="304"/>
      <c r="C29" s="304"/>
      <c r="D29" s="304"/>
      <c r="E29" s="304"/>
      <c r="F29" s="183"/>
      <c r="G29" s="183"/>
      <c r="H29" s="183"/>
    </row>
    <row r="30" spans="1:8">
      <c r="A30" s="304"/>
      <c r="B30" s="304"/>
      <c r="C30" s="304"/>
      <c r="D30" s="304"/>
      <c r="E30" s="304"/>
      <c r="F30" s="183"/>
      <c r="G30" s="183"/>
      <c r="H30" s="183"/>
    </row>
    <row r="31" spans="1:8">
      <c r="A31" s="304"/>
      <c r="B31" s="304"/>
      <c r="C31" s="304"/>
      <c r="D31" s="304"/>
      <c r="E31" s="304"/>
      <c r="F31" s="183"/>
      <c r="G31" s="183"/>
      <c r="H31" s="183"/>
    </row>
    <row r="32" spans="1:8">
      <c r="A32" s="304"/>
      <c r="B32" s="304"/>
      <c r="C32" s="304"/>
      <c r="D32" s="304"/>
      <c r="E32" s="304"/>
      <c r="F32" s="183"/>
      <c r="G32" s="183"/>
      <c r="H32" s="183"/>
    </row>
    <row r="33" spans="1:8">
      <c r="A33" s="304"/>
      <c r="B33" s="304"/>
      <c r="C33" s="304"/>
      <c r="D33" s="304"/>
      <c r="E33" s="304"/>
      <c r="F33" s="183"/>
      <c r="G33" s="183"/>
      <c r="H33" s="183"/>
    </row>
    <row r="34" spans="1:8">
      <c r="A34" s="304"/>
      <c r="B34" s="304"/>
      <c r="C34" s="304"/>
      <c r="D34" s="304"/>
      <c r="E34" s="304"/>
      <c r="H34" t="s">
        <v>1234</v>
      </c>
    </row>
  </sheetData>
  <mergeCells count="25">
    <mergeCell ref="A5:A7"/>
    <mergeCell ref="A8:A10"/>
    <mergeCell ref="B11:H14"/>
    <mergeCell ref="B15:H15"/>
    <mergeCell ref="A1:B1"/>
    <mergeCell ref="C1:H1"/>
    <mergeCell ref="B5:C6"/>
    <mergeCell ref="D5:H6"/>
    <mergeCell ref="B7:H7"/>
    <mergeCell ref="A2:H4"/>
    <mergeCell ref="B8:C9"/>
    <mergeCell ref="D8:H9"/>
    <mergeCell ref="B10:H10"/>
    <mergeCell ref="A29:E34"/>
    <mergeCell ref="F27:H33"/>
    <mergeCell ref="A24:A26"/>
    <mergeCell ref="B24:C25"/>
    <mergeCell ref="D24:H25"/>
    <mergeCell ref="B26:H26"/>
    <mergeCell ref="A21:A23"/>
    <mergeCell ref="B21:C22"/>
    <mergeCell ref="D21:H22"/>
    <mergeCell ref="B23:H23"/>
    <mergeCell ref="A16:B18"/>
    <mergeCell ref="F16:H18"/>
  </mergeCells>
  <phoneticPr fontId="3" type="noConversion"/>
  <hyperlinks>
    <hyperlink ref="C28" r:id="rId1" xr:uid="{00000000-0004-0000-1600-000000000000}"/>
  </hyperlinks>
  <pageMargins left="0.70866141732283472" right="0.70866141732283472" top="0.59055118110236227" bottom="0.59055118110236227" header="0.31496062992125984" footer="0.31496062992125984"/>
  <pageSetup paperSize="144" orientation="portrait" horizontalDpi="1200" verticalDpi="1200" r:id="rId2"/>
  <drawing r:id="rId3"/>
  <legacyDrawing r:id="rId4"/>
  <controls>
    <mc:AlternateContent xmlns:mc="http://schemas.openxmlformats.org/markup-compatibility/2006">
      <mc:Choice Requires="x14">
        <control shapeId="584712" r:id="rId5" name="BarCodeCtrl3">
          <controlPr defaultSize="0" autoLine="0" autoPict="0" linkedCell="C1" r:id="rId6">
            <anchor moveWithCells="1">
              <from>
                <xdr:col>6</xdr:col>
                <xdr:colOff>57150</xdr:colOff>
                <xdr:row>15</xdr:row>
                <xdr:rowOff>28575</xdr:rowOff>
              </from>
              <to>
                <xdr:col>7</xdr:col>
                <xdr:colOff>361950</xdr:colOff>
                <xdr:row>17</xdr:row>
                <xdr:rowOff>371475</xdr:rowOff>
              </to>
            </anchor>
          </controlPr>
        </control>
      </mc:Choice>
      <mc:Fallback>
        <control shapeId="584712" r:id="rId5" name="BarCodeCtrl3"/>
      </mc:Fallback>
    </mc:AlternateContent>
    <mc:AlternateContent xmlns:mc="http://schemas.openxmlformats.org/markup-compatibility/2006">
      <mc:Choice Requires="x14">
        <control shapeId="584706" r:id="rId7" name="BarCodeCtrl1">
          <controlPr defaultSize="0" autoLine="0" autoPict="0" linkedCell="C1" r:id="rId8">
            <anchor moveWithCells="1">
              <from>
                <xdr:col>0</xdr:col>
                <xdr:colOff>171450</xdr:colOff>
                <xdr:row>10</xdr:row>
                <xdr:rowOff>28575</xdr:rowOff>
              </from>
              <to>
                <xdr:col>7</xdr:col>
                <xdr:colOff>457200</xdr:colOff>
                <xdr:row>14</xdr:row>
                <xdr:rowOff>342900</xdr:rowOff>
              </to>
            </anchor>
          </controlPr>
        </control>
      </mc:Choice>
      <mc:Fallback>
        <control shapeId="584706" r:id="rId7" name="BarCodeCtrl1"/>
      </mc:Fallback>
    </mc:AlternateContent>
    <mc:AlternateContent xmlns:mc="http://schemas.openxmlformats.org/markup-compatibility/2006">
      <mc:Choice Requires="x14">
        <control shapeId="584709" r:id="rId9" name="CommandButton2">
          <controlPr locked="0" defaultSize="0" autoLine="0" r:id="rId10">
            <anchor moveWithCells="1">
              <from>
                <xdr:col>9</xdr:col>
                <xdr:colOff>561975</xdr:colOff>
                <xdr:row>3</xdr:row>
                <xdr:rowOff>133350</xdr:rowOff>
              </from>
              <to>
                <xdr:col>11</xdr:col>
                <xdr:colOff>247650</xdr:colOff>
                <xdr:row>5</xdr:row>
                <xdr:rowOff>133350</xdr:rowOff>
              </to>
            </anchor>
          </controlPr>
        </control>
      </mc:Choice>
      <mc:Fallback>
        <control shapeId="584709" r:id="rId9" name="CommandButton2"/>
      </mc:Fallback>
    </mc:AlternateContent>
    <mc:AlternateContent xmlns:mc="http://schemas.openxmlformats.org/markup-compatibility/2006">
      <mc:Choice Requires="x14">
        <control shapeId="584710" r:id="rId11" name="CommandButton1">
          <controlPr locked="0" defaultSize="0" autoLine="0" r:id="rId12">
            <anchor moveWithCells="1">
              <from>
                <xdr:col>9</xdr:col>
                <xdr:colOff>171450</xdr:colOff>
                <xdr:row>0</xdr:row>
                <xdr:rowOff>104775</xdr:rowOff>
              </from>
              <to>
                <xdr:col>11</xdr:col>
                <xdr:colOff>590550</xdr:colOff>
                <xdr:row>2</xdr:row>
                <xdr:rowOff>104775</xdr:rowOff>
              </to>
            </anchor>
          </controlPr>
        </control>
      </mc:Choice>
      <mc:Fallback>
        <control shapeId="584710" r:id="rId11"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0000000}">
          <x14:formula1>
            <xm:f>添加运单!$N$6:$N$16</xm:f>
          </x14:formula1>
          <xm:sqref>C1:H1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dimension ref="A1:V20"/>
  <sheetViews>
    <sheetView showGridLines="0" showRowColHeaders="0" zoomScaleNormal="100" workbookViewId="0">
      <selection activeCell="A10" sqref="A10"/>
    </sheetView>
  </sheetViews>
  <sheetFormatPr defaultRowHeight="13.5"/>
  <cols>
    <col min="1" max="1" width="22.875" style="7" customWidth="1"/>
    <col min="3" max="3" width="8.375" style="26" customWidth="1"/>
    <col min="4" max="4" width="17.125" style="26" customWidth="1"/>
    <col min="5" max="7" width="9" style="25"/>
    <col min="8" max="8" width="16.5" customWidth="1"/>
    <col min="12" max="12" width="13.125" customWidth="1"/>
    <col min="13" max="13" width="15" customWidth="1"/>
    <col min="14" max="14" width="22.125" customWidth="1"/>
    <col min="15" max="15" width="15.625" customWidth="1"/>
    <col min="16" max="16" width="17.875" customWidth="1"/>
    <col min="17" max="17" width="23.125" customWidth="1"/>
    <col min="18" max="18" width="17.125" customWidth="1"/>
    <col min="19" max="19" width="32.125" customWidth="1"/>
  </cols>
  <sheetData>
    <row r="1" spans="1:22" ht="50.1" customHeight="1">
      <c r="A1" s="154" t="s">
        <v>495</v>
      </c>
      <c r="C1" s="8" t="s">
        <v>77</v>
      </c>
      <c r="D1" s="8"/>
      <c r="E1"/>
      <c r="F1"/>
      <c r="G1"/>
    </row>
    <row r="2" spans="1:22" ht="15" customHeight="1">
      <c r="A2" s="196"/>
      <c r="C2"/>
      <c r="D2"/>
      <c r="E2"/>
      <c r="F2"/>
      <c r="G2"/>
    </row>
    <row r="3" spans="1:22" ht="15" customHeight="1">
      <c r="A3" s="197"/>
      <c r="C3" s="323" t="s">
        <v>107</v>
      </c>
      <c r="D3" s="324"/>
      <c r="E3"/>
      <c r="F3"/>
      <c r="G3"/>
    </row>
    <row r="4" spans="1:22" ht="15" customHeight="1" thickBot="1">
      <c r="A4" s="196" t="s">
        <v>497</v>
      </c>
      <c r="D4" s="25"/>
      <c r="E4"/>
      <c r="F4"/>
      <c r="G4"/>
      <c r="V4" s="40"/>
    </row>
    <row r="5" spans="1:22" ht="15" customHeight="1">
      <c r="A5" s="197"/>
      <c r="C5" s="325" t="s">
        <v>106</v>
      </c>
      <c r="D5" s="326"/>
      <c r="E5" s="328">
        <v>2019091200003</v>
      </c>
      <c r="F5" s="328"/>
      <c r="G5" s="328"/>
      <c r="H5" s="328"/>
      <c r="I5" s="328"/>
      <c r="J5" s="328"/>
      <c r="K5" s="328"/>
      <c r="L5" s="22"/>
    </row>
    <row r="6" spans="1:22" ht="15" customHeight="1" thickBot="1">
      <c r="A6" s="196" t="s">
        <v>78</v>
      </c>
      <c r="C6" s="327"/>
      <c r="D6" s="299"/>
      <c r="E6" s="290"/>
      <c r="F6" s="290"/>
      <c r="G6" s="290"/>
      <c r="H6" s="290"/>
      <c r="I6" s="290"/>
      <c r="J6" s="290"/>
      <c r="K6" s="290"/>
      <c r="L6" s="18"/>
    </row>
    <row r="7" spans="1:22" ht="15" customHeight="1">
      <c r="A7" s="197"/>
      <c r="C7" s="20"/>
      <c r="E7" s="299"/>
      <c r="F7" s="299"/>
      <c r="G7" s="299"/>
      <c r="H7" s="4"/>
      <c r="I7" s="183"/>
      <c r="J7" s="183"/>
      <c r="K7" s="183"/>
      <c r="L7" s="18"/>
    </row>
    <row r="8" spans="1:22" ht="15" customHeight="1">
      <c r="A8" s="196" t="s">
        <v>77</v>
      </c>
      <c r="C8" s="225" t="s">
        <v>153</v>
      </c>
      <c r="D8" s="183"/>
      <c r="E8" s="299">
        <f ca="1">IF(E5="","",TODAY())</f>
        <v>44817</v>
      </c>
      <c r="F8" s="299"/>
      <c r="G8" s="299"/>
      <c r="H8" s="183" t="s">
        <v>146</v>
      </c>
      <c r="I8" s="183">
        <f>IF(E5="","",IF(ISERROR(VLOOKUP(E5,运单基本信息!C4:L1048576,10,FALSE)),"",VLOOKUP(E5,运单基本信息!C4:L1048576,10,FALSE)))</f>
        <v>123</v>
      </c>
      <c r="J8" s="183"/>
      <c r="K8" s="183"/>
      <c r="L8" s="18"/>
    </row>
    <row r="9" spans="1:22" ht="15" customHeight="1" thickBot="1">
      <c r="A9" s="197"/>
      <c r="C9" s="225"/>
      <c r="D9" s="183"/>
      <c r="E9" s="247"/>
      <c r="F9" s="247"/>
      <c r="G9" s="247"/>
      <c r="H9" s="183"/>
      <c r="I9" s="226"/>
      <c r="J9" s="226"/>
      <c r="K9" s="226"/>
      <c r="L9" s="18"/>
    </row>
    <row r="10" spans="1:22" ht="20.100000000000001" customHeight="1">
      <c r="A10" s="9" t="s">
        <v>504</v>
      </c>
      <c r="C10" s="20"/>
      <c r="E10" s="299"/>
      <c r="F10" s="299"/>
      <c r="G10" s="299"/>
      <c r="H10" s="4"/>
      <c r="I10" s="183"/>
      <c r="J10" s="183"/>
      <c r="K10" s="183"/>
      <c r="L10" s="18"/>
    </row>
    <row r="11" spans="1:22" ht="20.100000000000001" customHeight="1">
      <c r="A11" s="90" t="s">
        <v>505</v>
      </c>
      <c r="C11" s="225" t="s">
        <v>480</v>
      </c>
      <c r="D11" s="183"/>
      <c r="E11" s="183" t="s">
        <v>1407</v>
      </c>
      <c r="F11" s="183"/>
      <c r="G11" s="183"/>
      <c r="H11" s="183"/>
      <c r="I11" s="183"/>
      <c r="J11" s="183"/>
      <c r="K11" s="183"/>
      <c r="L11" s="18"/>
    </row>
    <row r="12" spans="1:22" ht="20.100000000000001" customHeight="1" thickBot="1">
      <c r="A12" s="86" t="s">
        <v>506</v>
      </c>
      <c r="C12" s="225"/>
      <c r="D12" s="183"/>
      <c r="E12" s="226"/>
      <c r="F12" s="226"/>
      <c r="G12" s="226"/>
      <c r="H12" s="226"/>
      <c r="I12" s="226"/>
      <c r="J12" s="226"/>
      <c r="K12" s="226"/>
      <c r="L12" s="18"/>
    </row>
    <row r="13" spans="1:22" ht="20.100000000000001" customHeight="1" thickBot="1">
      <c r="A13" s="112" t="s">
        <v>1414</v>
      </c>
      <c r="C13" s="74"/>
      <c r="D13" s="16"/>
      <c r="E13" s="247"/>
      <c r="F13" s="247"/>
      <c r="G13" s="247"/>
      <c r="H13" s="72"/>
      <c r="I13" s="226"/>
      <c r="J13" s="226"/>
      <c r="K13" s="226"/>
      <c r="L13" s="15"/>
    </row>
    <row r="14" spans="1:22" ht="15" customHeight="1">
      <c r="A14" s="322"/>
      <c r="C14"/>
      <c r="E14" s="299"/>
      <c r="F14" s="299"/>
      <c r="G14" s="299"/>
      <c r="H14" s="4"/>
      <c r="I14" s="183"/>
      <c r="J14" s="183"/>
      <c r="K14" s="183"/>
    </row>
    <row r="15" spans="1:22" ht="13.5" customHeight="1">
      <c r="A15" s="197"/>
      <c r="C15"/>
      <c r="E15" s="299"/>
      <c r="F15" s="299"/>
      <c r="G15" s="299"/>
      <c r="H15" s="4"/>
      <c r="I15" s="183"/>
      <c r="J15" s="183"/>
      <c r="K15" s="183"/>
    </row>
    <row r="16" spans="1:22" ht="13.5" customHeight="1">
      <c r="C16"/>
      <c r="E16" s="299"/>
      <c r="F16" s="299"/>
      <c r="G16" s="299"/>
      <c r="H16" s="4"/>
      <c r="I16" s="183"/>
      <c r="J16" s="183"/>
      <c r="K16" s="183"/>
    </row>
    <row r="17" spans="3:11">
      <c r="C17"/>
      <c r="E17" s="299"/>
      <c r="F17" s="299"/>
      <c r="G17" s="299"/>
      <c r="H17" s="4"/>
      <c r="I17" s="183"/>
      <c r="J17" s="183"/>
      <c r="K17" s="183"/>
    </row>
    <row r="18" spans="3:11">
      <c r="C18"/>
      <c r="E18" s="299"/>
      <c r="F18" s="299"/>
      <c r="G18" s="299"/>
      <c r="H18" s="4"/>
      <c r="I18" s="183"/>
      <c r="J18" s="183"/>
      <c r="K18" s="183"/>
    </row>
    <row r="19" spans="3:11">
      <c r="C19"/>
      <c r="E19" s="299"/>
      <c r="F19" s="299"/>
      <c r="G19" s="299"/>
      <c r="H19" s="4"/>
      <c r="I19" s="183"/>
      <c r="J19" s="183"/>
      <c r="K19" s="183"/>
    </row>
    <row r="20" spans="3:11">
      <c r="C20"/>
      <c r="E20" s="299"/>
      <c r="F20" s="299"/>
      <c r="G20" s="299"/>
      <c r="H20" s="4"/>
      <c r="I20" s="183"/>
      <c r="J20" s="183"/>
      <c r="K20" s="183"/>
    </row>
  </sheetData>
  <mergeCells count="34">
    <mergeCell ref="C3:D3"/>
    <mergeCell ref="C5:D6"/>
    <mergeCell ref="E5:K6"/>
    <mergeCell ref="C8:D9"/>
    <mergeCell ref="C11:D12"/>
    <mergeCell ref="H8:H9"/>
    <mergeCell ref="E11:K12"/>
    <mergeCell ref="E8:G9"/>
    <mergeCell ref="I8:K9"/>
    <mergeCell ref="I10:K10"/>
    <mergeCell ref="E10:G10"/>
    <mergeCell ref="E7:G7"/>
    <mergeCell ref="I7:K7"/>
    <mergeCell ref="E20:G20"/>
    <mergeCell ref="I20:K20"/>
    <mergeCell ref="E17:G17"/>
    <mergeCell ref="I17:K17"/>
    <mergeCell ref="E18:G18"/>
    <mergeCell ref="I18:K18"/>
    <mergeCell ref="E19:G19"/>
    <mergeCell ref="I19:K19"/>
    <mergeCell ref="E13:G13"/>
    <mergeCell ref="I13:K13"/>
    <mergeCell ref="I14:K14"/>
    <mergeCell ref="I15:K15"/>
    <mergeCell ref="I16:K16"/>
    <mergeCell ref="E14:G14"/>
    <mergeCell ref="E15:G15"/>
    <mergeCell ref="E16:G16"/>
    <mergeCell ref="A2:A3"/>
    <mergeCell ref="A4:A5"/>
    <mergeCell ref="A6:A7"/>
    <mergeCell ref="A8:A9"/>
    <mergeCell ref="A14:A15"/>
  </mergeCells>
  <phoneticPr fontId="3" type="noConversion"/>
  <hyperlinks>
    <hyperlink ref="A11" location="添加运单!A1" tooltip="添加运单" display="添加运单" xr:uid="{00000000-0004-0000-1700-000000000000}"/>
    <hyperlink ref="A12" location="运单实时状态!A1" tooltip="运单状态更新" display="运单状态更新" xr:uid="{00000000-0004-0000-1700-000001000000}"/>
    <hyperlink ref="A10" location="查询运单!A1" tooltip="查询运单" display="查询运单" xr:uid="{00000000-0004-0000-1700-000002000000}"/>
    <hyperlink ref="A4:A5" location="车辆管理!A1" tooltip="车辆管理" display="车辆管理" xr:uid="{00000000-0004-0000-1700-000003000000}"/>
    <hyperlink ref="A6:A7" location="路线管理!A1" tooltip="路线管理" display="路线管理" xr:uid="{00000000-0004-0000-1700-000004000000}"/>
    <hyperlink ref="A8:A9" location="运单管理!A1" tooltip="返回控制面板主页" display="运单管理" xr:uid="{00000000-0004-0000-1700-000005000000}"/>
    <hyperlink ref="A13" location="运输费用报销!A1" tooltip="运输费用报销" display="运输费用报销" xr:uid="{00000000-0004-0000-1700-000006000000}"/>
  </hyperlink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3031" r:id="rId4" name="TextBox1">
          <controlPr defaultSize="0" autoLine="0" r:id="rId5">
            <anchor moveWithCells="1">
              <from>
                <xdr:col>3</xdr:col>
                <xdr:colOff>676275</xdr:colOff>
                <xdr:row>1</xdr:row>
                <xdr:rowOff>152400</xdr:rowOff>
              </from>
              <to>
                <xdr:col>5</xdr:col>
                <xdr:colOff>590550</xdr:colOff>
                <xdr:row>3</xdr:row>
                <xdr:rowOff>47625</xdr:rowOff>
              </to>
            </anchor>
          </controlPr>
        </control>
      </mc:Choice>
      <mc:Fallback>
        <control shapeId="513031" r:id="rId4" name="TextBox1"/>
      </mc:Fallback>
    </mc:AlternateContent>
    <mc:AlternateContent xmlns:mc="http://schemas.openxmlformats.org/markup-compatibility/2006">
      <mc:Choice Requires="x14">
        <control shapeId="513032" r:id="rId6" name="CommandButton7">
          <controlPr locked="0" defaultSize="0" autoLine="0" r:id="rId7">
            <anchor moveWithCells="1">
              <from>
                <xdr:col>6</xdr:col>
                <xdr:colOff>371475</xdr:colOff>
                <xdr:row>1</xdr:row>
                <xdr:rowOff>114300</xdr:rowOff>
              </from>
              <to>
                <xdr:col>7</xdr:col>
                <xdr:colOff>561975</xdr:colOff>
                <xdr:row>3</xdr:row>
                <xdr:rowOff>38100</xdr:rowOff>
              </to>
            </anchor>
          </controlPr>
        </control>
      </mc:Choice>
      <mc:Fallback>
        <control shapeId="513032" r:id="rId6" name="CommandButton7"/>
      </mc:Fallback>
    </mc:AlternateContent>
    <mc:AlternateContent xmlns:mc="http://schemas.openxmlformats.org/markup-compatibility/2006">
      <mc:Choice Requires="x14">
        <control shapeId="513033" r:id="rId8" name="CommandButton8">
          <controlPr locked="0" defaultSize="0" autoLine="0" r:id="rId9">
            <anchor moveWithCells="1">
              <from>
                <xdr:col>8</xdr:col>
                <xdr:colOff>142875</xdr:colOff>
                <xdr:row>1</xdr:row>
                <xdr:rowOff>114300</xdr:rowOff>
              </from>
              <to>
                <xdr:col>11</xdr:col>
                <xdr:colOff>190500</xdr:colOff>
                <xdr:row>3</xdr:row>
                <xdr:rowOff>38100</xdr:rowOff>
              </to>
            </anchor>
          </controlPr>
        </control>
      </mc:Choice>
      <mc:Fallback>
        <control shapeId="513033" r:id="rId8" name="CommandButton8"/>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8"/>
  <dimension ref="A1:I199"/>
  <sheetViews>
    <sheetView showGridLines="0" showRowColHeaders="0" workbookViewId="0">
      <selection activeCell="A12" sqref="A12"/>
    </sheetView>
  </sheetViews>
  <sheetFormatPr defaultRowHeight="13.5"/>
  <cols>
    <col min="1" max="1" width="22.625" style="7" customWidth="1"/>
    <col min="4" max="4" width="15.625" style="75" customWidth="1"/>
    <col min="5" max="5" width="12.375" style="75" customWidth="1"/>
    <col min="6" max="6" width="13.5" customWidth="1"/>
    <col min="7" max="7" width="15.75" customWidth="1"/>
    <col min="8" max="8" width="16.875" customWidth="1"/>
  </cols>
  <sheetData>
    <row r="1" spans="1:9" ht="50.1" customHeight="1">
      <c r="A1" s="154" t="s">
        <v>495</v>
      </c>
      <c r="C1" s="8" t="s">
        <v>77</v>
      </c>
      <c r="D1" s="8"/>
      <c r="E1"/>
    </row>
    <row r="2" spans="1:9" ht="15" customHeight="1">
      <c r="A2" s="196"/>
      <c r="D2"/>
      <c r="E2"/>
    </row>
    <row r="3" spans="1:9" ht="15" customHeight="1">
      <c r="A3" s="197"/>
      <c r="D3" s="182" t="s">
        <v>1311</v>
      </c>
      <c r="E3" s="182"/>
      <c r="F3" s="182"/>
      <c r="G3" s="182"/>
      <c r="H3" s="182"/>
      <c r="I3" s="182"/>
    </row>
    <row r="4" spans="1:9" ht="15" customHeight="1">
      <c r="A4" s="196" t="s">
        <v>79</v>
      </c>
      <c r="D4"/>
      <c r="E4"/>
    </row>
    <row r="5" spans="1:9" ht="15" customHeight="1">
      <c r="A5" s="197"/>
      <c r="D5"/>
      <c r="E5"/>
    </row>
    <row r="6" spans="1:9" ht="15" customHeight="1">
      <c r="A6" s="196" t="s">
        <v>78</v>
      </c>
      <c r="D6"/>
      <c r="E6" s="19"/>
      <c r="F6" s="334"/>
      <c r="G6" s="334"/>
      <c r="H6" s="334"/>
    </row>
    <row r="7" spans="1:9" ht="15" customHeight="1" thickBot="1">
      <c r="A7" s="197"/>
      <c r="D7"/>
      <c r="E7" s="19"/>
      <c r="F7" s="183"/>
      <c r="G7" s="183"/>
      <c r="H7" s="183"/>
    </row>
    <row r="8" spans="1:9" ht="15" customHeight="1">
      <c r="A8" s="196" t="s">
        <v>77</v>
      </c>
      <c r="D8" s="335" t="s">
        <v>1411</v>
      </c>
      <c r="E8" s="336"/>
      <c r="F8" s="336" t="s">
        <v>1412</v>
      </c>
      <c r="G8" s="336"/>
      <c r="H8" s="169" t="s">
        <v>1415</v>
      </c>
    </row>
    <row r="9" spans="1:9" ht="15" customHeight="1">
      <c r="A9" s="197"/>
      <c r="D9" s="330"/>
      <c r="E9" s="331"/>
      <c r="F9" s="329"/>
      <c r="G9" s="329"/>
      <c r="H9" s="168"/>
    </row>
    <row r="10" spans="1:9" ht="20.100000000000001" customHeight="1">
      <c r="A10" s="9" t="s">
        <v>504</v>
      </c>
      <c r="D10" s="330"/>
      <c r="E10" s="331"/>
      <c r="F10" s="329"/>
      <c r="G10" s="329"/>
      <c r="H10" s="168"/>
    </row>
    <row r="11" spans="1:9" ht="20.100000000000001" customHeight="1">
      <c r="A11" s="90" t="s">
        <v>505</v>
      </c>
      <c r="D11" s="330"/>
      <c r="E11" s="331"/>
      <c r="F11" s="329"/>
      <c r="G11" s="329"/>
      <c r="H11" s="168"/>
    </row>
    <row r="12" spans="1:9" ht="20.100000000000001" customHeight="1">
      <c r="A12" s="128" t="s">
        <v>506</v>
      </c>
      <c r="D12" s="330"/>
      <c r="E12" s="331"/>
      <c r="F12" s="329"/>
      <c r="G12" s="329"/>
      <c r="H12" s="168"/>
    </row>
    <row r="13" spans="1:9" ht="20.100000000000001" customHeight="1">
      <c r="A13" s="129" t="s">
        <v>1414</v>
      </c>
      <c r="D13" s="330"/>
      <c r="E13" s="331"/>
      <c r="F13" s="329" t="str">
        <f>IF(D13="","",IF(ISERROR(VLOOKUP(D13,运单基本信息!$C$4:$P$1048576,8,FALSE)),"未查询到该订单的物流服务费用",VLOOKUP(D13,运单基本信息!$C$4:$P$1048576,8,FALSE)))</f>
        <v/>
      </c>
      <c r="G13" s="329"/>
      <c r="H13" s="168" t="str">
        <f>IF(D13="","",IF(ISERROR(VLOOKUP(D13,运单基本信息!$C$4:$P$1048576,14,FALSE)),"未查询到该订单的手续费，请核实",VLOOKUP(D13,运单基本信息!$C$4:$P$1048576,14,FALSE)))</f>
        <v/>
      </c>
    </row>
    <row r="14" spans="1:9" ht="15" customHeight="1">
      <c r="A14" s="196"/>
      <c r="D14" s="330"/>
      <c r="E14" s="331"/>
      <c r="F14" s="329" t="str">
        <f>IF(D14="","",IF(ISERROR(VLOOKUP(D14,运单基本信息!$C$4:$P$1048576,8,FALSE)),"未查询到该订单的物流服务费用",VLOOKUP(D14,运单基本信息!$C$4:$P$1048576,8,FALSE)))</f>
        <v/>
      </c>
      <c r="G14" s="329"/>
      <c r="H14" s="168" t="str">
        <f>IF(D14="","",IF(ISERROR(VLOOKUP(D14,运单基本信息!$C$4:$P$1048576,14,FALSE)),"未查询到该订单的手续费，请核实",VLOOKUP(D14,运单基本信息!$C$4:$P$1048576,14,FALSE)))</f>
        <v/>
      </c>
    </row>
    <row r="15" spans="1:9" ht="15" customHeight="1">
      <c r="A15" s="197"/>
      <c r="D15" s="330"/>
      <c r="E15" s="331"/>
      <c r="F15" s="329" t="str">
        <f>IF(D15="","",IF(ISERROR(VLOOKUP(D15,运单基本信息!$C$4:$P$1048576,8,FALSE)),"未查询到该订单的物流服务费用",VLOOKUP(D15,运单基本信息!$C$4:$P$1048576,8,FALSE)))</f>
        <v/>
      </c>
      <c r="G15" s="329"/>
      <c r="H15" s="168" t="str">
        <f>IF(D15="","",IF(ISERROR(VLOOKUP(D15,运单基本信息!$C$4:$P$1048576,14,FALSE)),"未查询到该订单的手续费，请核实",VLOOKUP(D15,运单基本信息!$C$4:$P$1048576,14,FALSE)))</f>
        <v/>
      </c>
    </row>
    <row r="16" spans="1:9">
      <c r="D16" s="330"/>
      <c r="E16" s="331"/>
      <c r="F16" s="329" t="str">
        <f>IF(D16="","",IF(ISERROR(VLOOKUP(D16,运单基本信息!$C$4:$P$1048576,8,FALSE)),"未查询到该订单的物流服务费用",VLOOKUP(D16,运单基本信息!$C$4:$P$1048576,8,FALSE)))</f>
        <v/>
      </c>
      <c r="G16" s="329"/>
      <c r="H16" s="168" t="str">
        <f>IF(D16="","",IF(ISERROR(VLOOKUP(D16,运单基本信息!$C$4:$P$1048576,14,FALSE)),"未查询到该订单的手续费，请核实",VLOOKUP(D16,运单基本信息!$C$4:$P$1048576,14,FALSE)))</f>
        <v/>
      </c>
    </row>
    <row r="17" spans="4:8">
      <c r="D17" s="330"/>
      <c r="E17" s="331"/>
      <c r="F17" s="329" t="str">
        <f>IF(D17="","",IF(ISERROR(VLOOKUP(D17,运单基本信息!$C$4:$P$1048576,8,FALSE)),"未查询到该订单的物流服务费用",VLOOKUP(D17,运单基本信息!$C$4:$P$1048576,8,FALSE)))</f>
        <v/>
      </c>
      <c r="G17" s="329"/>
      <c r="H17" s="168" t="str">
        <f>IF(D17="","",IF(ISERROR(VLOOKUP(D17,运单基本信息!$C$4:$P$1048576,14,FALSE)),"未查询到该订单的手续费，请核实",VLOOKUP(D17,运单基本信息!$C$4:$P$1048576,14,FALSE)))</f>
        <v/>
      </c>
    </row>
    <row r="18" spans="4:8">
      <c r="D18" s="330"/>
      <c r="E18" s="331"/>
      <c r="F18" s="329" t="str">
        <f>IF(D18="","",IF(ISERROR(VLOOKUP(D18,运单基本信息!$C$4:$P$1048576,8,FALSE)),"未查询到该订单的物流服务费用",VLOOKUP(D18,运单基本信息!$C$4:$P$1048576,8,FALSE)))</f>
        <v/>
      </c>
      <c r="G18" s="329"/>
      <c r="H18" s="168" t="str">
        <f>IF(D18="","",IF(ISERROR(VLOOKUP(D18,运单基本信息!$C$4:$P$1048576,14,FALSE)),"未查询到该订单的手续费，请核实",VLOOKUP(D18,运单基本信息!$C$4:$P$1048576,14,FALSE)))</f>
        <v/>
      </c>
    </row>
    <row r="19" spans="4:8">
      <c r="D19" s="330"/>
      <c r="E19" s="331"/>
      <c r="F19" s="329" t="str">
        <f>IF(D19="","",IF(ISERROR(VLOOKUP(D19,运单基本信息!$C$4:$P$1048576,8,FALSE)),"未查询到该订单的物流服务费用",VLOOKUP(D19,运单基本信息!$C$4:$P$1048576,8,FALSE)))</f>
        <v/>
      </c>
      <c r="G19" s="329"/>
      <c r="H19" s="168" t="str">
        <f>IF(D19="","",IF(ISERROR(VLOOKUP(D19,运单基本信息!$C$4:$P$1048576,14,FALSE)),"未查询到该订单的手续费，请核实",VLOOKUP(D19,运单基本信息!$C$4:$P$1048576,14,FALSE)))</f>
        <v/>
      </c>
    </row>
    <row r="20" spans="4:8">
      <c r="D20" s="330"/>
      <c r="E20" s="331"/>
      <c r="F20" s="329" t="str">
        <f>IF(D20="","",IF(ISERROR(VLOOKUP(D20,运单基本信息!$C$4:$P$1048576,8,FALSE)),"未查询到该订单的物流服务费用",VLOOKUP(D20,运单基本信息!$C$4:$P$1048576,8,FALSE)))</f>
        <v/>
      </c>
      <c r="G20" s="329"/>
      <c r="H20" s="168" t="str">
        <f>IF(D20="","",IF(ISERROR(VLOOKUP(D20,运单基本信息!$C$4:$P$1048576,14,FALSE)),"未查询到该订单的手续费，请核实",VLOOKUP(D20,运单基本信息!$C$4:$P$1048576,14,FALSE)))</f>
        <v/>
      </c>
    </row>
    <row r="21" spans="4:8">
      <c r="D21" s="330"/>
      <c r="E21" s="331"/>
      <c r="F21" s="329" t="str">
        <f>IF(D21="","",IF(ISERROR(VLOOKUP(D21,运单基本信息!$C$4:$P$1048576,8,FALSE)),"未查询到该订单的物流服务费用",VLOOKUP(D21,运单基本信息!$C$4:$P$1048576,8,FALSE)))</f>
        <v/>
      </c>
      <c r="G21" s="329"/>
      <c r="H21" s="168" t="str">
        <f>IF(D21="","",IF(ISERROR(VLOOKUP(D21,运单基本信息!$C$4:$P$1048576,14,FALSE)),"未查询到该订单的手续费，请核实",VLOOKUP(D21,运单基本信息!$C$4:$P$1048576,14,FALSE)))</f>
        <v/>
      </c>
    </row>
    <row r="22" spans="4:8">
      <c r="D22" s="330"/>
      <c r="E22" s="331"/>
      <c r="F22" s="329" t="str">
        <f>IF(D22="","",IF(ISERROR(VLOOKUP(D22,运单基本信息!$C$4:$P$1048576,8,FALSE)),"未查询到该订单的物流服务费用",VLOOKUP(D22,运单基本信息!$C$4:$P$1048576,8,FALSE)))</f>
        <v/>
      </c>
      <c r="G22" s="329"/>
      <c r="H22" s="168" t="str">
        <f>IF(D22="","",IF(ISERROR(VLOOKUP(D22,运单基本信息!$C$4:$P$1048576,14,FALSE)),"未查询到该订单的手续费，请核实",VLOOKUP(D22,运单基本信息!$C$4:$P$1048576,14,FALSE)))</f>
        <v/>
      </c>
    </row>
    <row r="23" spans="4:8">
      <c r="D23" s="330"/>
      <c r="E23" s="331"/>
      <c r="F23" s="329" t="str">
        <f>IF(D23="","",IF(ISERROR(VLOOKUP(D23,运单基本信息!$C$4:$P$1048576,8,FALSE)),"未查询到该订单的物流服务费用",VLOOKUP(D23,运单基本信息!$C$4:$P$1048576,8,FALSE)))</f>
        <v/>
      </c>
      <c r="G23" s="329"/>
      <c r="H23" s="168" t="str">
        <f>IF(D23="","",IF(ISERROR(VLOOKUP(D23,运单基本信息!$C$4:$P$1048576,14,FALSE)),"未查询到该订单的手续费，请核实",VLOOKUP(D23,运单基本信息!$C$4:$P$1048576,14,FALSE)))</f>
        <v/>
      </c>
    </row>
    <row r="24" spans="4:8">
      <c r="D24" s="330"/>
      <c r="E24" s="331"/>
      <c r="F24" s="329" t="str">
        <f>IF(D24="","",IF(ISERROR(VLOOKUP(D24,运单基本信息!$C$4:$P$1048576,8,FALSE)),"未查询到该订单的物流服务费用",VLOOKUP(D24,运单基本信息!$C$4:$P$1048576,8,FALSE)))</f>
        <v/>
      </c>
      <c r="G24" s="329"/>
      <c r="H24" s="168" t="str">
        <f>IF(D24="","",IF(ISERROR(VLOOKUP(D24,运单基本信息!$C$4:$P$1048576,14,FALSE)),"未查询到该订单的手续费，请核实",VLOOKUP(D24,运单基本信息!$C$4:$P$1048576,14,FALSE)))</f>
        <v/>
      </c>
    </row>
    <row r="25" spans="4:8">
      <c r="D25" s="330"/>
      <c r="E25" s="331"/>
      <c r="F25" s="329" t="str">
        <f>IF(D25="","",IF(ISERROR(VLOOKUP(D25,运单基本信息!$C$4:$P$1048576,8,FALSE)),"未查询到该订单的物流服务费用",VLOOKUP(D25,运单基本信息!$C$4:$P$1048576,8,FALSE)))</f>
        <v/>
      </c>
      <c r="G25" s="329"/>
      <c r="H25" s="168" t="str">
        <f>IF(D25="","",IF(ISERROR(VLOOKUP(D25,运单基本信息!$C$4:$P$1048576,14,FALSE)),"未查询到该订单的手续费，请核实",VLOOKUP(D25,运单基本信息!$C$4:$P$1048576,14,FALSE)))</f>
        <v/>
      </c>
    </row>
    <row r="26" spans="4:8">
      <c r="D26" s="330"/>
      <c r="E26" s="331"/>
      <c r="F26" s="329" t="str">
        <f>IF(D26="","",IF(ISERROR(VLOOKUP(D26,运单基本信息!$C$4:$P$1048576,8,FALSE)),"未查询到该订单的物流服务费用",VLOOKUP(D26,运单基本信息!$C$4:$P$1048576,8,FALSE)))</f>
        <v/>
      </c>
      <c r="G26" s="329"/>
      <c r="H26" s="168" t="str">
        <f>IF(D26="","",IF(ISERROR(VLOOKUP(D26,运单基本信息!$C$4:$P$1048576,14,FALSE)),"未查询到该订单的手续费，请核实",VLOOKUP(D26,运单基本信息!$C$4:$P$1048576,14,FALSE)))</f>
        <v/>
      </c>
    </row>
    <row r="27" spans="4:8">
      <c r="D27" s="330"/>
      <c r="E27" s="331"/>
      <c r="F27" s="329" t="str">
        <f>IF(D27="","",IF(ISERROR(VLOOKUP(D27,运单基本信息!$C$4:$P$1048576,8,FALSE)),"未查询到该订单的物流服务费用",VLOOKUP(D27,运单基本信息!$C$4:$P$1048576,8,FALSE)))</f>
        <v/>
      </c>
      <c r="G27" s="329"/>
      <c r="H27" s="168" t="str">
        <f>IF(D27="","",IF(ISERROR(VLOOKUP(D27,运单基本信息!$C$4:$P$1048576,14,FALSE)),"未查询到该订单的手续费，请核实",VLOOKUP(D27,运单基本信息!$C$4:$P$1048576,14,FALSE)))</f>
        <v/>
      </c>
    </row>
    <row r="28" spans="4:8">
      <c r="D28" s="330"/>
      <c r="E28" s="331"/>
      <c r="F28" s="329" t="str">
        <f>IF(D28="","",IF(ISERROR(VLOOKUP(D28,运单基本信息!$C$4:$P$1048576,8,FALSE)),"未查询到该订单的物流服务费用",VLOOKUP(D28,运单基本信息!$C$4:$P$1048576,8,FALSE)))</f>
        <v/>
      </c>
      <c r="G28" s="329"/>
      <c r="H28" s="168" t="str">
        <f>IF(D28="","",IF(ISERROR(VLOOKUP(D28,运单基本信息!$C$4:$P$1048576,14,FALSE)),"未查询到该订单的手续费，请核实",VLOOKUP(D28,运单基本信息!$C$4:$P$1048576,14,FALSE)))</f>
        <v/>
      </c>
    </row>
    <row r="29" spans="4:8">
      <c r="D29" s="330"/>
      <c r="E29" s="331"/>
      <c r="F29" s="329" t="str">
        <f>IF(D29="","",IF(ISERROR(VLOOKUP(D29,运单基本信息!$C$4:$P$1048576,8,FALSE)),"未查询到该订单的物流服务费用",VLOOKUP(D29,运单基本信息!$C$4:$P$1048576,8,FALSE)))</f>
        <v/>
      </c>
      <c r="G29" s="329"/>
      <c r="H29" s="168" t="str">
        <f>IF(D29="","",IF(ISERROR(VLOOKUP(D29,运单基本信息!$C$4:$P$1048576,14,FALSE)),"未查询到该订单的手续费，请核实",VLOOKUP(D29,运单基本信息!$C$4:$P$1048576,14,FALSE)))</f>
        <v/>
      </c>
    </row>
    <row r="30" spans="4:8">
      <c r="D30" s="330"/>
      <c r="E30" s="331"/>
      <c r="F30" s="329" t="str">
        <f>IF(D30="","",IF(ISERROR(VLOOKUP(D30,运单基本信息!$C$4:$P$1048576,8,FALSE)),"未查询到该订单的物流服务费用",VLOOKUP(D30,运单基本信息!$C$4:$P$1048576,8,FALSE)))</f>
        <v/>
      </c>
      <c r="G30" s="329"/>
      <c r="H30" s="168" t="str">
        <f>IF(D30="","",IF(ISERROR(VLOOKUP(D30,运单基本信息!$C$4:$P$1048576,14,FALSE)),"未查询到该订单的手续费，请核实",VLOOKUP(D30,运单基本信息!$C$4:$P$1048576,14,FALSE)))</f>
        <v/>
      </c>
    </row>
    <row r="31" spans="4:8">
      <c r="D31" s="330"/>
      <c r="E31" s="331"/>
      <c r="F31" s="329" t="str">
        <f>IF(D31="","",IF(ISERROR(VLOOKUP(D31,运单基本信息!$C$4:$P$1048576,8,FALSE)),"未查询到该订单的物流服务费用",VLOOKUP(D31,运单基本信息!$C$4:$P$1048576,8,FALSE)))</f>
        <v/>
      </c>
      <c r="G31" s="329"/>
      <c r="H31" s="168" t="str">
        <f>IF(D31="","",IF(ISERROR(VLOOKUP(D31,运单基本信息!$C$4:$P$1048576,14,FALSE)),"未查询到该订单的手续费，请核实",VLOOKUP(D31,运单基本信息!$C$4:$P$1048576,14,FALSE)))</f>
        <v/>
      </c>
    </row>
    <row r="32" spans="4:8">
      <c r="D32" s="330"/>
      <c r="E32" s="331"/>
      <c r="F32" s="329" t="str">
        <f>IF(D32="","",IF(ISERROR(VLOOKUP(D32,运单基本信息!$C$4:$P$1048576,8,FALSE)),"未查询到该订单的物流服务费用",VLOOKUP(D32,运单基本信息!$C$4:$P$1048576,8,FALSE)))</f>
        <v/>
      </c>
      <c r="G32" s="329"/>
      <c r="H32" s="168" t="str">
        <f>IF(D32="","",IF(ISERROR(VLOOKUP(D32,运单基本信息!$C$4:$P$1048576,14,FALSE)),"未查询到该订单的手续费，请核实",VLOOKUP(D32,运单基本信息!$C$4:$P$1048576,14,FALSE)))</f>
        <v/>
      </c>
    </row>
    <row r="33" spans="4:8">
      <c r="D33" s="330"/>
      <c r="E33" s="331"/>
      <c r="F33" s="329" t="str">
        <f>IF(D33="","",IF(ISERROR(VLOOKUP(D33,运单基本信息!$C$4:$P$1048576,8,FALSE)),"未查询到该订单的物流服务费用",VLOOKUP(D33,运单基本信息!$C$4:$P$1048576,8,FALSE)))</f>
        <v/>
      </c>
      <c r="G33" s="329"/>
      <c r="H33" s="168" t="str">
        <f>IF(D33="","",IF(ISERROR(VLOOKUP(D33,运单基本信息!$C$4:$P$1048576,14,FALSE)),"未查询到该订单的手续费，请核实",VLOOKUP(D33,运单基本信息!$C$4:$P$1048576,14,FALSE)))</f>
        <v/>
      </c>
    </row>
    <row r="34" spans="4:8">
      <c r="D34" s="330"/>
      <c r="E34" s="331"/>
      <c r="F34" s="329" t="str">
        <f>IF(D34="","",IF(ISERROR(VLOOKUP(D34,运单基本信息!$C$4:$P$1048576,8,FALSE)),"未查询到该订单的物流服务费用",VLOOKUP(D34,运单基本信息!$C$4:$P$1048576,8,FALSE)))</f>
        <v/>
      </c>
      <c r="G34" s="329"/>
      <c r="H34" s="168" t="str">
        <f>IF(D34="","",IF(ISERROR(VLOOKUP(D34,运单基本信息!$C$4:$P$1048576,14,FALSE)),"未查询到该订单的手续费，请核实",VLOOKUP(D34,运单基本信息!$C$4:$P$1048576,14,FALSE)))</f>
        <v/>
      </c>
    </row>
    <row r="35" spans="4:8">
      <c r="D35" s="330"/>
      <c r="E35" s="331"/>
      <c r="F35" s="329" t="str">
        <f>IF(D35="","",IF(ISERROR(VLOOKUP(D35,运单基本信息!$C$4:$P$1048576,8,FALSE)),"未查询到该订单的物流服务费用",VLOOKUP(D35,运单基本信息!$C$4:$P$1048576,8,FALSE)))</f>
        <v/>
      </c>
      <c r="G35" s="329"/>
      <c r="H35" s="168" t="str">
        <f>IF(D35="","",IF(ISERROR(VLOOKUP(D35,运单基本信息!$C$4:$P$1048576,14,FALSE)),"未查询到该订单的手续费，请核实",VLOOKUP(D35,运单基本信息!$C$4:$P$1048576,14,FALSE)))</f>
        <v/>
      </c>
    </row>
    <row r="36" spans="4:8">
      <c r="D36" s="330"/>
      <c r="E36" s="331"/>
      <c r="F36" s="329" t="str">
        <f>IF(D36="","",IF(ISERROR(VLOOKUP(D36,运单基本信息!$C$4:$P$1048576,8,FALSE)),"未查询到该订单的物流服务费用",VLOOKUP(D36,运单基本信息!$C$4:$P$1048576,8,FALSE)))</f>
        <v/>
      </c>
      <c r="G36" s="329"/>
      <c r="H36" s="168" t="str">
        <f>IF(D36="","",IF(ISERROR(VLOOKUP(D36,运单基本信息!$C$4:$P$1048576,14,FALSE)),"未查询到该订单的手续费，请核实",VLOOKUP(D36,运单基本信息!$C$4:$P$1048576,14,FALSE)))</f>
        <v/>
      </c>
    </row>
    <row r="37" spans="4:8">
      <c r="D37" s="330"/>
      <c r="E37" s="331"/>
      <c r="F37" s="329" t="str">
        <f>IF(D37="","",IF(ISERROR(VLOOKUP(D37,运单基本信息!$C$4:$P$1048576,8,FALSE)),"未查询到该订单的物流服务费用",VLOOKUP(D37,运单基本信息!$C$4:$P$1048576,8,FALSE)))</f>
        <v/>
      </c>
      <c r="G37" s="329"/>
      <c r="H37" s="168" t="str">
        <f>IF(D37="","",IF(ISERROR(VLOOKUP(D37,运单基本信息!$C$4:$P$1048576,14,FALSE)),"未查询到该订单的手续费，请核实",VLOOKUP(D37,运单基本信息!$C$4:$P$1048576,14,FALSE)))</f>
        <v/>
      </c>
    </row>
    <row r="38" spans="4:8">
      <c r="D38" s="330"/>
      <c r="E38" s="331"/>
      <c r="F38" s="329" t="str">
        <f>IF(D38="","",IF(ISERROR(VLOOKUP(D38,运单基本信息!$C$4:$P$1048576,8,FALSE)),"未查询到该订单的物流服务费用",VLOOKUP(D38,运单基本信息!$C$4:$P$1048576,8,FALSE)))</f>
        <v/>
      </c>
      <c r="G38" s="329"/>
      <c r="H38" s="168" t="str">
        <f>IF(D38="","",IF(ISERROR(VLOOKUP(D38,运单基本信息!$C$4:$P$1048576,14,FALSE)),"未查询到该订单的手续费，请核实",VLOOKUP(D38,运单基本信息!$C$4:$P$1048576,14,FALSE)))</f>
        <v/>
      </c>
    </row>
    <row r="39" spans="4:8">
      <c r="D39" s="330"/>
      <c r="E39" s="331"/>
      <c r="F39" s="329" t="str">
        <f>IF(D39="","",IF(ISERROR(VLOOKUP(D39,运单基本信息!$C$4:$P$1048576,8,FALSE)),"未查询到该订单的物流服务费用",VLOOKUP(D39,运单基本信息!$C$4:$P$1048576,8,FALSE)))</f>
        <v/>
      </c>
      <c r="G39" s="329"/>
      <c r="H39" s="168" t="str">
        <f>IF(D39="","",IF(ISERROR(VLOOKUP(D39,运单基本信息!$C$4:$P$1048576,14,FALSE)),"未查询到该订单的手续费，请核实",VLOOKUP(D39,运单基本信息!$C$4:$P$1048576,14,FALSE)))</f>
        <v/>
      </c>
    </row>
    <row r="40" spans="4:8">
      <c r="D40" s="330"/>
      <c r="E40" s="331"/>
      <c r="F40" s="329" t="str">
        <f>IF(D40="","",IF(ISERROR(VLOOKUP(D40,运单基本信息!$C$4:$P$1048576,8,FALSE)),"未查询到该订单的物流服务费用",VLOOKUP(D40,运单基本信息!$C$4:$P$1048576,8,FALSE)))</f>
        <v/>
      </c>
      <c r="G40" s="329"/>
      <c r="H40" s="168" t="str">
        <f>IF(D40="","",IF(ISERROR(VLOOKUP(D40,运单基本信息!$C$4:$P$1048576,14,FALSE)),"未查询到该订单的手续费，请核实",VLOOKUP(D40,运单基本信息!$C$4:$P$1048576,14,FALSE)))</f>
        <v/>
      </c>
    </row>
    <row r="41" spans="4:8">
      <c r="D41" s="330"/>
      <c r="E41" s="331"/>
      <c r="F41" s="329" t="str">
        <f>IF(D41="","",IF(ISERROR(VLOOKUP(D41,运单基本信息!$C$4:$P$1048576,8,FALSE)),"未查询到该订单的物流服务费用",VLOOKUP(D41,运单基本信息!$C$4:$P$1048576,8,FALSE)))</f>
        <v/>
      </c>
      <c r="G41" s="329"/>
      <c r="H41" s="168" t="str">
        <f>IF(D41="","",IF(ISERROR(VLOOKUP(D41,运单基本信息!$C$4:$P$1048576,14,FALSE)),"未查询到该订单的手续费，请核实",VLOOKUP(D41,运单基本信息!$C$4:$P$1048576,14,FALSE)))</f>
        <v/>
      </c>
    </row>
    <row r="42" spans="4:8">
      <c r="D42" s="330"/>
      <c r="E42" s="331"/>
      <c r="F42" s="329" t="str">
        <f>IF(D42="","",IF(ISERROR(VLOOKUP(D42,运单基本信息!$C$4:$P$1048576,8,FALSE)),"未查询到该订单的物流服务费用",VLOOKUP(D42,运单基本信息!$C$4:$P$1048576,8,FALSE)))</f>
        <v/>
      </c>
      <c r="G42" s="329"/>
      <c r="H42" s="168" t="str">
        <f>IF(D42="","",IF(ISERROR(VLOOKUP(D42,运单基本信息!$C$4:$P$1048576,14,FALSE)),"未查询到该订单的手续费，请核实",VLOOKUP(D42,运单基本信息!$C$4:$P$1048576,14,FALSE)))</f>
        <v/>
      </c>
    </row>
    <row r="43" spans="4:8">
      <c r="D43" s="330"/>
      <c r="E43" s="331"/>
      <c r="F43" s="329" t="str">
        <f>IF(D43="","",IF(ISERROR(VLOOKUP(D43,运单基本信息!$C$4:$P$1048576,8,FALSE)),"未查询到该订单的物流服务费用",VLOOKUP(D43,运单基本信息!$C$4:$P$1048576,8,FALSE)))</f>
        <v/>
      </c>
      <c r="G43" s="329"/>
      <c r="H43" s="168" t="str">
        <f>IF(D43="","",IF(ISERROR(VLOOKUP(D43,运单基本信息!$C$4:$P$1048576,14,FALSE)),"未查询到该订单的手续费，请核实",VLOOKUP(D43,运单基本信息!$C$4:$P$1048576,14,FALSE)))</f>
        <v/>
      </c>
    </row>
    <row r="44" spans="4:8">
      <c r="D44" s="330"/>
      <c r="E44" s="331"/>
      <c r="F44" s="329" t="str">
        <f>IF(D44="","",IF(ISERROR(VLOOKUP(D44,运单基本信息!$C$4:$P$1048576,8,FALSE)),"未查询到该订单的物流服务费用",VLOOKUP(D44,运单基本信息!$C$4:$P$1048576,8,FALSE)))</f>
        <v/>
      </c>
      <c r="G44" s="329"/>
      <c r="H44" s="168" t="str">
        <f>IF(D44="","",IF(ISERROR(VLOOKUP(D44,运单基本信息!$C$4:$P$1048576,14,FALSE)),"未查询到该订单的手续费，请核实",VLOOKUP(D44,运单基本信息!$C$4:$P$1048576,14,FALSE)))</f>
        <v/>
      </c>
    </row>
    <row r="45" spans="4:8">
      <c r="D45" s="330"/>
      <c r="E45" s="331"/>
      <c r="F45" s="329" t="str">
        <f>IF(D45="","",IF(ISERROR(VLOOKUP(D45,运单基本信息!$C$4:$P$1048576,8,FALSE)),"未查询到该订单的物流服务费用",VLOOKUP(D45,运单基本信息!$C$4:$P$1048576,8,FALSE)))</f>
        <v/>
      </c>
      <c r="G45" s="329"/>
      <c r="H45" s="168" t="str">
        <f>IF(D45="","",IF(ISERROR(VLOOKUP(D45,运单基本信息!$C$4:$P$1048576,14,FALSE)),"未查询到该订单的手续费，请核实",VLOOKUP(D45,运单基本信息!$C$4:$P$1048576,14,FALSE)))</f>
        <v/>
      </c>
    </row>
    <row r="46" spans="4:8">
      <c r="D46" s="330"/>
      <c r="E46" s="331"/>
      <c r="F46" s="329" t="str">
        <f>IF(D46="","",IF(ISERROR(VLOOKUP(D46,运单基本信息!$C$4:$P$1048576,8,FALSE)),"未查询到该订单的物流服务费用",VLOOKUP(D46,运单基本信息!$C$4:$P$1048576,8,FALSE)))</f>
        <v/>
      </c>
      <c r="G46" s="329"/>
      <c r="H46" s="168" t="str">
        <f>IF(D46="","",IF(ISERROR(VLOOKUP(D46,运单基本信息!$C$4:$P$1048576,14,FALSE)),"未查询到该订单的手续费，请核实",VLOOKUP(D46,运单基本信息!$C$4:$P$1048576,14,FALSE)))</f>
        <v/>
      </c>
    </row>
    <row r="47" spans="4:8">
      <c r="D47" s="330"/>
      <c r="E47" s="331"/>
      <c r="F47" s="329" t="str">
        <f>IF(D47="","",IF(ISERROR(VLOOKUP(D47,运单基本信息!$C$4:$P$1048576,8,FALSE)),"未查询到该订单的物流服务费用",VLOOKUP(D47,运单基本信息!$C$4:$P$1048576,8,FALSE)))</f>
        <v/>
      </c>
      <c r="G47" s="329"/>
      <c r="H47" s="168" t="str">
        <f>IF(D47="","",IF(ISERROR(VLOOKUP(D47,运单基本信息!$C$4:$P$1048576,14,FALSE)),"未查询到该订单的手续费，请核实",VLOOKUP(D47,运单基本信息!$C$4:$P$1048576,14,FALSE)))</f>
        <v/>
      </c>
    </row>
    <row r="48" spans="4:8">
      <c r="D48" s="330"/>
      <c r="E48" s="331"/>
      <c r="F48" s="329" t="str">
        <f>IF(D48="","",IF(ISERROR(VLOOKUP(D48,运单基本信息!$C$4:$P$1048576,8,FALSE)),"未查询到该订单的物流服务费用",VLOOKUP(D48,运单基本信息!$C$4:$P$1048576,8,FALSE)))</f>
        <v/>
      </c>
      <c r="G48" s="329"/>
      <c r="H48" s="168" t="str">
        <f>IF(D48="","",IF(ISERROR(VLOOKUP(D48,运单基本信息!$C$4:$P$1048576,14,FALSE)),"未查询到该订单的手续费，请核实",VLOOKUP(D48,运单基本信息!$C$4:$P$1048576,14,FALSE)))</f>
        <v/>
      </c>
    </row>
    <row r="49" spans="4:8">
      <c r="D49" s="330"/>
      <c r="E49" s="331"/>
      <c r="F49" s="329" t="str">
        <f>IF(D49="","",IF(ISERROR(VLOOKUP(D49,运单基本信息!$C$4:$P$1048576,8,FALSE)),"未查询到该订单的物流服务费用",VLOOKUP(D49,运单基本信息!$C$4:$P$1048576,8,FALSE)))</f>
        <v/>
      </c>
      <c r="G49" s="329"/>
      <c r="H49" s="168" t="str">
        <f>IF(D49="","",IF(ISERROR(VLOOKUP(D49,运单基本信息!$C$4:$P$1048576,14,FALSE)),"未查询到该订单的手续费，请核实",VLOOKUP(D49,运单基本信息!$C$4:$P$1048576,14,FALSE)))</f>
        <v/>
      </c>
    </row>
    <row r="50" spans="4:8">
      <c r="D50" s="330"/>
      <c r="E50" s="331"/>
      <c r="F50" s="329" t="str">
        <f>IF(D50="","",IF(ISERROR(VLOOKUP(D50,运单基本信息!$C$4:$P$1048576,8,FALSE)),"未查询到该订单的物流服务费用",VLOOKUP(D50,运单基本信息!$C$4:$P$1048576,8,FALSE)))</f>
        <v/>
      </c>
      <c r="G50" s="329"/>
      <c r="H50" s="168" t="str">
        <f>IF(D50="","",IF(ISERROR(VLOOKUP(D50,运单基本信息!$C$4:$P$1048576,14,FALSE)),"未查询到该订单的手续费，请核实",VLOOKUP(D50,运单基本信息!$C$4:$P$1048576,14,FALSE)))</f>
        <v/>
      </c>
    </row>
    <row r="51" spans="4:8">
      <c r="D51" s="330"/>
      <c r="E51" s="331"/>
      <c r="F51" s="329" t="str">
        <f>IF(D51="","",IF(ISERROR(VLOOKUP(D51,运单基本信息!$C$4:$P$1048576,8,FALSE)),"未查询到该订单的物流服务费用",VLOOKUP(D51,运单基本信息!$C$4:$P$1048576,8,FALSE)))</f>
        <v/>
      </c>
      <c r="G51" s="329"/>
      <c r="H51" s="168" t="str">
        <f>IF(D51="","",IF(ISERROR(VLOOKUP(D51,运单基本信息!$C$4:$P$1048576,14,FALSE)),"未查询到该订单的手续费，请核实",VLOOKUP(D51,运单基本信息!$C$4:$P$1048576,14,FALSE)))</f>
        <v/>
      </c>
    </row>
    <row r="52" spans="4:8">
      <c r="D52" s="330"/>
      <c r="E52" s="331"/>
      <c r="F52" s="329" t="str">
        <f>IF(D52="","",IF(ISERROR(VLOOKUP(D52,运单基本信息!$C$4:$P$1048576,8,FALSE)),"未查询到该订单的物流服务费用",VLOOKUP(D52,运单基本信息!$C$4:$P$1048576,8,FALSE)))</f>
        <v/>
      </c>
      <c r="G52" s="329"/>
      <c r="H52" s="168" t="str">
        <f>IF(D52="","",IF(ISERROR(VLOOKUP(D52,运单基本信息!$C$4:$P$1048576,14,FALSE)),"未查询到该订单的手续费，请核实",VLOOKUP(D52,运单基本信息!$C$4:$P$1048576,14,FALSE)))</f>
        <v/>
      </c>
    </row>
    <row r="53" spans="4:8">
      <c r="D53" s="330"/>
      <c r="E53" s="331"/>
      <c r="F53" s="329" t="str">
        <f>IF(D53="","",IF(ISERROR(VLOOKUP(D53,运单基本信息!$C$4:$P$1048576,8,FALSE)),"未查询到该订单的物流服务费用",VLOOKUP(D53,运单基本信息!$C$4:$P$1048576,8,FALSE)))</f>
        <v/>
      </c>
      <c r="G53" s="329"/>
      <c r="H53" s="168" t="str">
        <f>IF(D53="","",IF(ISERROR(VLOOKUP(D53,运单基本信息!$C$4:$P$1048576,14,FALSE)),"未查询到该订单的手续费，请核实",VLOOKUP(D53,运单基本信息!$C$4:$P$1048576,14,FALSE)))</f>
        <v/>
      </c>
    </row>
    <row r="54" spans="4:8">
      <c r="D54" s="330"/>
      <c r="E54" s="331"/>
      <c r="F54" s="329" t="str">
        <f>IF(D54="","",IF(ISERROR(VLOOKUP(D54,运单基本信息!$C$4:$P$1048576,8,FALSE)),"未查询到该订单的物流服务费用",VLOOKUP(D54,运单基本信息!$C$4:$P$1048576,8,FALSE)))</f>
        <v/>
      </c>
      <c r="G54" s="329"/>
      <c r="H54" s="168" t="str">
        <f>IF(D54="","",IF(ISERROR(VLOOKUP(D54,运单基本信息!$C$4:$P$1048576,14,FALSE)),"未查询到该订单的手续费，请核实",VLOOKUP(D54,运单基本信息!$C$4:$P$1048576,14,FALSE)))</f>
        <v/>
      </c>
    </row>
    <row r="55" spans="4:8">
      <c r="D55" s="330"/>
      <c r="E55" s="331"/>
      <c r="F55" s="329" t="str">
        <f>IF(D55="","",IF(ISERROR(VLOOKUP(D55,运单基本信息!$C$4:$P$1048576,8,FALSE)),"未查询到该订单的物流服务费用",VLOOKUP(D55,运单基本信息!$C$4:$P$1048576,8,FALSE)))</f>
        <v/>
      </c>
      <c r="G55" s="329"/>
      <c r="H55" s="168" t="str">
        <f>IF(D55="","",IF(ISERROR(VLOOKUP(D55,运单基本信息!$C$4:$P$1048576,14,FALSE)),"未查询到该订单的手续费，请核实",VLOOKUP(D55,运单基本信息!$C$4:$P$1048576,14,FALSE)))</f>
        <v/>
      </c>
    </row>
    <row r="56" spans="4:8">
      <c r="D56" s="330"/>
      <c r="E56" s="331"/>
      <c r="F56" s="329" t="str">
        <f>IF(D56="","",IF(ISERROR(VLOOKUP(D56,运单基本信息!$C$4:$P$1048576,8,FALSE)),"未查询到该订单的物流服务费用",VLOOKUP(D56,运单基本信息!$C$4:$P$1048576,8,FALSE)))</f>
        <v/>
      </c>
      <c r="G56" s="329"/>
      <c r="H56" s="168" t="str">
        <f>IF(D56="","",IF(ISERROR(VLOOKUP(D56,运单基本信息!$C$4:$P$1048576,14,FALSE)),"未查询到该订单的手续费，请核实",VLOOKUP(D56,运单基本信息!$C$4:$P$1048576,14,FALSE)))</f>
        <v/>
      </c>
    </row>
    <row r="57" spans="4:8">
      <c r="D57" s="330"/>
      <c r="E57" s="331"/>
      <c r="F57" s="329" t="str">
        <f>IF(D57="","",IF(ISERROR(VLOOKUP(D57,运单基本信息!$C$4:$P$1048576,8,FALSE)),"未查询到该订单的物流服务费用",VLOOKUP(D57,运单基本信息!$C$4:$P$1048576,8,FALSE)))</f>
        <v/>
      </c>
      <c r="G57" s="329"/>
      <c r="H57" s="168" t="str">
        <f>IF(D57="","",IF(ISERROR(VLOOKUP(D57,运单基本信息!$C$4:$P$1048576,14,FALSE)),"未查询到该订单的手续费，请核实",VLOOKUP(D57,运单基本信息!$C$4:$P$1048576,14,FALSE)))</f>
        <v/>
      </c>
    </row>
    <row r="58" spans="4:8">
      <c r="D58" s="330"/>
      <c r="E58" s="331"/>
      <c r="F58" s="329" t="str">
        <f>IF(D58="","",IF(ISERROR(VLOOKUP(D58,运单基本信息!$C$4:$P$1048576,8,FALSE)),"未查询到该订单的物流服务费用",VLOOKUP(D58,运单基本信息!$C$4:$P$1048576,8,FALSE)))</f>
        <v/>
      </c>
      <c r="G58" s="329"/>
      <c r="H58" s="168" t="str">
        <f>IF(D58="","",IF(ISERROR(VLOOKUP(D58,运单基本信息!$C$4:$P$1048576,14,FALSE)),"未查询到该订单的手续费，请核实",VLOOKUP(D58,运单基本信息!$C$4:$P$1048576,14,FALSE)))</f>
        <v/>
      </c>
    </row>
    <row r="59" spans="4:8">
      <c r="D59" s="330"/>
      <c r="E59" s="331"/>
      <c r="F59" s="329" t="str">
        <f>IF(D59="","",IF(ISERROR(VLOOKUP(D59,运单基本信息!$C$4:$P$1048576,8,FALSE)),"未查询到该订单的物流服务费用",VLOOKUP(D59,运单基本信息!$C$4:$P$1048576,8,FALSE)))</f>
        <v/>
      </c>
      <c r="G59" s="329"/>
      <c r="H59" s="168" t="str">
        <f>IF(D59="","",IF(ISERROR(VLOOKUP(D59,运单基本信息!$C$4:$P$1048576,14,FALSE)),"未查询到该订单的手续费，请核实",VLOOKUP(D59,运单基本信息!$C$4:$P$1048576,14,FALSE)))</f>
        <v/>
      </c>
    </row>
    <row r="60" spans="4:8">
      <c r="D60" s="330"/>
      <c r="E60" s="331"/>
      <c r="F60" s="329" t="str">
        <f>IF(D60="","",IF(ISERROR(VLOOKUP(D60,运单基本信息!$C$4:$P$1048576,8,FALSE)),"未查询到该订单的物流服务费用",VLOOKUP(D60,运单基本信息!$C$4:$P$1048576,8,FALSE)))</f>
        <v/>
      </c>
      <c r="G60" s="329"/>
      <c r="H60" s="168" t="str">
        <f>IF(D60="","",IF(ISERROR(VLOOKUP(D60,运单基本信息!$C$4:$P$1048576,14,FALSE)),"未查询到该订单的手续费，请核实",VLOOKUP(D60,运单基本信息!$C$4:$P$1048576,14,FALSE)))</f>
        <v/>
      </c>
    </row>
    <row r="61" spans="4:8">
      <c r="D61" s="330"/>
      <c r="E61" s="331"/>
      <c r="F61" s="329" t="str">
        <f>IF(D61="","",IF(ISERROR(VLOOKUP(D61,运单基本信息!$C$4:$P$1048576,8,FALSE)),"未查询到该订单的物流服务费用",VLOOKUP(D61,运单基本信息!$C$4:$P$1048576,8,FALSE)))</f>
        <v/>
      </c>
      <c r="G61" s="329"/>
      <c r="H61" s="168" t="str">
        <f>IF(D61="","",IF(ISERROR(VLOOKUP(D61,运单基本信息!$C$4:$P$1048576,14,FALSE)),"未查询到该订单的手续费，请核实",VLOOKUP(D61,运单基本信息!$C$4:$P$1048576,14,FALSE)))</f>
        <v/>
      </c>
    </row>
    <row r="62" spans="4:8">
      <c r="D62" s="330"/>
      <c r="E62" s="331"/>
      <c r="F62" s="329" t="str">
        <f>IF(D62="","",IF(ISERROR(VLOOKUP(D62,运单基本信息!$C$4:$P$1048576,8,FALSE)),"未查询到该订单的物流服务费用",VLOOKUP(D62,运单基本信息!$C$4:$P$1048576,8,FALSE)))</f>
        <v/>
      </c>
      <c r="G62" s="329"/>
      <c r="H62" s="168" t="str">
        <f>IF(D62="","",IF(ISERROR(VLOOKUP(D62,运单基本信息!$C$4:$P$1048576,14,FALSE)),"未查询到该订单的手续费，请核实",VLOOKUP(D62,运单基本信息!$C$4:$P$1048576,14,FALSE)))</f>
        <v/>
      </c>
    </row>
    <row r="63" spans="4:8">
      <c r="D63" s="330"/>
      <c r="E63" s="331"/>
      <c r="F63" s="329" t="str">
        <f>IF(D63="","",IF(ISERROR(VLOOKUP(D63,运单基本信息!$C$4:$P$1048576,8,FALSE)),"未查询到该订单的物流服务费用",VLOOKUP(D63,运单基本信息!$C$4:$P$1048576,8,FALSE)))</f>
        <v/>
      </c>
      <c r="G63" s="329"/>
      <c r="H63" s="168" t="str">
        <f>IF(D63="","",IF(ISERROR(VLOOKUP(D63,运单基本信息!$C$4:$P$1048576,14,FALSE)),"未查询到该订单的手续费，请核实",VLOOKUP(D63,运单基本信息!$C$4:$P$1048576,14,FALSE)))</f>
        <v/>
      </c>
    </row>
    <row r="64" spans="4:8">
      <c r="D64" s="330"/>
      <c r="E64" s="331"/>
      <c r="F64" s="329" t="str">
        <f>IF(D64="","",IF(ISERROR(VLOOKUP(D64,运单基本信息!$C$4:$P$1048576,8,FALSE)),"未查询到该订单的物流服务费用",VLOOKUP(D64,运单基本信息!$C$4:$P$1048576,8,FALSE)))</f>
        <v/>
      </c>
      <c r="G64" s="329"/>
      <c r="H64" s="168" t="str">
        <f>IF(D64="","",IF(ISERROR(VLOOKUP(D64,运单基本信息!$C$4:$P$1048576,14,FALSE)),"未查询到该订单的手续费，请核实",VLOOKUP(D64,运单基本信息!$C$4:$P$1048576,14,FALSE)))</f>
        <v/>
      </c>
    </row>
    <row r="65" spans="4:8">
      <c r="D65" s="330"/>
      <c r="E65" s="331"/>
      <c r="F65" s="329" t="str">
        <f>IF(D65="","",IF(ISERROR(VLOOKUP(D65,运单基本信息!$C$4:$P$1048576,8,FALSE)),"未查询到该订单的物流服务费用",VLOOKUP(D65,运单基本信息!$C$4:$P$1048576,8,FALSE)))</f>
        <v/>
      </c>
      <c r="G65" s="329"/>
      <c r="H65" s="168" t="str">
        <f>IF(D65="","",IF(ISERROR(VLOOKUP(D65,运单基本信息!$C$4:$P$1048576,14,FALSE)),"未查询到该订单的手续费，请核实",VLOOKUP(D65,运单基本信息!$C$4:$P$1048576,14,FALSE)))</f>
        <v/>
      </c>
    </row>
    <row r="66" spans="4:8">
      <c r="D66" s="330"/>
      <c r="E66" s="331"/>
      <c r="F66" s="329" t="str">
        <f>IF(D66="","",IF(ISERROR(VLOOKUP(D66,运单基本信息!$C$4:$P$1048576,8,FALSE)),"未查询到该订单的物流服务费用",VLOOKUP(D66,运单基本信息!$C$4:$P$1048576,8,FALSE)))</f>
        <v/>
      </c>
      <c r="G66" s="329"/>
      <c r="H66" s="168" t="str">
        <f>IF(D66="","",IF(ISERROR(VLOOKUP(D66,运单基本信息!$C$4:$P$1048576,14,FALSE)),"未查询到该订单的手续费，请核实",VLOOKUP(D66,运单基本信息!$C$4:$P$1048576,14,FALSE)))</f>
        <v/>
      </c>
    </row>
    <row r="67" spans="4:8">
      <c r="D67" s="330"/>
      <c r="E67" s="331"/>
      <c r="F67" s="329" t="str">
        <f>IF(D67="","",IF(ISERROR(VLOOKUP(D67,运单基本信息!$C$4:$P$1048576,8,FALSE)),"未查询到该订单的物流服务费用",VLOOKUP(D67,运单基本信息!$C$4:$P$1048576,8,FALSE)))</f>
        <v/>
      </c>
      <c r="G67" s="329"/>
      <c r="H67" s="168" t="str">
        <f>IF(D67="","",IF(ISERROR(VLOOKUP(D67,运单基本信息!$C$4:$P$1048576,14,FALSE)),"未查询到该订单的手续费，请核实",VLOOKUP(D67,运单基本信息!$C$4:$P$1048576,14,FALSE)))</f>
        <v/>
      </c>
    </row>
    <row r="68" spans="4:8">
      <c r="D68" s="330"/>
      <c r="E68" s="331"/>
      <c r="F68" s="329" t="str">
        <f>IF(D68="","",IF(ISERROR(VLOOKUP(D68,运单基本信息!$C$4:$P$1048576,8,FALSE)),"未查询到该订单的物流服务费用",VLOOKUP(D68,运单基本信息!$C$4:$P$1048576,8,FALSE)))</f>
        <v/>
      </c>
      <c r="G68" s="329"/>
      <c r="H68" s="168" t="str">
        <f>IF(D68="","",IF(ISERROR(VLOOKUP(D68,运单基本信息!$C$4:$P$1048576,14,FALSE)),"未查询到该订单的手续费，请核实",VLOOKUP(D68,运单基本信息!$C$4:$P$1048576,14,FALSE)))</f>
        <v/>
      </c>
    </row>
    <row r="69" spans="4:8">
      <c r="D69" s="330"/>
      <c r="E69" s="331"/>
      <c r="F69" s="329" t="str">
        <f>IF(D69="","",IF(ISERROR(VLOOKUP(D69,运单基本信息!$C$4:$P$1048576,8,FALSE)),"未查询到该订单的物流服务费用",VLOOKUP(D69,运单基本信息!$C$4:$P$1048576,8,FALSE)))</f>
        <v/>
      </c>
      <c r="G69" s="329"/>
      <c r="H69" s="168" t="str">
        <f>IF(D69="","",IF(ISERROR(VLOOKUP(D69,运单基本信息!$C$4:$P$1048576,14,FALSE)),"未查询到该订单的手续费，请核实",VLOOKUP(D69,运单基本信息!$C$4:$P$1048576,14,FALSE)))</f>
        <v/>
      </c>
    </row>
    <row r="70" spans="4:8">
      <c r="D70" s="330"/>
      <c r="E70" s="331"/>
      <c r="F70" s="329" t="str">
        <f>IF(D70="","",IF(ISERROR(VLOOKUP(D70,运单基本信息!$C$4:$P$1048576,8,FALSE)),"未查询到该订单的物流服务费用",VLOOKUP(D70,运单基本信息!$C$4:$P$1048576,8,FALSE)))</f>
        <v/>
      </c>
      <c r="G70" s="329"/>
      <c r="H70" s="168" t="str">
        <f>IF(D70="","",IF(ISERROR(VLOOKUP(D70,运单基本信息!$C$4:$P$1048576,14,FALSE)),"未查询到该订单的手续费，请核实",VLOOKUP(D70,运单基本信息!$C$4:$P$1048576,14,FALSE)))</f>
        <v/>
      </c>
    </row>
    <row r="71" spans="4:8">
      <c r="D71" s="330"/>
      <c r="E71" s="331"/>
      <c r="F71" s="329" t="str">
        <f>IF(D71="","",IF(ISERROR(VLOOKUP(D71,运单基本信息!$C$4:$P$1048576,8,FALSE)),"未查询到该订单的物流服务费用",VLOOKUP(D71,运单基本信息!$C$4:$P$1048576,8,FALSE)))</f>
        <v/>
      </c>
      <c r="G71" s="329"/>
      <c r="H71" s="168" t="str">
        <f>IF(D71="","",IF(ISERROR(VLOOKUP(D71,运单基本信息!$C$4:$P$1048576,14,FALSE)),"未查询到该订单的手续费，请核实",VLOOKUP(D71,运单基本信息!$C$4:$P$1048576,14,FALSE)))</f>
        <v/>
      </c>
    </row>
    <row r="72" spans="4:8">
      <c r="D72" s="330"/>
      <c r="E72" s="331"/>
      <c r="F72" s="329" t="str">
        <f>IF(D72="","",IF(ISERROR(VLOOKUP(D72,运单基本信息!$C$4:$P$1048576,8,FALSE)),"未查询到该订单的物流服务费用",VLOOKUP(D72,运单基本信息!$C$4:$P$1048576,8,FALSE)))</f>
        <v/>
      </c>
      <c r="G72" s="329"/>
      <c r="H72" s="168" t="str">
        <f>IF(D72="","",IF(ISERROR(VLOOKUP(D72,运单基本信息!$C$4:$P$1048576,14,FALSE)),"未查询到该订单的手续费，请核实",VLOOKUP(D72,运单基本信息!$C$4:$P$1048576,14,FALSE)))</f>
        <v/>
      </c>
    </row>
    <row r="73" spans="4:8">
      <c r="D73" s="330"/>
      <c r="E73" s="331"/>
      <c r="F73" s="329" t="str">
        <f>IF(D73="","",IF(ISERROR(VLOOKUP(D73,运单基本信息!$C$4:$P$1048576,8,FALSE)),"未查询到该订单的物流服务费用",VLOOKUP(D73,运单基本信息!$C$4:$P$1048576,8,FALSE)))</f>
        <v/>
      </c>
      <c r="G73" s="329"/>
      <c r="H73" s="168" t="str">
        <f>IF(D73="","",IF(ISERROR(VLOOKUP(D73,运单基本信息!$C$4:$P$1048576,14,FALSE)),"未查询到该订单的手续费，请核实",VLOOKUP(D73,运单基本信息!$C$4:$P$1048576,14,FALSE)))</f>
        <v/>
      </c>
    </row>
    <row r="74" spans="4:8">
      <c r="D74" s="330"/>
      <c r="E74" s="331"/>
      <c r="F74" s="329" t="str">
        <f>IF(D74="","",IF(ISERROR(VLOOKUP(D74,运单基本信息!$C$4:$P$1048576,8,FALSE)),"未查询到该订单的物流服务费用",VLOOKUP(D74,运单基本信息!$C$4:$P$1048576,8,FALSE)))</f>
        <v/>
      </c>
      <c r="G74" s="329"/>
      <c r="H74" s="168" t="str">
        <f>IF(D74="","",IF(ISERROR(VLOOKUP(D74,运单基本信息!$C$4:$P$1048576,14,FALSE)),"未查询到该订单的手续费，请核实",VLOOKUP(D74,运单基本信息!$C$4:$P$1048576,14,FALSE)))</f>
        <v/>
      </c>
    </row>
    <row r="75" spans="4:8">
      <c r="D75" s="330"/>
      <c r="E75" s="331"/>
      <c r="F75" s="329" t="str">
        <f>IF(D75="","",IF(ISERROR(VLOOKUP(D75,运单基本信息!$C$4:$P$1048576,8,FALSE)),"未查询到该订单的物流服务费用",VLOOKUP(D75,运单基本信息!$C$4:$P$1048576,8,FALSE)))</f>
        <v/>
      </c>
      <c r="G75" s="329"/>
      <c r="H75" s="168" t="str">
        <f>IF(D75="","",IF(ISERROR(VLOOKUP(D75,运单基本信息!$C$4:$P$1048576,14,FALSE)),"未查询到该订单的手续费，请核实",VLOOKUP(D75,运单基本信息!$C$4:$P$1048576,14,FALSE)))</f>
        <v/>
      </c>
    </row>
    <row r="76" spans="4:8">
      <c r="D76" s="330"/>
      <c r="E76" s="331"/>
      <c r="F76" s="329" t="str">
        <f>IF(D76="","",IF(ISERROR(VLOOKUP(D76,运单基本信息!$C$4:$P$1048576,8,FALSE)),"未查询到该订单的物流服务费用",VLOOKUP(D76,运单基本信息!$C$4:$P$1048576,8,FALSE)))</f>
        <v/>
      </c>
      <c r="G76" s="329"/>
      <c r="H76" s="168" t="str">
        <f>IF(D76="","",IF(ISERROR(VLOOKUP(D76,运单基本信息!$C$4:$P$1048576,14,FALSE)),"未查询到该订单的手续费，请核实",VLOOKUP(D76,运单基本信息!$C$4:$P$1048576,14,FALSE)))</f>
        <v/>
      </c>
    </row>
    <row r="77" spans="4:8">
      <c r="D77" s="330"/>
      <c r="E77" s="331"/>
      <c r="F77" s="329" t="str">
        <f>IF(D77="","",IF(ISERROR(VLOOKUP(D77,运单基本信息!$C$4:$P$1048576,8,FALSE)),"未查询到该订单的物流服务费用",VLOOKUP(D77,运单基本信息!$C$4:$P$1048576,8,FALSE)))</f>
        <v/>
      </c>
      <c r="G77" s="329"/>
      <c r="H77" s="168" t="str">
        <f>IF(D77="","",IF(ISERROR(VLOOKUP(D77,运单基本信息!$C$4:$P$1048576,14,FALSE)),"未查询到该订单的手续费，请核实",VLOOKUP(D77,运单基本信息!$C$4:$P$1048576,14,FALSE)))</f>
        <v/>
      </c>
    </row>
    <row r="78" spans="4:8">
      <c r="D78" s="330"/>
      <c r="E78" s="331"/>
      <c r="F78" s="329" t="str">
        <f>IF(D78="","",IF(ISERROR(VLOOKUP(D78,运单基本信息!$C$4:$P$1048576,8,FALSE)),"未查询到该订单的物流服务费用",VLOOKUP(D78,运单基本信息!$C$4:$P$1048576,8,FALSE)))</f>
        <v/>
      </c>
      <c r="G78" s="329"/>
      <c r="H78" s="168" t="str">
        <f>IF(D78="","",IF(ISERROR(VLOOKUP(D78,运单基本信息!$C$4:$P$1048576,14,FALSE)),"未查询到该订单的手续费，请核实",VLOOKUP(D78,运单基本信息!$C$4:$P$1048576,14,FALSE)))</f>
        <v/>
      </c>
    </row>
    <row r="79" spans="4:8">
      <c r="D79" s="330"/>
      <c r="E79" s="331"/>
      <c r="F79" s="329" t="str">
        <f>IF(D79="","",IF(ISERROR(VLOOKUP(D79,运单基本信息!$C$4:$P$1048576,8,FALSE)),"未查询到该订单的物流服务费用",VLOOKUP(D79,运单基本信息!$C$4:$P$1048576,8,FALSE)))</f>
        <v/>
      </c>
      <c r="G79" s="329"/>
      <c r="H79" s="168" t="str">
        <f>IF(D79="","",IF(ISERROR(VLOOKUP(D79,运单基本信息!$C$4:$P$1048576,14,FALSE)),"未查询到该订单的手续费，请核实",VLOOKUP(D79,运单基本信息!$C$4:$P$1048576,14,FALSE)))</f>
        <v/>
      </c>
    </row>
    <row r="80" spans="4:8">
      <c r="D80" s="330"/>
      <c r="E80" s="331"/>
      <c r="F80" s="329" t="str">
        <f>IF(D80="","",IF(ISERROR(VLOOKUP(D80,运单基本信息!$C$4:$P$1048576,8,FALSE)),"未查询到该订单的物流服务费用",VLOOKUP(D80,运单基本信息!$C$4:$P$1048576,8,FALSE)))</f>
        <v/>
      </c>
      <c r="G80" s="329"/>
      <c r="H80" s="168" t="str">
        <f>IF(D80="","",IF(ISERROR(VLOOKUP(D80,运单基本信息!$C$4:$P$1048576,14,FALSE)),"未查询到该订单的手续费，请核实",VLOOKUP(D80,运单基本信息!$C$4:$P$1048576,14,FALSE)))</f>
        <v/>
      </c>
    </row>
    <row r="81" spans="4:8">
      <c r="D81" s="330"/>
      <c r="E81" s="331"/>
      <c r="F81" s="329" t="str">
        <f>IF(D81="","",IF(ISERROR(VLOOKUP(D81,运单基本信息!$C$4:$P$1048576,8,FALSE)),"未查询到该订单的物流服务费用",VLOOKUP(D81,运单基本信息!$C$4:$P$1048576,8,FALSE)))</f>
        <v/>
      </c>
      <c r="G81" s="329"/>
      <c r="H81" s="168" t="str">
        <f>IF(D81="","",IF(ISERROR(VLOOKUP(D81,运单基本信息!$C$4:$P$1048576,14,FALSE)),"未查询到该订单的手续费，请核实",VLOOKUP(D81,运单基本信息!$C$4:$P$1048576,14,FALSE)))</f>
        <v/>
      </c>
    </row>
    <row r="82" spans="4:8">
      <c r="D82" s="330"/>
      <c r="E82" s="331"/>
      <c r="F82" s="329" t="str">
        <f>IF(D82="","",IF(ISERROR(VLOOKUP(D82,运单基本信息!$C$4:$P$1048576,8,FALSE)),"未查询到该订单的物流服务费用",VLOOKUP(D82,运单基本信息!$C$4:$P$1048576,8,FALSE)))</f>
        <v/>
      </c>
      <c r="G82" s="329"/>
      <c r="H82" s="168" t="str">
        <f>IF(D82="","",IF(ISERROR(VLOOKUP(D82,运单基本信息!$C$4:$P$1048576,14,FALSE)),"未查询到该订单的手续费，请核实",VLOOKUP(D82,运单基本信息!$C$4:$P$1048576,14,FALSE)))</f>
        <v/>
      </c>
    </row>
    <row r="83" spans="4:8">
      <c r="D83" s="330"/>
      <c r="E83" s="331"/>
      <c r="F83" s="329" t="str">
        <f>IF(D83="","",IF(ISERROR(VLOOKUP(D83,运单基本信息!$C$4:$P$1048576,8,FALSE)),"未查询到该订单的物流服务费用",VLOOKUP(D83,运单基本信息!$C$4:$P$1048576,8,FALSE)))</f>
        <v/>
      </c>
      <c r="G83" s="329"/>
      <c r="H83" s="168" t="str">
        <f>IF(D83="","",IF(ISERROR(VLOOKUP(D83,运单基本信息!$C$4:$P$1048576,14,FALSE)),"未查询到该订单的手续费，请核实",VLOOKUP(D83,运单基本信息!$C$4:$P$1048576,14,FALSE)))</f>
        <v/>
      </c>
    </row>
    <row r="84" spans="4:8">
      <c r="D84" s="330"/>
      <c r="E84" s="331"/>
      <c r="F84" s="329" t="str">
        <f>IF(D84="","",IF(ISERROR(VLOOKUP(D84,运单基本信息!$C$4:$P$1048576,8,FALSE)),"未查询到该订单的物流服务费用",VLOOKUP(D84,运单基本信息!$C$4:$P$1048576,8,FALSE)))</f>
        <v/>
      </c>
      <c r="G84" s="329"/>
      <c r="H84" s="168" t="str">
        <f>IF(D84="","",IF(ISERROR(VLOOKUP(D84,运单基本信息!$C$4:$P$1048576,14,FALSE)),"未查询到该订单的手续费，请核实",VLOOKUP(D84,运单基本信息!$C$4:$P$1048576,14,FALSE)))</f>
        <v/>
      </c>
    </row>
    <row r="85" spans="4:8">
      <c r="D85" s="330"/>
      <c r="E85" s="331"/>
      <c r="F85" s="329" t="str">
        <f>IF(D85="","",IF(ISERROR(VLOOKUP(D85,运单基本信息!$C$4:$P$1048576,8,FALSE)),"未查询到该订单的物流服务费用",VLOOKUP(D85,运单基本信息!$C$4:$P$1048576,8,FALSE)))</f>
        <v/>
      </c>
      <c r="G85" s="329"/>
      <c r="H85" s="168" t="str">
        <f>IF(D85="","",IF(ISERROR(VLOOKUP(D85,运单基本信息!$C$4:$P$1048576,14,FALSE)),"未查询到该订单的手续费，请核实",VLOOKUP(D85,运单基本信息!$C$4:$P$1048576,14,FALSE)))</f>
        <v/>
      </c>
    </row>
    <row r="86" spans="4:8">
      <c r="D86" s="330"/>
      <c r="E86" s="331"/>
      <c r="F86" s="329" t="str">
        <f>IF(D86="","",IF(ISERROR(VLOOKUP(D86,运单基本信息!$C$4:$P$1048576,8,FALSE)),"未查询到该订单的物流服务费用",VLOOKUP(D86,运单基本信息!$C$4:$P$1048576,8,FALSE)))</f>
        <v/>
      </c>
      <c r="G86" s="329"/>
      <c r="H86" s="168" t="str">
        <f>IF(D86="","",IF(ISERROR(VLOOKUP(D86,运单基本信息!$C$4:$P$1048576,14,FALSE)),"未查询到该订单的手续费，请核实",VLOOKUP(D86,运单基本信息!$C$4:$P$1048576,14,FALSE)))</f>
        <v/>
      </c>
    </row>
    <row r="87" spans="4:8">
      <c r="D87" s="330"/>
      <c r="E87" s="331"/>
      <c r="F87" s="329" t="str">
        <f>IF(D87="","",IF(ISERROR(VLOOKUP(D87,运单基本信息!$C$4:$P$1048576,8,FALSE)),"未查询到该订单的物流服务费用",VLOOKUP(D87,运单基本信息!$C$4:$P$1048576,8,FALSE)))</f>
        <v/>
      </c>
      <c r="G87" s="329"/>
      <c r="H87" s="168" t="str">
        <f>IF(D87="","",IF(ISERROR(VLOOKUP(D87,运单基本信息!$C$4:$P$1048576,14,FALSE)),"未查询到该订单的手续费，请核实",VLOOKUP(D87,运单基本信息!$C$4:$P$1048576,14,FALSE)))</f>
        <v/>
      </c>
    </row>
    <row r="88" spans="4:8">
      <c r="D88" s="330"/>
      <c r="E88" s="331"/>
      <c r="F88" s="329" t="str">
        <f>IF(D88="","",IF(ISERROR(VLOOKUP(D88,运单基本信息!$C$4:$P$1048576,8,FALSE)),"未查询到该订单的物流服务费用",VLOOKUP(D88,运单基本信息!$C$4:$P$1048576,8,FALSE)))</f>
        <v/>
      </c>
      <c r="G88" s="329"/>
      <c r="H88" s="168" t="str">
        <f>IF(D88="","",IF(ISERROR(VLOOKUP(D88,运单基本信息!$C$4:$P$1048576,14,FALSE)),"未查询到该订单的手续费，请核实",VLOOKUP(D88,运单基本信息!$C$4:$P$1048576,14,FALSE)))</f>
        <v/>
      </c>
    </row>
    <row r="89" spans="4:8">
      <c r="D89" s="330"/>
      <c r="E89" s="331"/>
      <c r="F89" s="329" t="str">
        <f>IF(D89="","",IF(ISERROR(VLOOKUP(D89,运单基本信息!$C$4:$P$1048576,8,FALSE)),"未查询到该订单的物流服务费用",VLOOKUP(D89,运单基本信息!$C$4:$P$1048576,8,FALSE)))</f>
        <v/>
      </c>
      <c r="G89" s="329"/>
      <c r="H89" s="168" t="str">
        <f>IF(D89="","",IF(ISERROR(VLOOKUP(D89,运单基本信息!$C$4:$P$1048576,14,FALSE)),"未查询到该订单的手续费，请核实",VLOOKUP(D89,运单基本信息!$C$4:$P$1048576,14,FALSE)))</f>
        <v/>
      </c>
    </row>
    <row r="90" spans="4:8">
      <c r="D90" s="330"/>
      <c r="E90" s="331"/>
      <c r="F90" s="329" t="str">
        <f>IF(D90="","",IF(ISERROR(VLOOKUP(D90,运单基本信息!$C$4:$P$1048576,8,FALSE)),"未查询到该订单的物流服务费用",VLOOKUP(D90,运单基本信息!$C$4:$P$1048576,8,FALSE)))</f>
        <v/>
      </c>
      <c r="G90" s="329"/>
      <c r="H90" s="168" t="str">
        <f>IF(D90="","",IF(ISERROR(VLOOKUP(D90,运单基本信息!$C$4:$P$1048576,14,FALSE)),"未查询到该订单的手续费，请核实",VLOOKUP(D90,运单基本信息!$C$4:$P$1048576,14,FALSE)))</f>
        <v/>
      </c>
    </row>
    <row r="91" spans="4:8">
      <c r="D91" s="330"/>
      <c r="E91" s="331"/>
      <c r="F91" s="329" t="str">
        <f>IF(D91="","",IF(ISERROR(VLOOKUP(D91,运单基本信息!$C$4:$P$1048576,8,FALSE)),"未查询到该订单的物流服务费用",VLOOKUP(D91,运单基本信息!$C$4:$P$1048576,8,FALSE)))</f>
        <v/>
      </c>
      <c r="G91" s="329"/>
      <c r="H91" s="168" t="str">
        <f>IF(D91="","",IF(ISERROR(VLOOKUP(D91,运单基本信息!$C$4:$P$1048576,14,FALSE)),"未查询到该订单的手续费，请核实",VLOOKUP(D91,运单基本信息!$C$4:$P$1048576,14,FALSE)))</f>
        <v/>
      </c>
    </row>
    <row r="92" spans="4:8">
      <c r="D92" s="330"/>
      <c r="E92" s="331"/>
      <c r="F92" s="329" t="str">
        <f>IF(D92="","",IF(ISERROR(VLOOKUP(D92,运单基本信息!$C$4:$P$1048576,8,FALSE)),"未查询到该订单的物流服务费用",VLOOKUP(D92,运单基本信息!$C$4:$P$1048576,8,FALSE)))</f>
        <v/>
      </c>
      <c r="G92" s="329"/>
      <c r="H92" s="168" t="str">
        <f>IF(D92="","",IF(ISERROR(VLOOKUP(D92,运单基本信息!$C$4:$P$1048576,14,FALSE)),"未查询到该订单的手续费，请核实",VLOOKUP(D92,运单基本信息!$C$4:$P$1048576,14,FALSE)))</f>
        <v/>
      </c>
    </row>
    <row r="93" spans="4:8">
      <c r="D93" s="330"/>
      <c r="E93" s="331"/>
      <c r="F93" s="329" t="str">
        <f>IF(D93="","",IF(ISERROR(VLOOKUP(D93,运单基本信息!$C$4:$P$1048576,8,FALSE)),"未查询到该订单的物流服务费用",VLOOKUP(D93,运单基本信息!$C$4:$P$1048576,8,FALSE)))</f>
        <v/>
      </c>
      <c r="G93" s="329"/>
      <c r="H93" s="168" t="str">
        <f>IF(D93="","",IF(ISERROR(VLOOKUP(D93,运单基本信息!$C$4:$P$1048576,14,FALSE)),"未查询到该订单的手续费，请核实",VLOOKUP(D93,运单基本信息!$C$4:$P$1048576,14,FALSE)))</f>
        <v/>
      </c>
    </row>
    <row r="94" spans="4:8">
      <c r="D94" s="330"/>
      <c r="E94" s="331"/>
      <c r="F94" s="329" t="str">
        <f>IF(D94="","",IF(ISERROR(VLOOKUP(D94,运单基本信息!$C$4:$P$1048576,8,FALSE)),"未查询到该订单的物流服务费用",VLOOKUP(D94,运单基本信息!$C$4:$P$1048576,8,FALSE)))</f>
        <v/>
      </c>
      <c r="G94" s="329"/>
      <c r="H94" s="168" t="str">
        <f>IF(D94="","",IF(ISERROR(VLOOKUP(D94,运单基本信息!$C$4:$P$1048576,14,FALSE)),"未查询到该订单的手续费，请核实",VLOOKUP(D94,运单基本信息!$C$4:$P$1048576,14,FALSE)))</f>
        <v/>
      </c>
    </row>
    <row r="95" spans="4:8">
      <c r="D95" s="330"/>
      <c r="E95" s="331"/>
      <c r="F95" s="329" t="str">
        <f>IF(D95="","",IF(ISERROR(VLOOKUP(D95,运单基本信息!$C$4:$P$1048576,8,FALSE)),"未查询到该订单的物流服务费用",VLOOKUP(D95,运单基本信息!$C$4:$P$1048576,8,FALSE)))</f>
        <v/>
      </c>
      <c r="G95" s="329"/>
      <c r="H95" s="168" t="str">
        <f>IF(D95="","",IF(ISERROR(VLOOKUP(D95,运单基本信息!$C$4:$P$1048576,14,FALSE)),"未查询到该订单的手续费，请核实",VLOOKUP(D95,运单基本信息!$C$4:$P$1048576,14,FALSE)))</f>
        <v/>
      </c>
    </row>
    <row r="96" spans="4:8">
      <c r="D96" s="330"/>
      <c r="E96" s="331"/>
      <c r="F96" s="329" t="str">
        <f>IF(D96="","",IF(ISERROR(VLOOKUP(D96,运单基本信息!$C$4:$P$1048576,8,FALSE)),"未查询到该订单的物流服务费用",VLOOKUP(D96,运单基本信息!$C$4:$P$1048576,8,FALSE)))</f>
        <v/>
      </c>
      <c r="G96" s="329"/>
      <c r="H96" s="168" t="str">
        <f>IF(D96="","",IF(ISERROR(VLOOKUP(D96,运单基本信息!$C$4:$P$1048576,14,FALSE)),"未查询到该订单的手续费，请核实",VLOOKUP(D96,运单基本信息!$C$4:$P$1048576,14,FALSE)))</f>
        <v/>
      </c>
    </row>
    <row r="97" spans="4:8">
      <c r="D97" s="330"/>
      <c r="E97" s="331"/>
      <c r="F97" s="329" t="str">
        <f>IF(D97="","",IF(ISERROR(VLOOKUP(D97,运单基本信息!$C$4:$P$1048576,8,FALSE)),"未查询到该订单的物流服务费用",VLOOKUP(D97,运单基本信息!$C$4:$P$1048576,8,FALSE)))</f>
        <v/>
      </c>
      <c r="G97" s="329"/>
      <c r="H97" s="168" t="str">
        <f>IF(D97="","",IF(ISERROR(VLOOKUP(D97,运单基本信息!$C$4:$P$1048576,14,FALSE)),"未查询到该订单的手续费，请核实",VLOOKUP(D97,运单基本信息!$C$4:$P$1048576,14,FALSE)))</f>
        <v/>
      </c>
    </row>
    <row r="98" spans="4:8">
      <c r="D98" s="330"/>
      <c r="E98" s="331"/>
      <c r="F98" s="329" t="str">
        <f>IF(D98="","",IF(ISERROR(VLOOKUP(D98,运单基本信息!$C$4:$P$1048576,8,FALSE)),"未查询到该订单的物流服务费用",VLOOKUP(D98,运单基本信息!$C$4:$P$1048576,8,FALSE)))</f>
        <v/>
      </c>
      <c r="G98" s="329"/>
      <c r="H98" s="168" t="str">
        <f>IF(D98="","",IF(ISERROR(VLOOKUP(D98,运单基本信息!$C$4:$P$1048576,14,FALSE)),"未查询到该订单的手续费，请核实",VLOOKUP(D98,运单基本信息!$C$4:$P$1048576,14,FALSE)))</f>
        <v/>
      </c>
    </row>
    <row r="99" spans="4:8">
      <c r="D99" s="330"/>
      <c r="E99" s="331"/>
      <c r="F99" s="329" t="str">
        <f>IF(D99="","",IF(ISERROR(VLOOKUP(D99,运单基本信息!$C$4:$P$1048576,8,FALSE)),"未查询到该订单的物流服务费用",VLOOKUP(D99,运单基本信息!$C$4:$P$1048576,8,FALSE)))</f>
        <v/>
      </c>
      <c r="G99" s="329"/>
      <c r="H99" s="168" t="str">
        <f>IF(D99="","",IF(ISERROR(VLOOKUP(D99,运单基本信息!$C$4:$P$1048576,14,FALSE)),"未查询到该订单的手续费，请核实",VLOOKUP(D99,运单基本信息!$C$4:$P$1048576,14,FALSE)))</f>
        <v/>
      </c>
    </row>
    <row r="100" spans="4:8">
      <c r="D100" s="330"/>
      <c r="E100" s="331"/>
      <c r="F100" s="329" t="str">
        <f>IF(D100="","",IF(ISERROR(VLOOKUP(D100,运单基本信息!$C$4:$P$1048576,8,FALSE)),"未查询到该订单的物流服务费用",VLOOKUP(D100,运单基本信息!$C$4:$P$1048576,8,FALSE)))</f>
        <v/>
      </c>
      <c r="G100" s="329"/>
      <c r="H100" s="168" t="str">
        <f>IF(D100="","",IF(ISERROR(VLOOKUP(D100,运单基本信息!$C$4:$P$1048576,14,FALSE)),"未查询到该订单的手续费，请核实",VLOOKUP(D100,运单基本信息!$C$4:$P$1048576,14,FALSE)))</f>
        <v/>
      </c>
    </row>
    <row r="101" spans="4:8">
      <c r="D101" s="330"/>
      <c r="E101" s="331"/>
      <c r="F101" s="329" t="str">
        <f>IF(D101="","",IF(ISERROR(VLOOKUP(D101,运单基本信息!$C$4:$P$1048576,8,FALSE)),"未查询到该订单的物流服务费用",VLOOKUP(D101,运单基本信息!$C$4:$P$1048576,8,FALSE)))</f>
        <v/>
      </c>
      <c r="G101" s="329"/>
      <c r="H101" s="168" t="str">
        <f>IF(D101="","",IF(ISERROR(VLOOKUP(D101,运单基本信息!$C$4:$P$1048576,14,FALSE)),"未查询到该订单的手续费，请核实",VLOOKUP(D101,运单基本信息!$C$4:$P$1048576,14,FALSE)))</f>
        <v/>
      </c>
    </row>
    <row r="102" spans="4:8">
      <c r="D102" s="330"/>
      <c r="E102" s="331"/>
      <c r="F102" s="329" t="str">
        <f>IF(D102="","",IF(ISERROR(VLOOKUP(D102,运单基本信息!$C$4:$P$1048576,8,FALSE)),"未查询到该订单的物流服务费用",VLOOKUP(D102,运单基本信息!$C$4:$P$1048576,8,FALSE)))</f>
        <v/>
      </c>
      <c r="G102" s="329"/>
      <c r="H102" s="168" t="str">
        <f>IF(D102="","",IF(ISERROR(VLOOKUP(D102,运单基本信息!$C$4:$P$1048576,14,FALSE)),"未查询到该订单的手续费，请核实",VLOOKUP(D102,运单基本信息!$C$4:$P$1048576,14,FALSE)))</f>
        <v/>
      </c>
    </row>
    <row r="103" spans="4:8">
      <c r="D103" s="330"/>
      <c r="E103" s="331"/>
      <c r="F103" s="329" t="str">
        <f>IF(D103="","",IF(ISERROR(VLOOKUP(D103,运单基本信息!$C$4:$P$1048576,8,FALSE)),"未查询到该订单的物流服务费用",VLOOKUP(D103,运单基本信息!$C$4:$P$1048576,8,FALSE)))</f>
        <v/>
      </c>
      <c r="G103" s="329"/>
      <c r="H103" s="168" t="str">
        <f>IF(D103="","",IF(ISERROR(VLOOKUP(D103,运单基本信息!$C$4:$P$1048576,14,FALSE)),"未查询到该订单的手续费，请核实",VLOOKUP(D103,运单基本信息!$C$4:$P$1048576,14,FALSE)))</f>
        <v/>
      </c>
    </row>
    <row r="104" spans="4:8">
      <c r="D104" s="330"/>
      <c r="E104" s="331"/>
      <c r="F104" s="329" t="str">
        <f>IF(D104="","",IF(ISERROR(VLOOKUP(D104,运单基本信息!$C$4:$P$1048576,8,FALSE)),"未查询到该订单的物流服务费用",VLOOKUP(D104,运单基本信息!$C$4:$P$1048576,8,FALSE)))</f>
        <v/>
      </c>
      <c r="G104" s="329"/>
      <c r="H104" s="168" t="str">
        <f>IF(D104="","",IF(ISERROR(VLOOKUP(D104,运单基本信息!$C$4:$P$1048576,14,FALSE)),"未查询到该订单的手续费，请核实",VLOOKUP(D104,运单基本信息!$C$4:$P$1048576,14,FALSE)))</f>
        <v/>
      </c>
    </row>
    <row r="105" spans="4:8">
      <c r="D105" s="330"/>
      <c r="E105" s="331"/>
      <c r="F105" s="329" t="str">
        <f>IF(D105="","",IF(ISERROR(VLOOKUP(D105,运单基本信息!$C$4:$P$1048576,8,FALSE)),"未查询到该订单的物流服务费用",VLOOKUP(D105,运单基本信息!$C$4:$P$1048576,8,FALSE)))</f>
        <v/>
      </c>
      <c r="G105" s="329"/>
      <c r="H105" s="168" t="str">
        <f>IF(D105="","",IF(ISERROR(VLOOKUP(D105,运单基本信息!$C$4:$P$1048576,14,FALSE)),"未查询到该订单的手续费，请核实",VLOOKUP(D105,运单基本信息!$C$4:$P$1048576,14,FALSE)))</f>
        <v/>
      </c>
    </row>
    <row r="106" spans="4:8">
      <c r="D106" s="330"/>
      <c r="E106" s="331"/>
      <c r="F106" s="329" t="str">
        <f>IF(D106="","",IF(ISERROR(VLOOKUP(D106,运单基本信息!$C$4:$P$1048576,8,FALSE)),"未查询到该订单的物流服务费用",VLOOKUP(D106,运单基本信息!$C$4:$P$1048576,8,FALSE)))</f>
        <v/>
      </c>
      <c r="G106" s="329"/>
      <c r="H106" s="168" t="str">
        <f>IF(D106="","",IF(ISERROR(VLOOKUP(D106,运单基本信息!$C$4:$P$1048576,14,FALSE)),"未查询到该订单的手续费，请核实",VLOOKUP(D106,运单基本信息!$C$4:$P$1048576,14,FALSE)))</f>
        <v/>
      </c>
    </row>
    <row r="107" spans="4:8">
      <c r="D107" s="330"/>
      <c r="E107" s="331"/>
      <c r="F107" s="329" t="str">
        <f>IF(D107="","",IF(ISERROR(VLOOKUP(D107,运单基本信息!$C$4:$P$1048576,8,FALSE)),"未查询到该订单的物流服务费用",VLOOKUP(D107,运单基本信息!$C$4:$P$1048576,8,FALSE)))</f>
        <v/>
      </c>
      <c r="G107" s="329"/>
      <c r="H107" s="168" t="str">
        <f>IF(D107="","",IF(ISERROR(VLOOKUP(D107,运单基本信息!$C$4:$P$1048576,14,FALSE)),"未查询到该订单的手续费，请核实",VLOOKUP(D107,运单基本信息!$C$4:$P$1048576,14,FALSE)))</f>
        <v/>
      </c>
    </row>
    <row r="108" spans="4:8">
      <c r="D108" s="330"/>
      <c r="E108" s="331"/>
      <c r="F108" s="329" t="str">
        <f>IF(D108="","",IF(ISERROR(VLOOKUP(D108,运单基本信息!$C$4:$P$1048576,8,FALSE)),"未查询到该订单的物流服务费用",VLOOKUP(D108,运单基本信息!$C$4:$P$1048576,8,FALSE)))</f>
        <v/>
      </c>
      <c r="G108" s="329"/>
      <c r="H108" s="168" t="str">
        <f>IF(D108="","",IF(ISERROR(VLOOKUP(D108,运单基本信息!$C$4:$P$1048576,14,FALSE)),"未查询到该订单的手续费，请核实",VLOOKUP(D108,运单基本信息!$C$4:$P$1048576,14,FALSE)))</f>
        <v/>
      </c>
    </row>
    <row r="109" spans="4:8">
      <c r="D109" s="330"/>
      <c r="E109" s="331"/>
      <c r="F109" s="329" t="str">
        <f>IF(D109="","",IF(ISERROR(VLOOKUP(D109,运单基本信息!$C$4:$P$1048576,8,FALSE)),"未查询到该订单的物流服务费用",VLOOKUP(D109,运单基本信息!$C$4:$P$1048576,8,FALSE)))</f>
        <v/>
      </c>
      <c r="G109" s="329"/>
      <c r="H109" s="168" t="str">
        <f>IF(D109="","",IF(ISERROR(VLOOKUP(D109,运单基本信息!$C$4:$P$1048576,14,FALSE)),"未查询到该订单的手续费，请核实",VLOOKUP(D109,运单基本信息!$C$4:$P$1048576,14,FALSE)))</f>
        <v/>
      </c>
    </row>
    <row r="110" spans="4:8">
      <c r="D110" s="330"/>
      <c r="E110" s="331"/>
      <c r="F110" s="329" t="str">
        <f>IF(D110="","",IF(ISERROR(VLOOKUP(D110,运单基本信息!$C$4:$P$1048576,8,FALSE)),"未查询到该订单的物流服务费用",VLOOKUP(D110,运单基本信息!$C$4:$P$1048576,8,FALSE)))</f>
        <v/>
      </c>
      <c r="G110" s="329"/>
      <c r="H110" s="168" t="str">
        <f>IF(D110="","",IF(ISERROR(VLOOKUP(D110,运单基本信息!$C$4:$P$1048576,14,FALSE)),"未查询到该订单的手续费，请核实",VLOOKUP(D110,运单基本信息!$C$4:$P$1048576,14,FALSE)))</f>
        <v/>
      </c>
    </row>
    <row r="111" spans="4:8">
      <c r="D111" s="330"/>
      <c r="E111" s="331"/>
      <c r="F111" s="329" t="str">
        <f>IF(D111="","",IF(ISERROR(VLOOKUP(D111,运单基本信息!$C$4:$P$1048576,8,FALSE)),"未查询到该订单的物流服务费用",VLOOKUP(D111,运单基本信息!$C$4:$P$1048576,8,FALSE)))</f>
        <v/>
      </c>
      <c r="G111" s="329"/>
      <c r="H111" s="168" t="str">
        <f>IF(D111="","",IF(ISERROR(VLOOKUP(D111,运单基本信息!$C$4:$P$1048576,14,FALSE)),"未查询到该订单的手续费，请核实",VLOOKUP(D111,运单基本信息!$C$4:$P$1048576,14,FALSE)))</f>
        <v/>
      </c>
    </row>
    <row r="112" spans="4:8">
      <c r="D112" s="330"/>
      <c r="E112" s="331"/>
      <c r="F112" s="329" t="str">
        <f>IF(D112="","",IF(ISERROR(VLOOKUP(D112,运单基本信息!$C$4:$P$1048576,8,FALSE)),"未查询到该订单的物流服务费用",VLOOKUP(D112,运单基本信息!$C$4:$P$1048576,8,FALSE)))</f>
        <v/>
      </c>
      <c r="G112" s="329"/>
      <c r="H112" s="168" t="str">
        <f>IF(D112="","",IF(ISERROR(VLOOKUP(D112,运单基本信息!$C$4:$P$1048576,14,FALSE)),"未查询到该订单的手续费，请核实",VLOOKUP(D112,运单基本信息!$C$4:$P$1048576,14,FALSE)))</f>
        <v/>
      </c>
    </row>
    <row r="113" spans="4:8">
      <c r="D113" s="330"/>
      <c r="E113" s="331"/>
      <c r="F113" s="329" t="str">
        <f>IF(D113="","",IF(ISERROR(VLOOKUP(D113,运单基本信息!$C$4:$P$1048576,8,FALSE)),"未查询到该订单的物流服务费用",VLOOKUP(D113,运单基本信息!$C$4:$P$1048576,8,FALSE)))</f>
        <v/>
      </c>
      <c r="G113" s="329"/>
      <c r="H113" s="168" t="str">
        <f>IF(D113="","",IF(ISERROR(VLOOKUP(D113,运单基本信息!$C$4:$P$1048576,14,FALSE)),"未查询到该订单的手续费，请核实",VLOOKUP(D113,运单基本信息!$C$4:$P$1048576,14,FALSE)))</f>
        <v/>
      </c>
    </row>
    <row r="114" spans="4:8">
      <c r="D114" s="330"/>
      <c r="E114" s="331"/>
      <c r="F114" s="329" t="str">
        <f>IF(D114="","",IF(ISERROR(VLOOKUP(D114,运单基本信息!$C$4:$P$1048576,8,FALSE)),"未查询到该订单的物流服务费用",VLOOKUP(D114,运单基本信息!$C$4:$P$1048576,8,FALSE)))</f>
        <v/>
      </c>
      <c r="G114" s="329"/>
      <c r="H114" s="168" t="str">
        <f>IF(D114="","",IF(ISERROR(VLOOKUP(D114,运单基本信息!$C$4:$P$1048576,14,FALSE)),"未查询到该订单的手续费，请核实",VLOOKUP(D114,运单基本信息!$C$4:$P$1048576,14,FALSE)))</f>
        <v/>
      </c>
    </row>
    <row r="115" spans="4:8">
      <c r="D115" s="330"/>
      <c r="E115" s="331"/>
      <c r="F115" s="329" t="str">
        <f>IF(D115="","",IF(ISERROR(VLOOKUP(D115,运单基本信息!$C$4:$P$1048576,8,FALSE)),"未查询到该订单的物流服务费用",VLOOKUP(D115,运单基本信息!$C$4:$P$1048576,8,FALSE)))</f>
        <v/>
      </c>
      <c r="G115" s="329"/>
      <c r="H115" s="168" t="str">
        <f>IF(D115="","",IF(ISERROR(VLOOKUP(D115,运单基本信息!$C$4:$P$1048576,14,FALSE)),"未查询到该订单的手续费，请核实",VLOOKUP(D115,运单基本信息!$C$4:$P$1048576,14,FALSE)))</f>
        <v/>
      </c>
    </row>
    <row r="116" spans="4:8">
      <c r="D116" s="330"/>
      <c r="E116" s="331"/>
      <c r="F116" s="329" t="str">
        <f>IF(D116="","",IF(ISERROR(VLOOKUP(D116,运单基本信息!$C$4:$P$1048576,8,FALSE)),"未查询到该订单的物流服务费用",VLOOKUP(D116,运单基本信息!$C$4:$P$1048576,8,FALSE)))</f>
        <v/>
      </c>
      <c r="G116" s="329"/>
      <c r="H116" s="168" t="str">
        <f>IF(D116="","",IF(ISERROR(VLOOKUP(D116,运单基本信息!$C$4:$P$1048576,14,FALSE)),"未查询到该订单的手续费，请核实",VLOOKUP(D116,运单基本信息!$C$4:$P$1048576,14,FALSE)))</f>
        <v/>
      </c>
    </row>
    <row r="117" spans="4:8">
      <c r="D117" s="330"/>
      <c r="E117" s="331"/>
      <c r="F117" s="329" t="str">
        <f>IF(D117="","",IF(ISERROR(VLOOKUP(D117,运单基本信息!$C$4:$P$1048576,8,FALSE)),"未查询到该订单的物流服务费用",VLOOKUP(D117,运单基本信息!$C$4:$P$1048576,8,FALSE)))</f>
        <v/>
      </c>
      <c r="G117" s="329"/>
      <c r="H117" s="168" t="str">
        <f>IF(D117="","",IF(ISERROR(VLOOKUP(D117,运单基本信息!$C$4:$P$1048576,14,FALSE)),"未查询到该订单的手续费，请核实",VLOOKUP(D117,运单基本信息!$C$4:$P$1048576,14,FALSE)))</f>
        <v/>
      </c>
    </row>
    <row r="118" spans="4:8">
      <c r="D118" s="330"/>
      <c r="E118" s="331"/>
      <c r="F118" s="329" t="str">
        <f>IF(D118="","",IF(ISERROR(VLOOKUP(D118,运单基本信息!$C$4:$P$1048576,8,FALSE)),"未查询到该订单的物流服务费用",VLOOKUP(D118,运单基本信息!$C$4:$P$1048576,8,FALSE)))</f>
        <v/>
      </c>
      <c r="G118" s="329"/>
      <c r="H118" s="168" t="str">
        <f>IF(D118="","",IF(ISERROR(VLOOKUP(D118,运单基本信息!$C$4:$P$1048576,14,FALSE)),"未查询到该订单的手续费，请核实",VLOOKUP(D118,运单基本信息!$C$4:$P$1048576,14,FALSE)))</f>
        <v/>
      </c>
    </row>
    <row r="119" spans="4:8">
      <c r="D119" s="330"/>
      <c r="E119" s="331"/>
      <c r="F119" s="329" t="str">
        <f>IF(D119="","",IF(ISERROR(VLOOKUP(D119,运单基本信息!$C$4:$P$1048576,8,FALSE)),"未查询到该订单的物流服务费用",VLOOKUP(D119,运单基本信息!$C$4:$P$1048576,8,FALSE)))</f>
        <v/>
      </c>
      <c r="G119" s="329"/>
      <c r="H119" s="168" t="str">
        <f>IF(D119="","",IF(ISERROR(VLOOKUP(D119,运单基本信息!$C$4:$P$1048576,14,FALSE)),"未查询到该订单的手续费，请核实",VLOOKUP(D119,运单基本信息!$C$4:$P$1048576,14,FALSE)))</f>
        <v/>
      </c>
    </row>
    <row r="120" spans="4:8">
      <c r="D120" s="330"/>
      <c r="E120" s="331"/>
      <c r="F120" s="329" t="str">
        <f>IF(D120="","",IF(ISERROR(VLOOKUP(D120,运单基本信息!$C$4:$P$1048576,8,FALSE)),"未查询到该订单的物流服务费用",VLOOKUP(D120,运单基本信息!$C$4:$P$1048576,8,FALSE)))</f>
        <v/>
      </c>
      <c r="G120" s="329"/>
      <c r="H120" s="168" t="str">
        <f>IF(D120="","",IF(ISERROR(VLOOKUP(D120,运单基本信息!$C$4:$P$1048576,14,FALSE)),"未查询到该订单的手续费，请核实",VLOOKUP(D120,运单基本信息!$C$4:$P$1048576,14,FALSE)))</f>
        <v/>
      </c>
    </row>
    <row r="121" spans="4:8">
      <c r="D121" s="330"/>
      <c r="E121" s="331"/>
      <c r="F121" s="329" t="str">
        <f>IF(D121="","",IF(ISERROR(VLOOKUP(D121,运单基本信息!$C$4:$P$1048576,8,FALSE)),"未查询到该订单的物流服务费用",VLOOKUP(D121,运单基本信息!$C$4:$P$1048576,8,FALSE)))</f>
        <v/>
      </c>
      <c r="G121" s="329"/>
      <c r="H121" s="168" t="str">
        <f>IF(D121="","",IF(ISERROR(VLOOKUP(D121,运单基本信息!$C$4:$P$1048576,14,FALSE)),"未查询到该订单的手续费，请核实",VLOOKUP(D121,运单基本信息!$C$4:$P$1048576,14,FALSE)))</f>
        <v/>
      </c>
    </row>
    <row r="122" spans="4:8">
      <c r="D122" s="330"/>
      <c r="E122" s="331"/>
      <c r="F122" s="329" t="str">
        <f>IF(D122="","",IF(ISERROR(VLOOKUP(D122,运单基本信息!$C$4:$P$1048576,8,FALSE)),"未查询到该订单的物流服务费用",VLOOKUP(D122,运单基本信息!$C$4:$P$1048576,8,FALSE)))</f>
        <v/>
      </c>
      <c r="G122" s="329"/>
      <c r="H122" s="168" t="str">
        <f>IF(D122="","",IF(ISERROR(VLOOKUP(D122,运单基本信息!$C$4:$P$1048576,14,FALSE)),"未查询到该订单的手续费，请核实",VLOOKUP(D122,运单基本信息!$C$4:$P$1048576,14,FALSE)))</f>
        <v/>
      </c>
    </row>
    <row r="123" spans="4:8">
      <c r="D123" s="330"/>
      <c r="E123" s="331"/>
      <c r="F123" s="329" t="str">
        <f>IF(D123="","",IF(ISERROR(VLOOKUP(D123,运单基本信息!$C$4:$P$1048576,8,FALSE)),"未查询到该订单的物流服务费用",VLOOKUP(D123,运单基本信息!$C$4:$P$1048576,8,FALSE)))</f>
        <v/>
      </c>
      <c r="G123" s="329"/>
      <c r="H123" s="168" t="str">
        <f>IF(D123="","",IF(ISERROR(VLOOKUP(D123,运单基本信息!$C$4:$P$1048576,14,FALSE)),"未查询到该订单的手续费，请核实",VLOOKUP(D123,运单基本信息!$C$4:$P$1048576,14,FALSE)))</f>
        <v/>
      </c>
    </row>
    <row r="124" spans="4:8">
      <c r="D124" s="330"/>
      <c r="E124" s="331"/>
      <c r="F124" s="329" t="str">
        <f>IF(D124="","",IF(ISERROR(VLOOKUP(D124,运单基本信息!$C$4:$P$1048576,8,FALSE)),"未查询到该订单的物流服务费用",VLOOKUP(D124,运单基本信息!$C$4:$P$1048576,8,FALSE)))</f>
        <v/>
      </c>
      <c r="G124" s="329"/>
      <c r="H124" s="168" t="str">
        <f>IF(D124="","",IF(ISERROR(VLOOKUP(D124,运单基本信息!$C$4:$P$1048576,14,FALSE)),"未查询到该订单的手续费，请核实",VLOOKUP(D124,运单基本信息!$C$4:$P$1048576,14,FALSE)))</f>
        <v/>
      </c>
    </row>
    <row r="125" spans="4:8">
      <c r="D125" s="330"/>
      <c r="E125" s="331"/>
      <c r="F125" s="329" t="str">
        <f>IF(D125="","",IF(ISERROR(VLOOKUP(D125,运单基本信息!$C$4:$P$1048576,8,FALSE)),"未查询到该订单的物流服务费用",VLOOKUP(D125,运单基本信息!$C$4:$P$1048576,8,FALSE)))</f>
        <v/>
      </c>
      <c r="G125" s="329"/>
      <c r="H125" s="168" t="str">
        <f>IF(D125="","",IF(ISERROR(VLOOKUP(D125,运单基本信息!$C$4:$P$1048576,14,FALSE)),"未查询到该订单的手续费，请核实",VLOOKUP(D125,运单基本信息!$C$4:$P$1048576,14,FALSE)))</f>
        <v/>
      </c>
    </row>
    <row r="126" spans="4:8">
      <c r="D126" s="330"/>
      <c r="E126" s="331"/>
      <c r="F126" s="329" t="str">
        <f>IF(D126="","",IF(ISERROR(VLOOKUP(D126,运单基本信息!$C$4:$P$1048576,8,FALSE)),"未查询到该订单的物流服务费用",VLOOKUP(D126,运单基本信息!$C$4:$P$1048576,8,FALSE)))</f>
        <v/>
      </c>
      <c r="G126" s="329"/>
      <c r="H126" s="168" t="str">
        <f>IF(D126="","",IF(ISERROR(VLOOKUP(D126,运单基本信息!$C$4:$P$1048576,14,FALSE)),"未查询到该订单的手续费，请核实",VLOOKUP(D126,运单基本信息!$C$4:$P$1048576,14,FALSE)))</f>
        <v/>
      </c>
    </row>
    <row r="127" spans="4:8">
      <c r="D127" s="330"/>
      <c r="E127" s="331"/>
      <c r="F127" s="329" t="str">
        <f>IF(D127="","",IF(ISERROR(VLOOKUP(D127,运单基本信息!$C$4:$P$1048576,8,FALSE)),"未查询到该订单的物流服务费用",VLOOKUP(D127,运单基本信息!$C$4:$P$1048576,8,FALSE)))</f>
        <v/>
      </c>
      <c r="G127" s="329"/>
      <c r="H127" s="168" t="str">
        <f>IF(D127="","",IF(ISERROR(VLOOKUP(D127,运单基本信息!$C$4:$P$1048576,14,FALSE)),"未查询到该订单的手续费，请核实",VLOOKUP(D127,运单基本信息!$C$4:$P$1048576,14,FALSE)))</f>
        <v/>
      </c>
    </row>
    <row r="128" spans="4:8">
      <c r="D128" s="330"/>
      <c r="E128" s="331"/>
      <c r="F128" s="329" t="str">
        <f>IF(D128="","",IF(ISERROR(VLOOKUP(D128,运单基本信息!$C$4:$P$1048576,8,FALSE)),"未查询到该订单的物流服务费用",VLOOKUP(D128,运单基本信息!$C$4:$P$1048576,8,FALSE)))</f>
        <v/>
      </c>
      <c r="G128" s="329"/>
      <c r="H128" s="168" t="str">
        <f>IF(D128="","",IF(ISERROR(VLOOKUP(D128,运单基本信息!$C$4:$P$1048576,14,FALSE)),"未查询到该订单的手续费，请核实",VLOOKUP(D128,运单基本信息!$C$4:$P$1048576,14,FALSE)))</f>
        <v/>
      </c>
    </row>
    <row r="129" spans="4:8">
      <c r="D129" s="330"/>
      <c r="E129" s="331"/>
      <c r="F129" s="329" t="str">
        <f>IF(D129="","",IF(ISERROR(VLOOKUP(D129,运单基本信息!$C$4:$P$1048576,8,FALSE)),"未查询到该订单的物流服务费用",VLOOKUP(D129,运单基本信息!$C$4:$P$1048576,8,FALSE)))</f>
        <v/>
      </c>
      <c r="G129" s="329"/>
      <c r="H129" s="168" t="str">
        <f>IF(D129="","",IF(ISERROR(VLOOKUP(D129,运单基本信息!$C$4:$P$1048576,14,FALSE)),"未查询到该订单的手续费，请核实",VLOOKUP(D129,运单基本信息!$C$4:$P$1048576,14,FALSE)))</f>
        <v/>
      </c>
    </row>
    <row r="130" spans="4:8">
      <c r="D130" s="330"/>
      <c r="E130" s="331"/>
      <c r="F130" s="329" t="str">
        <f>IF(D130="","",IF(ISERROR(VLOOKUP(D130,运单基本信息!$C$4:$P$1048576,8,FALSE)),"未查询到该订单的物流服务费用",VLOOKUP(D130,运单基本信息!$C$4:$P$1048576,8,FALSE)))</f>
        <v/>
      </c>
      <c r="G130" s="329"/>
      <c r="H130" s="168" t="str">
        <f>IF(D130="","",IF(ISERROR(VLOOKUP(D130,运单基本信息!$C$4:$P$1048576,14,FALSE)),"未查询到该订单的手续费，请核实",VLOOKUP(D130,运单基本信息!$C$4:$P$1048576,14,FALSE)))</f>
        <v/>
      </c>
    </row>
    <row r="131" spans="4:8">
      <c r="D131" s="330"/>
      <c r="E131" s="331"/>
      <c r="F131" s="329" t="str">
        <f>IF(D131="","",IF(ISERROR(VLOOKUP(D131,运单基本信息!$C$4:$P$1048576,8,FALSE)),"未查询到该订单的物流服务费用",VLOOKUP(D131,运单基本信息!$C$4:$P$1048576,8,FALSE)))</f>
        <v/>
      </c>
      <c r="G131" s="329"/>
      <c r="H131" s="168" t="str">
        <f>IF(D131="","",IF(ISERROR(VLOOKUP(D131,运单基本信息!$C$4:$P$1048576,14,FALSE)),"未查询到该订单的手续费，请核实",VLOOKUP(D131,运单基本信息!$C$4:$P$1048576,14,FALSE)))</f>
        <v/>
      </c>
    </row>
    <row r="132" spans="4:8">
      <c r="D132" s="330"/>
      <c r="E132" s="331"/>
      <c r="F132" s="329" t="str">
        <f>IF(D132="","",IF(ISERROR(VLOOKUP(D132,运单基本信息!$C$4:$P$1048576,8,FALSE)),"未查询到该订单的物流服务费用",VLOOKUP(D132,运单基本信息!$C$4:$P$1048576,8,FALSE)))</f>
        <v/>
      </c>
      <c r="G132" s="329"/>
      <c r="H132" s="168" t="str">
        <f>IF(D132="","",IF(ISERROR(VLOOKUP(D132,运单基本信息!$C$4:$P$1048576,14,FALSE)),"未查询到该订单的手续费，请核实",VLOOKUP(D132,运单基本信息!$C$4:$P$1048576,14,FALSE)))</f>
        <v/>
      </c>
    </row>
    <row r="133" spans="4:8">
      <c r="D133" s="330"/>
      <c r="E133" s="331"/>
      <c r="F133" s="329" t="str">
        <f>IF(D133="","",IF(ISERROR(VLOOKUP(D133,运单基本信息!$C$4:$P$1048576,8,FALSE)),"未查询到该订单的物流服务费用",VLOOKUP(D133,运单基本信息!$C$4:$P$1048576,8,FALSE)))</f>
        <v/>
      </c>
      <c r="G133" s="329"/>
      <c r="H133" s="168" t="str">
        <f>IF(D133="","",IF(ISERROR(VLOOKUP(D133,运单基本信息!$C$4:$P$1048576,14,FALSE)),"未查询到该订单的手续费，请核实",VLOOKUP(D133,运单基本信息!$C$4:$P$1048576,14,FALSE)))</f>
        <v/>
      </c>
    </row>
    <row r="134" spans="4:8">
      <c r="D134" s="330"/>
      <c r="E134" s="331"/>
      <c r="F134" s="329" t="str">
        <f>IF(D134="","",IF(ISERROR(VLOOKUP(D134,运单基本信息!$C$4:$P$1048576,8,FALSE)),"未查询到该订单的物流服务费用",VLOOKUP(D134,运单基本信息!$C$4:$P$1048576,8,FALSE)))</f>
        <v/>
      </c>
      <c r="G134" s="329"/>
      <c r="H134" s="168" t="str">
        <f>IF(D134="","",IF(ISERROR(VLOOKUP(D134,运单基本信息!$C$4:$P$1048576,14,FALSE)),"未查询到该订单的手续费，请核实",VLOOKUP(D134,运单基本信息!$C$4:$P$1048576,14,FALSE)))</f>
        <v/>
      </c>
    </row>
    <row r="135" spans="4:8">
      <c r="D135" s="330"/>
      <c r="E135" s="331"/>
      <c r="F135" s="329" t="str">
        <f>IF(D135="","",IF(ISERROR(VLOOKUP(D135,运单基本信息!$C$4:$P$1048576,8,FALSE)),"未查询到该订单的物流服务费用",VLOOKUP(D135,运单基本信息!$C$4:$P$1048576,8,FALSE)))</f>
        <v/>
      </c>
      <c r="G135" s="329"/>
      <c r="H135" s="168" t="str">
        <f>IF(D135="","",IF(ISERROR(VLOOKUP(D135,运单基本信息!$C$4:$P$1048576,14,FALSE)),"未查询到该订单的手续费，请核实",VLOOKUP(D135,运单基本信息!$C$4:$P$1048576,14,FALSE)))</f>
        <v/>
      </c>
    </row>
    <row r="136" spans="4:8">
      <c r="D136" s="330"/>
      <c r="E136" s="331"/>
      <c r="F136" s="329" t="str">
        <f>IF(D136="","",IF(ISERROR(VLOOKUP(D136,运单基本信息!$C$4:$P$1048576,8,FALSE)),"未查询到该订单的物流服务费用",VLOOKUP(D136,运单基本信息!$C$4:$P$1048576,8,FALSE)))</f>
        <v/>
      </c>
      <c r="G136" s="329"/>
      <c r="H136" s="168" t="str">
        <f>IF(D136="","",IF(ISERROR(VLOOKUP(D136,运单基本信息!$C$4:$P$1048576,14,FALSE)),"未查询到该订单的手续费，请核实",VLOOKUP(D136,运单基本信息!$C$4:$P$1048576,14,FALSE)))</f>
        <v/>
      </c>
    </row>
    <row r="137" spans="4:8">
      <c r="D137" s="330"/>
      <c r="E137" s="331"/>
      <c r="F137" s="329" t="str">
        <f>IF(D137="","",IF(ISERROR(VLOOKUP(D137,运单基本信息!$C$4:$P$1048576,8,FALSE)),"未查询到该订单的物流服务费用",VLOOKUP(D137,运单基本信息!$C$4:$P$1048576,8,FALSE)))</f>
        <v/>
      </c>
      <c r="G137" s="329"/>
      <c r="H137" s="168" t="str">
        <f>IF(D137="","",IF(ISERROR(VLOOKUP(D137,运单基本信息!$C$4:$P$1048576,14,FALSE)),"未查询到该订单的手续费，请核实",VLOOKUP(D137,运单基本信息!$C$4:$P$1048576,14,FALSE)))</f>
        <v/>
      </c>
    </row>
    <row r="138" spans="4:8">
      <c r="D138" s="330"/>
      <c r="E138" s="331"/>
      <c r="F138" s="329" t="str">
        <f>IF(D138="","",IF(ISERROR(VLOOKUP(D138,运单基本信息!$C$4:$P$1048576,8,FALSE)),"未查询到该订单的物流服务费用",VLOOKUP(D138,运单基本信息!$C$4:$P$1048576,8,FALSE)))</f>
        <v/>
      </c>
      <c r="G138" s="329"/>
      <c r="H138" s="168" t="str">
        <f>IF(D138="","",IF(ISERROR(VLOOKUP(D138,运单基本信息!$C$4:$P$1048576,14,FALSE)),"未查询到该订单的手续费，请核实",VLOOKUP(D138,运单基本信息!$C$4:$P$1048576,14,FALSE)))</f>
        <v/>
      </c>
    </row>
    <row r="139" spans="4:8">
      <c r="D139" s="330"/>
      <c r="E139" s="331"/>
      <c r="F139" s="329" t="str">
        <f>IF(D139="","",IF(ISERROR(VLOOKUP(D139,运单基本信息!$C$4:$P$1048576,8,FALSE)),"未查询到该订单的物流服务费用",VLOOKUP(D139,运单基本信息!$C$4:$P$1048576,8,FALSE)))</f>
        <v/>
      </c>
      <c r="G139" s="329"/>
      <c r="H139" s="168" t="str">
        <f>IF(D139="","",IF(ISERROR(VLOOKUP(D139,运单基本信息!$C$4:$P$1048576,14,FALSE)),"未查询到该订单的手续费，请核实",VLOOKUP(D139,运单基本信息!$C$4:$P$1048576,14,FALSE)))</f>
        <v/>
      </c>
    </row>
    <row r="140" spans="4:8">
      <c r="D140" s="330"/>
      <c r="E140" s="331"/>
      <c r="F140" s="329" t="str">
        <f>IF(D140="","",IF(ISERROR(VLOOKUP(D140,运单基本信息!$C$4:$P$1048576,8,FALSE)),"未查询到该订单的物流服务费用",VLOOKUP(D140,运单基本信息!$C$4:$P$1048576,8,FALSE)))</f>
        <v/>
      </c>
      <c r="G140" s="329"/>
      <c r="H140" s="168" t="str">
        <f>IF(D140="","",IF(ISERROR(VLOOKUP(D140,运单基本信息!$C$4:$P$1048576,14,FALSE)),"未查询到该订单的手续费，请核实",VLOOKUP(D140,运单基本信息!$C$4:$P$1048576,14,FALSE)))</f>
        <v/>
      </c>
    </row>
    <row r="141" spans="4:8">
      <c r="D141" s="330"/>
      <c r="E141" s="331"/>
      <c r="F141" s="329" t="str">
        <f>IF(D141="","",IF(ISERROR(VLOOKUP(D141,运单基本信息!$C$4:$P$1048576,8,FALSE)),"未查询到该订单的物流服务费用",VLOOKUP(D141,运单基本信息!$C$4:$P$1048576,8,FALSE)))</f>
        <v/>
      </c>
      <c r="G141" s="329"/>
      <c r="H141" s="168" t="str">
        <f>IF(D141="","",IF(ISERROR(VLOOKUP(D141,运单基本信息!$C$4:$P$1048576,14,FALSE)),"未查询到该订单的手续费，请核实",VLOOKUP(D141,运单基本信息!$C$4:$P$1048576,14,FALSE)))</f>
        <v/>
      </c>
    </row>
    <row r="142" spans="4:8">
      <c r="D142" s="330"/>
      <c r="E142" s="331"/>
      <c r="F142" s="329" t="str">
        <f>IF(D142="","",IF(ISERROR(VLOOKUP(D142,运单基本信息!$C$4:$P$1048576,8,FALSE)),"未查询到该订单的物流服务费用",VLOOKUP(D142,运单基本信息!$C$4:$P$1048576,8,FALSE)))</f>
        <v/>
      </c>
      <c r="G142" s="329"/>
      <c r="H142" s="168" t="str">
        <f>IF(D142="","",IF(ISERROR(VLOOKUP(D142,运单基本信息!$C$4:$P$1048576,14,FALSE)),"未查询到该订单的手续费，请核实",VLOOKUP(D142,运单基本信息!$C$4:$P$1048576,14,FALSE)))</f>
        <v/>
      </c>
    </row>
    <row r="143" spans="4:8">
      <c r="D143" s="330"/>
      <c r="E143" s="331"/>
      <c r="F143" s="329" t="str">
        <f>IF(D143="","",IF(ISERROR(VLOOKUP(D143,运单基本信息!$C$4:$P$1048576,8,FALSE)),"未查询到该订单的物流服务费用",VLOOKUP(D143,运单基本信息!$C$4:$P$1048576,8,FALSE)))</f>
        <v/>
      </c>
      <c r="G143" s="329"/>
      <c r="H143" s="168" t="str">
        <f>IF(D143="","",IF(ISERROR(VLOOKUP(D143,运单基本信息!$C$4:$P$1048576,14,FALSE)),"未查询到该订单的手续费，请核实",VLOOKUP(D143,运单基本信息!$C$4:$P$1048576,14,FALSE)))</f>
        <v/>
      </c>
    </row>
    <row r="144" spans="4:8">
      <c r="D144" s="330"/>
      <c r="E144" s="331"/>
      <c r="F144" s="329" t="str">
        <f>IF(D144="","",IF(ISERROR(VLOOKUP(D144,运单基本信息!$C$4:$P$1048576,8,FALSE)),"未查询到该订单的物流服务费用",VLOOKUP(D144,运单基本信息!$C$4:$P$1048576,8,FALSE)))</f>
        <v/>
      </c>
      <c r="G144" s="329"/>
      <c r="H144" s="168" t="str">
        <f>IF(D144="","",IF(ISERROR(VLOOKUP(D144,运单基本信息!$C$4:$P$1048576,14,FALSE)),"未查询到该订单的手续费，请核实",VLOOKUP(D144,运单基本信息!$C$4:$P$1048576,14,FALSE)))</f>
        <v/>
      </c>
    </row>
    <row r="145" spans="4:8">
      <c r="D145" s="330"/>
      <c r="E145" s="331"/>
      <c r="F145" s="329" t="str">
        <f>IF(D145="","",IF(ISERROR(VLOOKUP(D145,运单基本信息!$C$4:$P$1048576,8,FALSE)),"未查询到该订单的物流服务费用",VLOOKUP(D145,运单基本信息!$C$4:$P$1048576,8,FALSE)))</f>
        <v/>
      </c>
      <c r="G145" s="329"/>
      <c r="H145" s="168" t="str">
        <f>IF(D145="","",IF(ISERROR(VLOOKUP(D145,运单基本信息!$C$4:$P$1048576,14,FALSE)),"未查询到该订单的手续费，请核实",VLOOKUP(D145,运单基本信息!$C$4:$P$1048576,14,FALSE)))</f>
        <v/>
      </c>
    </row>
    <row r="146" spans="4:8">
      <c r="D146" s="330"/>
      <c r="E146" s="331"/>
      <c r="F146" s="329" t="str">
        <f>IF(D146="","",IF(ISERROR(VLOOKUP(D146,运单基本信息!$C$4:$P$1048576,8,FALSE)),"未查询到该订单的物流服务费用",VLOOKUP(D146,运单基本信息!$C$4:$P$1048576,8,FALSE)))</f>
        <v/>
      </c>
      <c r="G146" s="329"/>
      <c r="H146" s="168" t="str">
        <f>IF(D146="","",IF(ISERROR(VLOOKUP(D146,运单基本信息!$C$4:$P$1048576,14,FALSE)),"未查询到该订单的手续费，请核实",VLOOKUP(D146,运单基本信息!$C$4:$P$1048576,14,FALSE)))</f>
        <v/>
      </c>
    </row>
    <row r="147" spans="4:8">
      <c r="D147" s="330"/>
      <c r="E147" s="331"/>
      <c r="F147" s="329" t="str">
        <f>IF(D147="","",IF(ISERROR(VLOOKUP(D147,运单基本信息!$C$4:$P$1048576,8,FALSE)),"未查询到该订单的物流服务费用",VLOOKUP(D147,运单基本信息!$C$4:$P$1048576,8,FALSE)))</f>
        <v/>
      </c>
      <c r="G147" s="329"/>
      <c r="H147" s="168" t="str">
        <f>IF(D147="","",IF(ISERROR(VLOOKUP(D147,运单基本信息!$C$4:$P$1048576,14,FALSE)),"未查询到该订单的手续费，请核实",VLOOKUP(D147,运单基本信息!$C$4:$P$1048576,14,FALSE)))</f>
        <v/>
      </c>
    </row>
    <row r="148" spans="4:8">
      <c r="D148" s="330"/>
      <c r="E148" s="331"/>
      <c r="F148" s="329" t="str">
        <f>IF(D148="","",IF(ISERROR(VLOOKUP(D148,运单基本信息!$C$4:$P$1048576,8,FALSE)),"未查询到该订单的物流服务费用",VLOOKUP(D148,运单基本信息!$C$4:$P$1048576,8,FALSE)))</f>
        <v/>
      </c>
      <c r="G148" s="329"/>
      <c r="H148" s="168" t="str">
        <f>IF(D148="","",IF(ISERROR(VLOOKUP(D148,运单基本信息!$C$4:$P$1048576,14,FALSE)),"未查询到该订单的手续费，请核实",VLOOKUP(D148,运单基本信息!$C$4:$P$1048576,14,FALSE)))</f>
        <v/>
      </c>
    </row>
    <row r="149" spans="4:8">
      <c r="D149" s="330"/>
      <c r="E149" s="331"/>
      <c r="F149" s="329" t="str">
        <f>IF(D149="","",IF(ISERROR(VLOOKUP(D149,运单基本信息!$C$4:$P$1048576,8,FALSE)),"未查询到该订单的物流服务费用",VLOOKUP(D149,运单基本信息!$C$4:$P$1048576,8,FALSE)))</f>
        <v/>
      </c>
      <c r="G149" s="329"/>
      <c r="H149" s="168" t="str">
        <f>IF(D149="","",IF(ISERROR(VLOOKUP(D149,运单基本信息!$C$4:$P$1048576,14,FALSE)),"未查询到该订单的手续费，请核实",VLOOKUP(D149,运单基本信息!$C$4:$P$1048576,14,FALSE)))</f>
        <v/>
      </c>
    </row>
    <row r="150" spans="4:8">
      <c r="D150" s="330"/>
      <c r="E150" s="331"/>
      <c r="F150" s="329" t="str">
        <f>IF(D150="","",IF(ISERROR(VLOOKUP(D150,运单基本信息!$C$4:$P$1048576,8,FALSE)),"未查询到该订单的物流服务费用",VLOOKUP(D150,运单基本信息!$C$4:$P$1048576,8,FALSE)))</f>
        <v/>
      </c>
      <c r="G150" s="329"/>
      <c r="H150" s="168" t="str">
        <f>IF(D150="","",IF(ISERROR(VLOOKUP(D150,运单基本信息!$C$4:$P$1048576,14,FALSE)),"未查询到该订单的手续费，请核实",VLOOKUP(D150,运单基本信息!$C$4:$P$1048576,14,FALSE)))</f>
        <v/>
      </c>
    </row>
    <row r="151" spans="4:8">
      <c r="D151" s="330"/>
      <c r="E151" s="331"/>
      <c r="F151" s="329" t="str">
        <f>IF(D151="","",IF(ISERROR(VLOOKUP(D151,运单基本信息!$C$4:$P$1048576,8,FALSE)),"未查询到该订单的物流服务费用",VLOOKUP(D151,运单基本信息!$C$4:$P$1048576,8,FALSE)))</f>
        <v/>
      </c>
      <c r="G151" s="329"/>
      <c r="H151" s="168" t="str">
        <f>IF(D151="","",IF(ISERROR(VLOOKUP(D151,运单基本信息!$C$4:$P$1048576,14,FALSE)),"未查询到该订单的手续费，请核实",VLOOKUP(D151,运单基本信息!$C$4:$P$1048576,14,FALSE)))</f>
        <v/>
      </c>
    </row>
    <row r="152" spans="4:8">
      <c r="D152" s="330"/>
      <c r="E152" s="331"/>
      <c r="F152" s="329" t="str">
        <f>IF(D152="","",IF(ISERROR(VLOOKUP(D152,运单基本信息!$C$4:$P$1048576,8,FALSE)),"未查询到该订单的物流服务费用",VLOOKUP(D152,运单基本信息!$C$4:$P$1048576,8,FALSE)))</f>
        <v/>
      </c>
      <c r="G152" s="329"/>
      <c r="H152" s="168" t="str">
        <f>IF(D152="","",IF(ISERROR(VLOOKUP(D152,运单基本信息!$C$4:$P$1048576,14,FALSE)),"未查询到该订单的手续费，请核实",VLOOKUP(D152,运单基本信息!$C$4:$P$1048576,14,FALSE)))</f>
        <v/>
      </c>
    </row>
    <row r="153" spans="4:8">
      <c r="D153" s="330"/>
      <c r="E153" s="331"/>
      <c r="F153" s="329" t="str">
        <f>IF(D153="","",IF(ISERROR(VLOOKUP(D153,运单基本信息!$C$4:$P$1048576,8,FALSE)),"未查询到该订单的物流服务费用",VLOOKUP(D153,运单基本信息!$C$4:$P$1048576,8,FALSE)))</f>
        <v/>
      </c>
      <c r="G153" s="329"/>
      <c r="H153" s="168" t="str">
        <f>IF(D153="","",IF(ISERROR(VLOOKUP(D153,运单基本信息!$C$4:$P$1048576,14,FALSE)),"未查询到该订单的手续费，请核实",VLOOKUP(D153,运单基本信息!$C$4:$P$1048576,14,FALSE)))</f>
        <v/>
      </c>
    </row>
    <row r="154" spans="4:8">
      <c r="D154" s="330"/>
      <c r="E154" s="331"/>
      <c r="F154" s="329" t="str">
        <f>IF(D154="","",IF(ISERROR(VLOOKUP(D154,运单基本信息!$C$4:$P$1048576,8,FALSE)),"未查询到该订单的物流服务费用",VLOOKUP(D154,运单基本信息!$C$4:$P$1048576,8,FALSE)))</f>
        <v/>
      </c>
      <c r="G154" s="329"/>
      <c r="H154" s="168" t="str">
        <f>IF(D154="","",IF(ISERROR(VLOOKUP(D154,运单基本信息!$C$4:$P$1048576,14,FALSE)),"未查询到该订单的手续费，请核实",VLOOKUP(D154,运单基本信息!$C$4:$P$1048576,14,FALSE)))</f>
        <v/>
      </c>
    </row>
    <row r="155" spans="4:8">
      <c r="D155" s="330"/>
      <c r="E155" s="331"/>
      <c r="F155" s="329" t="str">
        <f>IF(D155="","",IF(ISERROR(VLOOKUP(D155,运单基本信息!$C$4:$P$1048576,8,FALSE)),"未查询到该订单的物流服务费用",VLOOKUP(D155,运单基本信息!$C$4:$P$1048576,8,FALSE)))</f>
        <v/>
      </c>
      <c r="G155" s="329"/>
      <c r="H155" s="168" t="str">
        <f>IF(D155="","",IF(ISERROR(VLOOKUP(D155,运单基本信息!$C$4:$P$1048576,14,FALSE)),"未查询到该订单的手续费，请核实",VLOOKUP(D155,运单基本信息!$C$4:$P$1048576,14,FALSE)))</f>
        <v/>
      </c>
    </row>
    <row r="156" spans="4:8">
      <c r="D156" s="330"/>
      <c r="E156" s="331"/>
      <c r="F156" s="329" t="str">
        <f>IF(D156="","",IF(ISERROR(VLOOKUP(D156,运单基本信息!$C$4:$P$1048576,8,FALSE)),"未查询到该订单的物流服务费用",VLOOKUP(D156,运单基本信息!$C$4:$P$1048576,8,FALSE)))</f>
        <v/>
      </c>
      <c r="G156" s="329"/>
      <c r="H156" s="168" t="str">
        <f>IF(D156="","",IF(ISERROR(VLOOKUP(D156,运单基本信息!$C$4:$P$1048576,14,FALSE)),"未查询到该订单的手续费，请核实",VLOOKUP(D156,运单基本信息!$C$4:$P$1048576,14,FALSE)))</f>
        <v/>
      </c>
    </row>
    <row r="157" spans="4:8">
      <c r="D157" s="330"/>
      <c r="E157" s="331"/>
      <c r="F157" s="329" t="str">
        <f>IF(D157="","",IF(ISERROR(VLOOKUP(D157,运单基本信息!$C$4:$P$1048576,8,FALSE)),"未查询到该订单的物流服务费用",VLOOKUP(D157,运单基本信息!$C$4:$P$1048576,8,FALSE)))</f>
        <v/>
      </c>
      <c r="G157" s="329"/>
      <c r="H157" s="168" t="str">
        <f>IF(D157="","",IF(ISERROR(VLOOKUP(D157,运单基本信息!$C$4:$P$1048576,14,FALSE)),"未查询到该订单的手续费，请核实",VLOOKUP(D157,运单基本信息!$C$4:$P$1048576,14,FALSE)))</f>
        <v/>
      </c>
    </row>
    <row r="158" spans="4:8">
      <c r="D158" s="330"/>
      <c r="E158" s="331"/>
      <c r="F158" s="329" t="str">
        <f>IF(D158="","",IF(ISERROR(VLOOKUP(D158,运单基本信息!$C$4:$P$1048576,8,FALSE)),"未查询到该订单的物流服务费用",VLOOKUP(D158,运单基本信息!$C$4:$P$1048576,8,FALSE)))</f>
        <v/>
      </c>
      <c r="G158" s="329"/>
      <c r="H158" s="168" t="str">
        <f>IF(D158="","",IF(ISERROR(VLOOKUP(D158,运单基本信息!$C$4:$P$1048576,14,FALSE)),"未查询到该订单的手续费，请核实",VLOOKUP(D158,运单基本信息!$C$4:$P$1048576,14,FALSE)))</f>
        <v/>
      </c>
    </row>
    <row r="159" spans="4:8">
      <c r="D159" s="330"/>
      <c r="E159" s="331"/>
      <c r="F159" s="329" t="str">
        <f>IF(D159="","",IF(ISERROR(VLOOKUP(D159,运单基本信息!$C$4:$P$1048576,8,FALSE)),"未查询到该订单的物流服务费用",VLOOKUP(D159,运单基本信息!$C$4:$P$1048576,8,FALSE)))</f>
        <v/>
      </c>
      <c r="G159" s="329"/>
      <c r="H159" s="168" t="str">
        <f>IF(D159="","",IF(ISERROR(VLOOKUP(D159,运单基本信息!$C$4:$P$1048576,14,FALSE)),"未查询到该订单的手续费，请核实",VLOOKUP(D159,运单基本信息!$C$4:$P$1048576,14,FALSE)))</f>
        <v/>
      </c>
    </row>
    <row r="160" spans="4:8">
      <c r="D160" s="330"/>
      <c r="E160" s="331"/>
      <c r="F160" s="329" t="str">
        <f>IF(D160="","",IF(ISERROR(VLOOKUP(D160,运单基本信息!$C$4:$P$1048576,8,FALSE)),"未查询到该订单的物流服务费用",VLOOKUP(D160,运单基本信息!$C$4:$P$1048576,8,FALSE)))</f>
        <v/>
      </c>
      <c r="G160" s="329"/>
      <c r="H160" s="168" t="str">
        <f>IF(D160="","",IF(ISERROR(VLOOKUP(D160,运单基本信息!$C$4:$P$1048576,14,FALSE)),"未查询到该订单的手续费，请核实",VLOOKUP(D160,运单基本信息!$C$4:$P$1048576,14,FALSE)))</f>
        <v/>
      </c>
    </row>
    <row r="161" spans="4:8">
      <c r="D161" s="330"/>
      <c r="E161" s="331"/>
      <c r="F161" s="329" t="str">
        <f>IF(D161="","",IF(ISERROR(VLOOKUP(D161,运单基本信息!$C$4:$P$1048576,8,FALSE)),"未查询到该订单的物流服务费用",VLOOKUP(D161,运单基本信息!$C$4:$P$1048576,8,FALSE)))</f>
        <v/>
      </c>
      <c r="G161" s="329"/>
      <c r="H161" s="168" t="str">
        <f>IF(D161="","",IF(ISERROR(VLOOKUP(D161,运单基本信息!$C$4:$P$1048576,14,FALSE)),"未查询到该订单的手续费，请核实",VLOOKUP(D161,运单基本信息!$C$4:$P$1048576,14,FALSE)))</f>
        <v/>
      </c>
    </row>
    <row r="162" spans="4:8">
      <c r="D162" s="330"/>
      <c r="E162" s="331"/>
      <c r="F162" s="329" t="str">
        <f>IF(D162="","",IF(ISERROR(VLOOKUP(D162,运单基本信息!$C$4:$P$1048576,8,FALSE)),"未查询到该订单的物流服务费用",VLOOKUP(D162,运单基本信息!$C$4:$P$1048576,8,FALSE)))</f>
        <v/>
      </c>
      <c r="G162" s="329"/>
      <c r="H162" s="168" t="str">
        <f>IF(D162="","",IF(ISERROR(VLOOKUP(D162,运单基本信息!$C$4:$P$1048576,14,FALSE)),"未查询到该订单的手续费，请核实",VLOOKUP(D162,运单基本信息!$C$4:$P$1048576,14,FALSE)))</f>
        <v/>
      </c>
    </row>
    <row r="163" spans="4:8">
      <c r="D163" s="330"/>
      <c r="E163" s="331"/>
      <c r="F163" s="329" t="str">
        <f>IF(D163="","",IF(ISERROR(VLOOKUP(D163,运单基本信息!$C$4:$P$1048576,8,FALSE)),"未查询到该订单的物流服务费用",VLOOKUP(D163,运单基本信息!$C$4:$P$1048576,8,FALSE)))</f>
        <v/>
      </c>
      <c r="G163" s="329"/>
      <c r="H163" s="168" t="str">
        <f>IF(D163="","",IF(ISERROR(VLOOKUP(D163,运单基本信息!$C$4:$P$1048576,14,FALSE)),"未查询到该订单的手续费，请核实",VLOOKUP(D163,运单基本信息!$C$4:$P$1048576,14,FALSE)))</f>
        <v/>
      </c>
    </row>
    <row r="164" spans="4:8">
      <c r="D164" s="330"/>
      <c r="E164" s="331"/>
      <c r="F164" s="329" t="str">
        <f>IF(D164="","",IF(ISERROR(VLOOKUP(D164,运单基本信息!$C$4:$P$1048576,8,FALSE)),"未查询到该订单的物流服务费用",VLOOKUP(D164,运单基本信息!$C$4:$P$1048576,8,FALSE)))</f>
        <v/>
      </c>
      <c r="G164" s="329"/>
      <c r="H164" s="168" t="str">
        <f>IF(D164="","",IF(ISERROR(VLOOKUP(D164,运单基本信息!$C$4:$P$1048576,14,FALSE)),"未查询到该订单的手续费，请核实",VLOOKUP(D164,运单基本信息!$C$4:$P$1048576,14,FALSE)))</f>
        <v/>
      </c>
    </row>
    <row r="165" spans="4:8">
      <c r="D165" s="330"/>
      <c r="E165" s="331"/>
      <c r="F165" s="329" t="str">
        <f>IF(D165="","",IF(ISERROR(VLOOKUP(D165,运单基本信息!$C$4:$P$1048576,8,FALSE)),"未查询到该订单的物流服务费用",VLOOKUP(D165,运单基本信息!$C$4:$P$1048576,8,FALSE)))</f>
        <v/>
      </c>
      <c r="G165" s="329"/>
      <c r="H165" s="168" t="str">
        <f>IF(D165="","",IF(ISERROR(VLOOKUP(D165,运单基本信息!$C$4:$P$1048576,14,FALSE)),"未查询到该订单的手续费，请核实",VLOOKUP(D165,运单基本信息!$C$4:$P$1048576,14,FALSE)))</f>
        <v/>
      </c>
    </row>
    <row r="166" spans="4:8">
      <c r="D166" s="330"/>
      <c r="E166" s="331"/>
      <c r="F166" s="329" t="str">
        <f>IF(D166="","",IF(ISERROR(VLOOKUP(D166,运单基本信息!$C$4:$P$1048576,8,FALSE)),"未查询到该订单的物流服务费用",VLOOKUP(D166,运单基本信息!$C$4:$P$1048576,8,FALSE)))</f>
        <v/>
      </c>
      <c r="G166" s="329"/>
      <c r="H166" s="168" t="str">
        <f>IF(D166="","",IF(ISERROR(VLOOKUP(D166,运单基本信息!$C$4:$P$1048576,14,FALSE)),"未查询到该订单的手续费，请核实",VLOOKUP(D166,运单基本信息!$C$4:$P$1048576,14,FALSE)))</f>
        <v/>
      </c>
    </row>
    <row r="167" spans="4:8">
      <c r="D167" s="330"/>
      <c r="E167" s="331"/>
      <c r="F167" s="329" t="str">
        <f>IF(D167="","",IF(ISERROR(VLOOKUP(D167,运单基本信息!$C$4:$P$1048576,8,FALSE)),"未查询到该订单的物流服务费用",VLOOKUP(D167,运单基本信息!$C$4:$P$1048576,8,FALSE)))</f>
        <v/>
      </c>
      <c r="G167" s="329"/>
      <c r="H167" s="168" t="str">
        <f>IF(D167="","",IF(ISERROR(VLOOKUP(D167,运单基本信息!$C$4:$P$1048576,14,FALSE)),"未查询到该订单的手续费，请核实",VLOOKUP(D167,运单基本信息!$C$4:$P$1048576,14,FALSE)))</f>
        <v/>
      </c>
    </row>
    <row r="168" spans="4:8">
      <c r="D168" s="330"/>
      <c r="E168" s="331"/>
      <c r="F168" s="329" t="str">
        <f>IF(D168="","",IF(ISERROR(VLOOKUP(D168,运单基本信息!$C$4:$P$1048576,8,FALSE)),"未查询到该订单的物流服务费用",VLOOKUP(D168,运单基本信息!$C$4:$P$1048576,8,FALSE)))</f>
        <v/>
      </c>
      <c r="G168" s="329"/>
      <c r="H168" s="168" t="str">
        <f>IF(D168="","",IF(ISERROR(VLOOKUP(D168,运单基本信息!$C$4:$P$1048576,14,FALSE)),"未查询到该订单的手续费，请核实",VLOOKUP(D168,运单基本信息!$C$4:$P$1048576,14,FALSE)))</f>
        <v/>
      </c>
    </row>
    <row r="169" spans="4:8">
      <c r="D169" s="330"/>
      <c r="E169" s="331"/>
      <c r="F169" s="329" t="str">
        <f>IF(D169="","",IF(ISERROR(VLOOKUP(D169,运单基本信息!$C$4:$P$1048576,8,FALSE)),"未查询到该订单的物流服务费用",VLOOKUP(D169,运单基本信息!$C$4:$P$1048576,8,FALSE)))</f>
        <v/>
      </c>
      <c r="G169" s="329"/>
      <c r="H169" s="168" t="str">
        <f>IF(D169="","",IF(ISERROR(VLOOKUP(D169,运单基本信息!$C$4:$P$1048576,14,FALSE)),"未查询到该订单的手续费，请核实",VLOOKUP(D169,运单基本信息!$C$4:$P$1048576,14,FALSE)))</f>
        <v/>
      </c>
    </row>
    <row r="170" spans="4:8">
      <c r="D170" s="330"/>
      <c r="E170" s="331"/>
      <c r="F170" s="329" t="str">
        <f>IF(D170="","",IF(ISERROR(VLOOKUP(D170,运单基本信息!$C$4:$P$1048576,8,FALSE)),"未查询到该订单的物流服务费用",VLOOKUP(D170,运单基本信息!$C$4:$P$1048576,8,FALSE)))</f>
        <v/>
      </c>
      <c r="G170" s="329"/>
      <c r="H170" s="168" t="str">
        <f>IF(D170="","",IF(ISERROR(VLOOKUP(D170,运单基本信息!$C$4:$P$1048576,14,FALSE)),"未查询到该订单的手续费，请核实",VLOOKUP(D170,运单基本信息!$C$4:$P$1048576,14,FALSE)))</f>
        <v/>
      </c>
    </row>
    <row r="171" spans="4:8">
      <c r="D171" s="330"/>
      <c r="E171" s="331"/>
      <c r="F171" s="329" t="str">
        <f>IF(D171="","",IF(ISERROR(VLOOKUP(D171,运单基本信息!$C$4:$P$1048576,8,FALSE)),"未查询到该订单的物流服务费用",VLOOKUP(D171,运单基本信息!$C$4:$P$1048576,8,FALSE)))</f>
        <v/>
      </c>
      <c r="G171" s="329"/>
      <c r="H171" s="168" t="str">
        <f>IF(D171="","",IF(ISERROR(VLOOKUP(D171,运单基本信息!$C$4:$P$1048576,14,FALSE)),"未查询到该订单的手续费，请核实",VLOOKUP(D171,运单基本信息!$C$4:$P$1048576,14,FALSE)))</f>
        <v/>
      </c>
    </row>
    <row r="172" spans="4:8">
      <c r="D172" s="330"/>
      <c r="E172" s="331"/>
      <c r="F172" s="329" t="str">
        <f>IF(D172="","",IF(ISERROR(VLOOKUP(D172,运单基本信息!$C$4:$P$1048576,8,FALSE)),"未查询到该订单的物流服务费用",VLOOKUP(D172,运单基本信息!$C$4:$P$1048576,8,FALSE)))</f>
        <v/>
      </c>
      <c r="G172" s="329"/>
      <c r="H172" s="168" t="str">
        <f>IF(D172="","",IF(ISERROR(VLOOKUP(D172,运单基本信息!$C$4:$P$1048576,14,FALSE)),"未查询到该订单的手续费，请核实",VLOOKUP(D172,运单基本信息!$C$4:$P$1048576,14,FALSE)))</f>
        <v/>
      </c>
    </row>
    <row r="173" spans="4:8">
      <c r="D173" s="330"/>
      <c r="E173" s="331"/>
      <c r="F173" s="329" t="str">
        <f>IF(D173="","",IF(ISERROR(VLOOKUP(D173,运单基本信息!$C$4:$P$1048576,8,FALSE)),"未查询到该订单的物流服务费用",VLOOKUP(D173,运单基本信息!$C$4:$P$1048576,8,FALSE)))</f>
        <v/>
      </c>
      <c r="G173" s="329"/>
      <c r="H173" s="168" t="str">
        <f>IF(D173="","",IF(ISERROR(VLOOKUP(D173,运单基本信息!$C$4:$P$1048576,14,FALSE)),"未查询到该订单的手续费，请核实",VLOOKUP(D173,运单基本信息!$C$4:$P$1048576,14,FALSE)))</f>
        <v/>
      </c>
    </row>
    <row r="174" spans="4:8">
      <c r="D174" s="330"/>
      <c r="E174" s="331"/>
      <c r="F174" s="329" t="str">
        <f>IF(D174="","",IF(ISERROR(VLOOKUP(D174,运单基本信息!$C$4:$P$1048576,8,FALSE)),"未查询到该订单的物流服务费用",VLOOKUP(D174,运单基本信息!$C$4:$P$1048576,8,FALSE)))</f>
        <v/>
      </c>
      <c r="G174" s="329"/>
      <c r="H174" s="168" t="str">
        <f>IF(D174="","",IF(ISERROR(VLOOKUP(D174,运单基本信息!$C$4:$P$1048576,14,FALSE)),"未查询到该订单的手续费，请核实",VLOOKUP(D174,运单基本信息!$C$4:$P$1048576,14,FALSE)))</f>
        <v/>
      </c>
    </row>
    <row r="175" spans="4:8">
      <c r="D175" s="330"/>
      <c r="E175" s="331"/>
      <c r="F175" s="329" t="str">
        <f>IF(D175="","",IF(ISERROR(VLOOKUP(D175,运单基本信息!$C$4:$P$1048576,8,FALSE)),"未查询到该订单的物流服务费用",VLOOKUP(D175,运单基本信息!$C$4:$P$1048576,8,FALSE)))</f>
        <v/>
      </c>
      <c r="G175" s="329"/>
      <c r="H175" s="168" t="str">
        <f>IF(D175="","",IF(ISERROR(VLOOKUP(D175,运单基本信息!$C$4:$P$1048576,14,FALSE)),"未查询到该订单的手续费，请核实",VLOOKUP(D175,运单基本信息!$C$4:$P$1048576,14,FALSE)))</f>
        <v/>
      </c>
    </row>
    <row r="176" spans="4:8">
      <c r="D176" s="330"/>
      <c r="E176" s="331"/>
      <c r="F176" s="329" t="str">
        <f>IF(D176="","",IF(ISERROR(VLOOKUP(D176,运单基本信息!$C$4:$P$1048576,8,FALSE)),"未查询到该订单的物流服务费用",VLOOKUP(D176,运单基本信息!$C$4:$P$1048576,8,FALSE)))</f>
        <v/>
      </c>
      <c r="G176" s="329"/>
      <c r="H176" s="168" t="str">
        <f>IF(D176="","",IF(ISERROR(VLOOKUP(D176,运单基本信息!$C$4:$P$1048576,14,FALSE)),"未查询到该订单的手续费，请核实",VLOOKUP(D176,运单基本信息!$C$4:$P$1048576,14,FALSE)))</f>
        <v/>
      </c>
    </row>
    <row r="177" spans="4:8">
      <c r="D177" s="330"/>
      <c r="E177" s="331"/>
      <c r="F177" s="329" t="str">
        <f>IF(D177="","",IF(ISERROR(VLOOKUP(D177,运单基本信息!$C$4:$P$1048576,8,FALSE)),"未查询到该订单的物流服务费用",VLOOKUP(D177,运单基本信息!$C$4:$P$1048576,8,FALSE)))</f>
        <v/>
      </c>
      <c r="G177" s="329"/>
      <c r="H177" s="168" t="str">
        <f>IF(D177="","",IF(ISERROR(VLOOKUP(D177,运单基本信息!$C$4:$P$1048576,14,FALSE)),"未查询到该订单的手续费，请核实",VLOOKUP(D177,运单基本信息!$C$4:$P$1048576,14,FALSE)))</f>
        <v/>
      </c>
    </row>
    <row r="178" spans="4:8">
      <c r="D178" s="330"/>
      <c r="E178" s="331"/>
      <c r="F178" s="329" t="str">
        <f>IF(D178="","",IF(ISERROR(VLOOKUP(D178,运单基本信息!$C$4:$P$1048576,8,FALSE)),"未查询到该订单的物流服务费用",VLOOKUP(D178,运单基本信息!$C$4:$P$1048576,8,FALSE)))</f>
        <v/>
      </c>
      <c r="G178" s="329"/>
      <c r="H178" s="168" t="str">
        <f>IF(D178="","",IF(ISERROR(VLOOKUP(D178,运单基本信息!$C$4:$P$1048576,14,FALSE)),"未查询到该订单的手续费，请核实",VLOOKUP(D178,运单基本信息!$C$4:$P$1048576,14,FALSE)))</f>
        <v/>
      </c>
    </row>
    <row r="179" spans="4:8">
      <c r="D179" s="330"/>
      <c r="E179" s="331"/>
      <c r="F179" s="329" t="str">
        <f>IF(D179="","",IF(ISERROR(VLOOKUP(D179,运单基本信息!$C$4:$P$1048576,8,FALSE)),"未查询到该订单的物流服务费用",VLOOKUP(D179,运单基本信息!$C$4:$P$1048576,8,FALSE)))</f>
        <v/>
      </c>
      <c r="G179" s="329"/>
      <c r="H179" s="168" t="str">
        <f>IF(D179="","",IF(ISERROR(VLOOKUP(D179,运单基本信息!$C$4:$P$1048576,14,FALSE)),"未查询到该订单的手续费，请核实",VLOOKUP(D179,运单基本信息!$C$4:$P$1048576,14,FALSE)))</f>
        <v/>
      </c>
    </row>
    <row r="180" spans="4:8">
      <c r="D180" s="330"/>
      <c r="E180" s="331"/>
      <c r="F180" s="329" t="str">
        <f>IF(D180="","",IF(ISERROR(VLOOKUP(D180,运单基本信息!$C$4:$P$1048576,8,FALSE)),"未查询到该订单的物流服务费用",VLOOKUP(D180,运单基本信息!$C$4:$P$1048576,8,FALSE)))</f>
        <v/>
      </c>
      <c r="G180" s="329"/>
      <c r="H180" s="168" t="str">
        <f>IF(D180="","",IF(ISERROR(VLOOKUP(D180,运单基本信息!$C$4:$P$1048576,14,FALSE)),"未查询到该订单的手续费，请核实",VLOOKUP(D180,运单基本信息!$C$4:$P$1048576,14,FALSE)))</f>
        <v/>
      </c>
    </row>
    <row r="181" spans="4:8">
      <c r="D181" s="330"/>
      <c r="E181" s="331"/>
      <c r="F181" s="329" t="str">
        <f>IF(D181="","",IF(ISERROR(VLOOKUP(D181,运单基本信息!$C$4:$P$1048576,8,FALSE)),"未查询到该订单的物流服务费用",VLOOKUP(D181,运单基本信息!$C$4:$P$1048576,8,FALSE)))</f>
        <v/>
      </c>
      <c r="G181" s="329"/>
      <c r="H181" s="168" t="str">
        <f>IF(D181="","",IF(ISERROR(VLOOKUP(D181,运单基本信息!$C$4:$P$1048576,14,FALSE)),"未查询到该订单的手续费，请核实",VLOOKUP(D181,运单基本信息!$C$4:$P$1048576,14,FALSE)))</f>
        <v/>
      </c>
    </row>
    <row r="182" spans="4:8">
      <c r="D182" s="330"/>
      <c r="E182" s="331"/>
      <c r="F182" s="329" t="str">
        <f>IF(D182="","",IF(ISERROR(VLOOKUP(D182,运单基本信息!$C$4:$P$1048576,8,FALSE)),"未查询到该订单的物流服务费用",VLOOKUP(D182,运单基本信息!$C$4:$P$1048576,8,FALSE)))</f>
        <v/>
      </c>
      <c r="G182" s="329"/>
      <c r="H182" s="168" t="str">
        <f>IF(D182="","",IF(ISERROR(VLOOKUP(D182,运单基本信息!$C$4:$P$1048576,14,FALSE)),"未查询到该订单的手续费，请核实",VLOOKUP(D182,运单基本信息!$C$4:$P$1048576,14,FALSE)))</f>
        <v/>
      </c>
    </row>
    <row r="183" spans="4:8">
      <c r="D183" s="330"/>
      <c r="E183" s="331"/>
      <c r="F183" s="329" t="str">
        <f>IF(D183="","",IF(ISERROR(VLOOKUP(D183,运单基本信息!$C$4:$P$1048576,8,FALSE)),"未查询到该订单的物流服务费用",VLOOKUP(D183,运单基本信息!$C$4:$P$1048576,8,FALSE)))</f>
        <v/>
      </c>
      <c r="G183" s="329"/>
      <c r="H183" s="168" t="str">
        <f>IF(D183="","",IF(ISERROR(VLOOKUP(D183,运单基本信息!$C$4:$P$1048576,14,FALSE)),"未查询到该订单的手续费，请核实",VLOOKUP(D183,运单基本信息!$C$4:$P$1048576,14,FALSE)))</f>
        <v/>
      </c>
    </row>
    <row r="184" spans="4:8">
      <c r="D184" s="330"/>
      <c r="E184" s="331"/>
      <c r="F184" s="329" t="str">
        <f>IF(D184="","",IF(ISERROR(VLOOKUP(D184,运单基本信息!$C$4:$P$1048576,8,FALSE)),"未查询到该订单的物流服务费用",VLOOKUP(D184,运单基本信息!$C$4:$P$1048576,8,FALSE)))</f>
        <v/>
      </c>
      <c r="G184" s="329"/>
      <c r="H184" s="168" t="str">
        <f>IF(D184="","",IF(ISERROR(VLOOKUP(D184,运单基本信息!$C$4:$P$1048576,14,FALSE)),"未查询到该订单的手续费，请核实",VLOOKUP(D184,运单基本信息!$C$4:$P$1048576,14,FALSE)))</f>
        <v/>
      </c>
    </row>
    <row r="185" spans="4:8">
      <c r="D185" s="330"/>
      <c r="E185" s="331"/>
      <c r="F185" s="329" t="str">
        <f>IF(D185="","",IF(ISERROR(VLOOKUP(D185,运单基本信息!$C$4:$P$1048576,8,FALSE)),"未查询到该订单的物流服务费用",VLOOKUP(D185,运单基本信息!$C$4:$P$1048576,8,FALSE)))</f>
        <v/>
      </c>
      <c r="G185" s="329"/>
      <c r="H185" s="168" t="str">
        <f>IF(D185="","",IF(ISERROR(VLOOKUP(D185,运单基本信息!$C$4:$P$1048576,14,FALSE)),"未查询到该订单的手续费，请核实",VLOOKUP(D185,运单基本信息!$C$4:$P$1048576,14,FALSE)))</f>
        <v/>
      </c>
    </row>
    <row r="186" spans="4:8">
      <c r="D186" s="330"/>
      <c r="E186" s="331"/>
      <c r="F186" s="329" t="str">
        <f>IF(D186="","",IF(ISERROR(VLOOKUP(D186,运单基本信息!$C$4:$P$1048576,8,FALSE)),"未查询到该订单的物流服务费用",VLOOKUP(D186,运单基本信息!$C$4:$P$1048576,8,FALSE)))</f>
        <v/>
      </c>
      <c r="G186" s="329"/>
      <c r="H186" s="168" t="str">
        <f>IF(D186="","",IF(ISERROR(VLOOKUP(D186,运单基本信息!$C$4:$P$1048576,14,FALSE)),"未查询到该订单的手续费，请核实",VLOOKUP(D186,运单基本信息!$C$4:$P$1048576,14,FALSE)))</f>
        <v/>
      </c>
    </row>
    <row r="187" spans="4:8">
      <c r="D187" s="330"/>
      <c r="E187" s="331"/>
      <c r="F187" s="329" t="str">
        <f>IF(D187="","",IF(ISERROR(VLOOKUP(D187,运单基本信息!$C$4:$P$1048576,8,FALSE)),"未查询到该订单的物流服务费用",VLOOKUP(D187,运单基本信息!$C$4:$P$1048576,8,FALSE)))</f>
        <v/>
      </c>
      <c r="G187" s="329"/>
      <c r="H187" s="168" t="str">
        <f>IF(D187="","",IF(ISERROR(VLOOKUP(D187,运单基本信息!$C$4:$P$1048576,14,FALSE)),"未查询到该订单的手续费，请核实",VLOOKUP(D187,运单基本信息!$C$4:$P$1048576,14,FALSE)))</f>
        <v/>
      </c>
    </row>
    <row r="188" spans="4:8">
      <c r="D188" s="330"/>
      <c r="E188" s="331"/>
      <c r="F188" s="329" t="str">
        <f>IF(D188="","",IF(ISERROR(VLOOKUP(D188,运单基本信息!$C$4:$P$1048576,8,FALSE)),"未查询到该订单的物流服务费用",VLOOKUP(D188,运单基本信息!$C$4:$P$1048576,8,FALSE)))</f>
        <v/>
      </c>
      <c r="G188" s="329"/>
      <c r="H188" s="168" t="str">
        <f>IF(D188="","",IF(ISERROR(VLOOKUP(D188,运单基本信息!$C$4:$P$1048576,14,FALSE)),"未查询到该订单的手续费，请核实",VLOOKUP(D188,运单基本信息!$C$4:$P$1048576,14,FALSE)))</f>
        <v/>
      </c>
    </row>
    <row r="189" spans="4:8">
      <c r="D189" s="330"/>
      <c r="E189" s="331"/>
      <c r="F189" s="329" t="str">
        <f>IF(D189="","",IF(ISERROR(VLOOKUP(D189,运单基本信息!$C$4:$P$1048576,8,FALSE)),"未查询到该订单的物流服务费用",VLOOKUP(D189,运单基本信息!$C$4:$P$1048576,8,FALSE)))</f>
        <v/>
      </c>
      <c r="G189" s="329"/>
      <c r="H189" s="168" t="str">
        <f>IF(D189="","",IF(ISERROR(VLOOKUP(D189,运单基本信息!$C$4:$P$1048576,14,FALSE)),"未查询到该订单的手续费，请核实",VLOOKUP(D189,运单基本信息!$C$4:$P$1048576,14,FALSE)))</f>
        <v/>
      </c>
    </row>
    <row r="190" spans="4:8">
      <c r="D190" s="330"/>
      <c r="E190" s="331"/>
      <c r="F190" s="329" t="str">
        <f>IF(D190="","",IF(ISERROR(VLOOKUP(D190,运单基本信息!$C$4:$P$1048576,8,FALSE)),"未查询到该订单的物流服务费用",VLOOKUP(D190,运单基本信息!$C$4:$P$1048576,8,FALSE)))</f>
        <v/>
      </c>
      <c r="G190" s="329"/>
      <c r="H190" s="168" t="str">
        <f>IF(D190="","",IF(ISERROR(VLOOKUP(D190,运单基本信息!$C$4:$P$1048576,14,FALSE)),"未查询到该订单的手续费，请核实",VLOOKUP(D190,运单基本信息!$C$4:$P$1048576,14,FALSE)))</f>
        <v/>
      </c>
    </row>
    <row r="191" spans="4:8">
      <c r="D191" s="330"/>
      <c r="E191" s="331"/>
      <c r="F191" s="329" t="str">
        <f>IF(D191="","",IF(ISERROR(VLOOKUP(D191,运单基本信息!$C$4:$P$1048576,8,FALSE)),"未查询到该订单的物流服务费用",VLOOKUP(D191,运单基本信息!$C$4:$P$1048576,8,FALSE)))</f>
        <v/>
      </c>
      <c r="G191" s="329"/>
      <c r="H191" s="168" t="str">
        <f>IF(D191="","",IF(ISERROR(VLOOKUP(D191,运单基本信息!$C$4:$P$1048576,14,FALSE)),"未查询到该订单的手续费，请核实",VLOOKUP(D191,运单基本信息!$C$4:$P$1048576,14,FALSE)))</f>
        <v/>
      </c>
    </row>
    <row r="192" spans="4:8">
      <c r="D192" s="330"/>
      <c r="E192" s="331"/>
      <c r="F192" s="329" t="str">
        <f>IF(D192="","",IF(ISERROR(VLOOKUP(D192,运单基本信息!$C$4:$P$1048576,8,FALSE)),"未查询到该订单的物流服务费用",VLOOKUP(D192,运单基本信息!$C$4:$P$1048576,8,FALSE)))</f>
        <v/>
      </c>
      <c r="G192" s="329"/>
      <c r="H192" s="168" t="str">
        <f>IF(D192="","",IF(ISERROR(VLOOKUP(D192,运单基本信息!$C$4:$P$1048576,14,FALSE)),"未查询到该订单的手续费，请核实",VLOOKUP(D192,运单基本信息!$C$4:$P$1048576,14,FALSE)))</f>
        <v/>
      </c>
    </row>
    <row r="193" spans="4:8">
      <c r="D193" s="330"/>
      <c r="E193" s="331"/>
      <c r="F193" s="329" t="str">
        <f>IF(D193="","",IF(ISERROR(VLOOKUP(D193,运单基本信息!$C$4:$P$1048576,8,FALSE)),"未查询到该订单的物流服务费用",VLOOKUP(D193,运单基本信息!$C$4:$P$1048576,8,FALSE)))</f>
        <v/>
      </c>
      <c r="G193" s="329"/>
      <c r="H193" s="168" t="str">
        <f>IF(D193="","",IF(ISERROR(VLOOKUP(D193,运单基本信息!$C$4:$P$1048576,14,FALSE)),"未查询到该订单的手续费，请核实",VLOOKUP(D193,运单基本信息!$C$4:$P$1048576,14,FALSE)))</f>
        <v/>
      </c>
    </row>
    <row r="194" spans="4:8">
      <c r="D194" s="330"/>
      <c r="E194" s="331"/>
      <c r="F194" s="329" t="str">
        <f>IF(D194="","",IF(ISERROR(VLOOKUP(D194,运单基本信息!$C$4:$P$1048576,8,FALSE)),"未查询到该订单的物流服务费用",VLOOKUP(D194,运单基本信息!$C$4:$P$1048576,8,FALSE)))</f>
        <v/>
      </c>
      <c r="G194" s="329"/>
      <c r="H194" s="168" t="str">
        <f>IF(D194="","",IF(ISERROR(VLOOKUP(D194,运单基本信息!$C$4:$P$1048576,14,FALSE)),"未查询到该订单的手续费，请核实",VLOOKUP(D194,运单基本信息!$C$4:$P$1048576,14,FALSE)))</f>
        <v/>
      </c>
    </row>
    <row r="195" spans="4:8">
      <c r="D195" s="330"/>
      <c r="E195" s="331"/>
      <c r="F195" s="329" t="str">
        <f>IF(D195="","",IF(ISERROR(VLOOKUP(D195,运单基本信息!$C$4:$P$1048576,8,FALSE)),"未查询到该订单的物流服务费用",VLOOKUP(D195,运单基本信息!$C$4:$P$1048576,8,FALSE)))</f>
        <v/>
      </c>
      <c r="G195" s="329"/>
      <c r="H195" s="168" t="str">
        <f>IF(D195="","",IF(ISERROR(VLOOKUP(D195,运单基本信息!$C$4:$P$1048576,14,FALSE)),"未查询到该订单的手续费，请核实",VLOOKUP(D195,运单基本信息!$C$4:$P$1048576,14,FALSE)))</f>
        <v/>
      </c>
    </row>
    <row r="196" spans="4:8">
      <c r="D196" s="330"/>
      <c r="E196" s="331"/>
      <c r="F196" s="329" t="str">
        <f>IF(D196="","",IF(ISERROR(VLOOKUP(D196,运单基本信息!$C$4:$P$1048576,8,FALSE)),"未查询到该订单的物流服务费用",VLOOKUP(D196,运单基本信息!$C$4:$P$1048576,8,FALSE)))</f>
        <v/>
      </c>
      <c r="G196" s="329"/>
      <c r="H196" s="168" t="str">
        <f>IF(D196="","",IF(ISERROR(VLOOKUP(D196,运单基本信息!$C$4:$P$1048576,14,FALSE)),"未查询到该订单的手续费，请核实",VLOOKUP(D196,运单基本信息!$C$4:$P$1048576,14,FALSE)))</f>
        <v/>
      </c>
    </row>
    <row r="197" spans="4:8">
      <c r="D197" s="330"/>
      <c r="E197" s="331"/>
      <c r="F197" s="329" t="str">
        <f>IF(D197="","",IF(ISERROR(VLOOKUP(D197,运单基本信息!$C$4:$P$1048576,8,FALSE)),"未查询到该订单的物流服务费用",VLOOKUP(D197,运单基本信息!$C$4:$P$1048576,8,FALSE)))</f>
        <v/>
      </c>
      <c r="G197" s="329"/>
      <c r="H197" s="168" t="str">
        <f>IF(D197="","",IF(ISERROR(VLOOKUP(D197,运单基本信息!$C$4:$P$1048576,14,FALSE)),"未查询到该订单的手续费，请核实",VLOOKUP(D197,运单基本信息!$C$4:$P$1048576,14,FALSE)))</f>
        <v/>
      </c>
    </row>
    <row r="198" spans="4:8" ht="14.25" thickBot="1">
      <c r="D198" s="332"/>
      <c r="E198" s="333"/>
      <c r="F198" s="329" t="str">
        <f>IF(D198="","",IF(ISERROR(VLOOKUP(D198,运单基本信息!$C$4:$P$1048576,8,FALSE)),"未查询到该订单的物流服务费用",VLOOKUP(D198,运单基本信息!$C$4:$P$1048576,8,FALSE)))</f>
        <v/>
      </c>
      <c r="G198" s="329"/>
      <c r="H198" s="168" t="str">
        <f>IF(D198="","",IF(ISERROR(VLOOKUP(D198,运单基本信息!$C$4:$P$1048576,14,FALSE)),"未查询到该订单的手续费，请核实",VLOOKUP(D198,运单基本信息!$C$4:$P$1048576,14,FALSE)))</f>
        <v/>
      </c>
    </row>
    <row r="199" spans="4:8">
      <c r="D199" s="334" t="s">
        <v>1416</v>
      </c>
      <c r="E199" s="334"/>
      <c r="F199" s="334"/>
      <c r="G199" s="334"/>
      <c r="H199" s="334"/>
    </row>
  </sheetData>
  <mergeCells count="391">
    <mergeCell ref="D199:H199"/>
    <mergeCell ref="F10:G10"/>
    <mergeCell ref="F11:G11"/>
    <mergeCell ref="F12:G12"/>
    <mergeCell ref="A14:A15"/>
    <mergeCell ref="D10:E10"/>
    <mergeCell ref="D11:E11"/>
    <mergeCell ref="D12:E12"/>
    <mergeCell ref="D13:E13"/>
    <mergeCell ref="D14:E14"/>
    <mergeCell ref="D15:E15"/>
    <mergeCell ref="F13:G13"/>
    <mergeCell ref="F14:G14"/>
    <mergeCell ref="F15:G15"/>
    <mergeCell ref="F16:G16"/>
    <mergeCell ref="F17:G17"/>
    <mergeCell ref="D17:E17"/>
    <mergeCell ref="D18:E18"/>
    <mergeCell ref="D19:E19"/>
    <mergeCell ref="D20:E20"/>
    <mergeCell ref="D16:E16"/>
    <mergeCell ref="D22:E22"/>
    <mergeCell ref="D23:E23"/>
    <mergeCell ref="D24:E24"/>
    <mergeCell ref="A2:A3"/>
    <mergeCell ref="A4:A5"/>
    <mergeCell ref="A6:A7"/>
    <mergeCell ref="A8:A9"/>
    <mergeCell ref="D8:E8"/>
    <mergeCell ref="D9:E9"/>
    <mergeCell ref="F8:G8"/>
    <mergeCell ref="F9:G9"/>
    <mergeCell ref="D3:I3"/>
    <mergeCell ref="F18:G18"/>
    <mergeCell ref="F19:G19"/>
    <mergeCell ref="F20:G20"/>
    <mergeCell ref="F21:G21"/>
    <mergeCell ref="F22:G22"/>
    <mergeCell ref="D21:E21"/>
    <mergeCell ref="D27:E27"/>
    <mergeCell ref="F6:H6"/>
    <mergeCell ref="F7:H7"/>
    <mergeCell ref="D28:E28"/>
    <mergeCell ref="D29:E29"/>
    <mergeCell ref="D30:E30"/>
    <mergeCell ref="D31:E31"/>
    <mergeCell ref="F23:G23"/>
    <mergeCell ref="F24:G24"/>
    <mergeCell ref="F25:G25"/>
    <mergeCell ref="F26:G26"/>
    <mergeCell ref="D37:E37"/>
    <mergeCell ref="F36:G36"/>
    <mergeCell ref="F37:G37"/>
    <mergeCell ref="F27:G27"/>
    <mergeCell ref="F28:G28"/>
    <mergeCell ref="F29:G29"/>
    <mergeCell ref="F30:G30"/>
    <mergeCell ref="F31:G31"/>
    <mergeCell ref="F32:G32"/>
    <mergeCell ref="F33:G33"/>
    <mergeCell ref="F34:G34"/>
    <mergeCell ref="F35:G35"/>
    <mergeCell ref="D25:E25"/>
    <mergeCell ref="D26:E26"/>
    <mergeCell ref="D38:E38"/>
    <mergeCell ref="D39:E39"/>
    <mergeCell ref="D40:E40"/>
    <mergeCell ref="D41:E41"/>
    <mergeCell ref="D32:E32"/>
    <mergeCell ref="D33:E33"/>
    <mergeCell ref="D34:E34"/>
    <mergeCell ref="D35:E35"/>
    <mergeCell ref="D36:E36"/>
    <mergeCell ref="D47:E47"/>
    <mergeCell ref="D48:E48"/>
    <mergeCell ref="D49:E49"/>
    <mergeCell ref="D50:E50"/>
    <mergeCell ref="D51:E51"/>
    <mergeCell ref="D42:E42"/>
    <mergeCell ref="D43:E43"/>
    <mergeCell ref="D44:E44"/>
    <mergeCell ref="D45:E45"/>
    <mergeCell ref="D46:E46"/>
    <mergeCell ref="D57:E57"/>
    <mergeCell ref="D58:E58"/>
    <mergeCell ref="D59:E59"/>
    <mergeCell ref="D60:E60"/>
    <mergeCell ref="D61:E61"/>
    <mergeCell ref="D52:E52"/>
    <mergeCell ref="D53:E53"/>
    <mergeCell ref="D54:E54"/>
    <mergeCell ref="D55:E55"/>
    <mergeCell ref="D56:E56"/>
    <mergeCell ref="D67:E67"/>
    <mergeCell ref="D68:E68"/>
    <mergeCell ref="D69:E69"/>
    <mergeCell ref="D70:E70"/>
    <mergeCell ref="D71:E71"/>
    <mergeCell ref="D62:E62"/>
    <mergeCell ref="D63:E63"/>
    <mergeCell ref="D64:E64"/>
    <mergeCell ref="D65:E65"/>
    <mergeCell ref="D66:E66"/>
    <mergeCell ref="D77:E77"/>
    <mergeCell ref="D78:E78"/>
    <mergeCell ref="D79:E79"/>
    <mergeCell ref="D80:E80"/>
    <mergeCell ref="D81:E81"/>
    <mergeCell ref="D72:E72"/>
    <mergeCell ref="D73:E73"/>
    <mergeCell ref="D74:E74"/>
    <mergeCell ref="D75:E75"/>
    <mergeCell ref="D76:E76"/>
    <mergeCell ref="D87:E87"/>
    <mergeCell ref="D88:E88"/>
    <mergeCell ref="D89:E89"/>
    <mergeCell ref="D90:E90"/>
    <mergeCell ref="D91:E91"/>
    <mergeCell ref="D82:E82"/>
    <mergeCell ref="D83:E83"/>
    <mergeCell ref="D84:E84"/>
    <mergeCell ref="D85:E85"/>
    <mergeCell ref="D86:E86"/>
    <mergeCell ref="D97:E97"/>
    <mergeCell ref="D98:E98"/>
    <mergeCell ref="D99:E99"/>
    <mergeCell ref="D100:E100"/>
    <mergeCell ref="D101:E101"/>
    <mergeCell ref="D92:E92"/>
    <mergeCell ref="D93:E93"/>
    <mergeCell ref="D94:E94"/>
    <mergeCell ref="D95:E95"/>
    <mergeCell ref="D96:E96"/>
    <mergeCell ref="D107:E107"/>
    <mergeCell ref="D108:E108"/>
    <mergeCell ref="D109:E109"/>
    <mergeCell ref="D110:E110"/>
    <mergeCell ref="D111:E111"/>
    <mergeCell ref="D102:E102"/>
    <mergeCell ref="D103:E103"/>
    <mergeCell ref="D104:E104"/>
    <mergeCell ref="D105:E105"/>
    <mergeCell ref="D106:E106"/>
    <mergeCell ref="D117:E117"/>
    <mergeCell ref="D118:E118"/>
    <mergeCell ref="D119:E119"/>
    <mergeCell ref="D120:E120"/>
    <mergeCell ref="D121:E121"/>
    <mergeCell ref="D112:E112"/>
    <mergeCell ref="D113:E113"/>
    <mergeCell ref="D114:E114"/>
    <mergeCell ref="D115:E115"/>
    <mergeCell ref="D116:E116"/>
    <mergeCell ref="D127:E127"/>
    <mergeCell ref="D128:E128"/>
    <mergeCell ref="D129:E129"/>
    <mergeCell ref="D130:E130"/>
    <mergeCell ref="D131:E131"/>
    <mergeCell ref="D122:E122"/>
    <mergeCell ref="D123:E123"/>
    <mergeCell ref="D124:E124"/>
    <mergeCell ref="D125:E125"/>
    <mergeCell ref="D126:E126"/>
    <mergeCell ref="D137:E137"/>
    <mergeCell ref="D138:E138"/>
    <mergeCell ref="D139:E139"/>
    <mergeCell ref="D140:E140"/>
    <mergeCell ref="D141:E141"/>
    <mergeCell ref="D132:E132"/>
    <mergeCell ref="D133:E133"/>
    <mergeCell ref="D134:E134"/>
    <mergeCell ref="D135:E135"/>
    <mergeCell ref="D136:E136"/>
    <mergeCell ref="D147:E147"/>
    <mergeCell ref="D148:E148"/>
    <mergeCell ref="D149:E149"/>
    <mergeCell ref="D150:E150"/>
    <mergeCell ref="D151:E151"/>
    <mergeCell ref="D142:E142"/>
    <mergeCell ref="D143:E143"/>
    <mergeCell ref="D144:E144"/>
    <mergeCell ref="D145:E145"/>
    <mergeCell ref="D146:E146"/>
    <mergeCell ref="D158:E158"/>
    <mergeCell ref="D159:E159"/>
    <mergeCell ref="D160:E160"/>
    <mergeCell ref="D161:E161"/>
    <mergeCell ref="D152:E152"/>
    <mergeCell ref="D153:E153"/>
    <mergeCell ref="D154:E154"/>
    <mergeCell ref="D155:E155"/>
    <mergeCell ref="D156:E156"/>
    <mergeCell ref="F38:G38"/>
    <mergeCell ref="D192:E192"/>
    <mergeCell ref="D193:E193"/>
    <mergeCell ref="D194:E194"/>
    <mergeCell ref="D195:E195"/>
    <mergeCell ref="D196:E196"/>
    <mergeCell ref="D187:E187"/>
    <mergeCell ref="D188:E188"/>
    <mergeCell ref="D189:E189"/>
    <mergeCell ref="D190:E190"/>
    <mergeCell ref="D191:E191"/>
    <mergeCell ref="D182:E182"/>
    <mergeCell ref="D183:E183"/>
    <mergeCell ref="D184:E184"/>
    <mergeCell ref="D185:E185"/>
    <mergeCell ref="D186:E186"/>
    <mergeCell ref="D177:E177"/>
    <mergeCell ref="D178:E178"/>
    <mergeCell ref="D179:E179"/>
    <mergeCell ref="D180:E180"/>
    <mergeCell ref="D181:E181"/>
    <mergeCell ref="D172:E172"/>
    <mergeCell ref="F39:G39"/>
    <mergeCell ref="F40:G40"/>
    <mergeCell ref="F41:G41"/>
    <mergeCell ref="F42:G42"/>
    <mergeCell ref="F43:G43"/>
    <mergeCell ref="D197:E197"/>
    <mergeCell ref="D198:E198"/>
    <mergeCell ref="D173:E173"/>
    <mergeCell ref="D174:E174"/>
    <mergeCell ref="D175:E175"/>
    <mergeCell ref="D176:E176"/>
    <mergeCell ref="D167:E167"/>
    <mergeCell ref="D168:E168"/>
    <mergeCell ref="D169:E169"/>
    <mergeCell ref="D170:E170"/>
    <mergeCell ref="D171:E171"/>
    <mergeCell ref="D162:E162"/>
    <mergeCell ref="D163:E163"/>
    <mergeCell ref="D164:E164"/>
    <mergeCell ref="D165:E165"/>
    <mergeCell ref="D166:E166"/>
    <mergeCell ref="D157:E157"/>
    <mergeCell ref="F49:G49"/>
    <mergeCell ref="F50:G50"/>
    <mergeCell ref="F51:G51"/>
    <mergeCell ref="F52:G52"/>
    <mergeCell ref="F53:G53"/>
    <mergeCell ref="F44:G44"/>
    <mergeCell ref="F45:G45"/>
    <mergeCell ref="F46:G46"/>
    <mergeCell ref="F47:G47"/>
    <mergeCell ref="F48:G48"/>
    <mergeCell ref="F59:G59"/>
    <mergeCell ref="F60:G60"/>
    <mergeCell ref="F61:G61"/>
    <mergeCell ref="F62:G62"/>
    <mergeCell ref="F63:G63"/>
    <mergeCell ref="F54:G54"/>
    <mergeCell ref="F55:G55"/>
    <mergeCell ref="F56:G56"/>
    <mergeCell ref="F57:G57"/>
    <mergeCell ref="F58:G58"/>
    <mergeCell ref="F69:G69"/>
    <mergeCell ref="F70:G70"/>
    <mergeCell ref="F71:G71"/>
    <mergeCell ref="F72:G72"/>
    <mergeCell ref="F73:G73"/>
    <mergeCell ref="F64:G64"/>
    <mergeCell ref="F65:G65"/>
    <mergeCell ref="F66:G66"/>
    <mergeCell ref="F67:G67"/>
    <mergeCell ref="F68:G68"/>
    <mergeCell ref="F79:G79"/>
    <mergeCell ref="F80:G80"/>
    <mergeCell ref="F81:G81"/>
    <mergeCell ref="F82:G82"/>
    <mergeCell ref="F83:G83"/>
    <mergeCell ref="F74:G74"/>
    <mergeCell ref="F75:G75"/>
    <mergeCell ref="F76:G76"/>
    <mergeCell ref="F77:G77"/>
    <mergeCell ref="F78:G78"/>
    <mergeCell ref="F89:G89"/>
    <mergeCell ref="F90:G90"/>
    <mergeCell ref="F91:G91"/>
    <mergeCell ref="F92:G92"/>
    <mergeCell ref="F93:G93"/>
    <mergeCell ref="F84:G84"/>
    <mergeCell ref="F85:G85"/>
    <mergeCell ref="F86:G86"/>
    <mergeCell ref="F87:G87"/>
    <mergeCell ref="F88:G88"/>
    <mergeCell ref="F99:G99"/>
    <mergeCell ref="F100:G100"/>
    <mergeCell ref="F101:G101"/>
    <mergeCell ref="F102:G102"/>
    <mergeCell ref="F103:G103"/>
    <mergeCell ref="F94:G94"/>
    <mergeCell ref="F95:G95"/>
    <mergeCell ref="F96:G96"/>
    <mergeCell ref="F97:G97"/>
    <mergeCell ref="F98:G98"/>
    <mergeCell ref="F109:G109"/>
    <mergeCell ref="F110:G110"/>
    <mergeCell ref="F111:G111"/>
    <mergeCell ref="F112:G112"/>
    <mergeCell ref="F113:G113"/>
    <mergeCell ref="F104:G104"/>
    <mergeCell ref="F105:G105"/>
    <mergeCell ref="F106:G106"/>
    <mergeCell ref="F107:G107"/>
    <mergeCell ref="F108:G108"/>
    <mergeCell ref="F119:G119"/>
    <mergeCell ref="F120:G120"/>
    <mergeCell ref="F121:G121"/>
    <mergeCell ref="F122:G122"/>
    <mergeCell ref="F123:G123"/>
    <mergeCell ref="F114:G114"/>
    <mergeCell ref="F115:G115"/>
    <mergeCell ref="F116:G116"/>
    <mergeCell ref="F117:G117"/>
    <mergeCell ref="F118:G118"/>
    <mergeCell ref="F129:G129"/>
    <mergeCell ref="F130:G130"/>
    <mergeCell ref="F131:G131"/>
    <mergeCell ref="F132:G132"/>
    <mergeCell ref="F133:G133"/>
    <mergeCell ref="F124:G124"/>
    <mergeCell ref="F125:G125"/>
    <mergeCell ref="F126:G126"/>
    <mergeCell ref="F127:G127"/>
    <mergeCell ref="F128:G128"/>
    <mergeCell ref="F139:G139"/>
    <mergeCell ref="F140:G140"/>
    <mergeCell ref="F141:G141"/>
    <mergeCell ref="F142:G142"/>
    <mergeCell ref="F143:G143"/>
    <mergeCell ref="F134:G134"/>
    <mergeCell ref="F135:G135"/>
    <mergeCell ref="F136:G136"/>
    <mergeCell ref="F137:G137"/>
    <mergeCell ref="F138:G138"/>
    <mergeCell ref="F149:G149"/>
    <mergeCell ref="F150:G150"/>
    <mergeCell ref="F151:G151"/>
    <mergeCell ref="F152:G152"/>
    <mergeCell ref="F153:G153"/>
    <mergeCell ref="F144:G144"/>
    <mergeCell ref="F145:G145"/>
    <mergeCell ref="F146:G146"/>
    <mergeCell ref="F147:G147"/>
    <mergeCell ref="F148:G148"/>
    <mergeCell ref="F159:G159"/>
    <mergeCell ref="F160:G160"/>
    <mergeCell ref="F161:G161"/>
    <mergeCell ref="F162:G162"/>
    <mergeCell ref="F163:G163"/>
    <mergeCell ref="F154:G154"/>
    <mergeCell ref="F155:G155"/>
    <mergeCell ref="F156:G156"/>
    <mergeCell ref="F157:G157"/>
    <mergeCell ref="F158:G158"/>
    <mergeCell ref="F177:G177"/>
    <mergeCell ref="F178:G178"/>
    <mergeCell ref="F169:G169"/>
    <mergeCell ref="F170:G170"/>
    <mergeCell ref="F171:G171"/>
    <mergeCell ref="F172:G172"/>
    <mergeCell ref="F173:G173"/>
    <mergeCell ref="F164:G164"/>
    <mergeCell ref="F165:G165"/>
    <mergeCell ref="F166:G166"/>
    <mergeCell ref="F167:G167"/>
    <mergeCell ref="F168:G168"/>
    <mergeCell ref="F174:G174"/>
    <mergeCell ref="F175:G175"/>
    <mergeCell ref="F176:G176"/>
    <mergeCell ref="F194:G194"/>
    <mergeCell ref="F195:G195"/>
    <mergeCell ref="F196:G196"/>
    <mergeCell ref="F197:G197"/>
    <mergeCell ref="F198:G198"/>
    <mergeCell ref="F189:G189"/>
    <mergeCell ref="F190:G190"/>
    <mergeCell ref="F191:G191"/>
    <mergeCell ref="F192:G192"/>
    <mergeCell ref="F193:G193"/>
    <mergeCell ref="F184:G184"/>
    <mergeCell ref="F185:G185"/>
    <mergeCell ref="F186:G186"/>
    <mergeCell ref="F187:G187"/>
    <mergeCell ref="F188:G188"/>
    <mergeCell ref="F179:G179"/>
    <mergeCell ref="F180:G180"/>
    <mergeCell ref="F181:G181"/>
    <mergeCell ref="F182:G182"/>
    <mergeCell ref="F183:G183"/>
  </mergeCells>
  <phoneticPr fontId="3" type="noConversion"/>
  <hyperlinks>
    <hyperlink ref="A11" location="添加运单!A1" tooltip="添加运单" display="添加运单" xr:uid="{00000000-0004-0000-1800-000000000000}"/>
    <hyperlink ref="A12" location="运单实时状态!A1" tooltip="运单状态更新" display="运单状态更新" xr:uid="{00000000-0004-0000-1800-000001000000}"/>
    <hyperlink ref="A10" location="查询运单!A1" tooltip="查询运单" display="查询运单" xr:uid="{00000000-0004-0000-1800-000002000000}"/>
    <hyperlink ref="A4:A5" location="车辆管理!A1" tooltip="车辆管理" display="车辆管理" xr:uid="{00000000-0004-0000-1800-000003000000}"/>
    <hyperlink ref="A6:A7" location="路线管理!A1" tooltip="路线管理" display="路线管理" xr:uid="{00000000-0004-0000-1800-000004000000}"/>
    <hyperlink ref="A8:A9" location="运单管理!A1" tooltip="返回控制面板主页" display="运单管理" xr:uid="{00000000-0004-0000-1800-000005000000}"/>
    <hyperlink ref="A13" location="运输费用报销!A1" tooltip="运输费用报销" display="运输费用报销" xr:uid="{00000000-0004-0000-1800-000006000000}"/>
  </hyperlinks>
  <pageMargins left="0.7" right="0.7" top="0.75" bottom="0.75" header="0.3" footer="0.3"/>
  <drawing r:id="rId1"/>
  <legacyDrawing r:id="rId2"/>
  <controls>
    <mc:AlternateContent xmlns:mc="http://schemas.openxmlformats.org/markup-compatibility/2006">
      <mc:Choice Requires="x14">
        <control shapeId="593923" r:id="rId3" name="CommandButton1">
          <controlPr defaultSize="0" autoLine="0" r:id="rId4">
            <anchor moveWithCells="1">
              <from>
                <xdr:col>4</xdr:col>
                <xdr:colOff>714375</xdr:colOff>
                <xdr:row>4</xdr:row>
                <xdr:rowOff>47625</xdr:rowOff>
              </from>
              <to>
                <xdr:col>6</xdr:col>
                <xdr:colOff>676275</xdr:colOff>
                <xdr:row>6</xdr:row>
                <xdr:rowOff>38100</xdr:rowOff>
              </to>
            </anchor>
          </controlPr>
        </control>
      </mc:Choice>
      <mc:Fallback>
        <control shapeId="593923" r:id="rId3" name="CommandButton1"/>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1:N38"/>
  <sheetViews>
    <sheetView showGridLines="0" showRowColHeaders="0" zoomScaleNormal="100" workbookViewId="0">
      <selection activeCell="H27" sqref="H27"/>
    </sheetView>
  </sheetViews>
  <sheetFormatPr defaultRowHeight="13.5"/>
  <cols>
    <col min="2" max="2" width="22" customWidth="1"/>
    <col min="3" max="3" width="21.5" customWidth="1"/>
    <col min="4" max="4" width="15.5" customWidth="1"/>
    <col min="6" max="7" width="17.875" customWidth="1"/>
    <col min="8" max="8" width="12" customWidth="1"/>
    <col min="9" max="9" width="19.125" customWidth="1"/>
    <col min="10" max="10" width="15.625" customWidth="1"/>
    <col min="11" max="11" width="15.25" customWidth="1"/>
    <col min="12" max="12" width="12.875" customWidth="1"/>
    <col min="13" max="13" width="9.25" customWidth="1"/>
    <col min="14" max="14" width="12.5" customWidth="1"/>
  </cols>
  <sheetData>
    <row r="1" spans="1:14">
      <c r="A1" s="156" t="s">
        <v>1341</v>
      </c>
      <c r="I1" t="s">
        <v>1342</v>
      </c>
      <c r="K1" t="s">
        <v>1343</v>
      </c>
    </row>
    <row r="2" spans="1:14" ht="13.5" customHeight="1">
      <c r="A2" s="221" t="s">
        <v>1317</v>
      </c>
      <c r="B2" s="221"/>
      <c r="C2" s="221"/>
      <c r="D2" s="221"/>
      <c r="E2" s="221"/>
      <c r="F2" s="221"/>
      <c r="G2" s="48"/>
      <c r="H2" s="48"/>
    </row>
    <row r="3" spans="1:14">
      <c r="A3" s="221"/>
      <c r="B3" s="221"/>
      <c r="C3" s="221"/>
      <c r="D3" s="221"/>
      <c r="E3" s="221"/>
      <c r="F3" s="221"/>
      <c r="G3" s="48"/>
      <c r="H3" s="48"/>
    </row>
    <row r="4" spans="1:14">
      <c r="A4" s="221"/>
      <c r="B4" s="221"/>
      <c r="C4" s="221"/>
      <c r="D4" s="221"/>
      <c r="E4" s="221"/>
      <c r="F4" s="221"/>
      <c r="G4" s="48"/>
      <c r="H4" s="48"/>
    </row>
    <row r="5" spans="1:14">
      <c r="A5" s="221"/>
      <c r="B5" s="221"/>
      <c r="C5" s="221"/>
      <c r="D5" s="221"/>
      <c r="E5" s="221"/>
      <c r="F5" s="221"/>
      <c r="G5" s="48"/>
      <c r="H5" s="48"/>
    </row>
    <row r="6" spans="1:14" ht="13.5" customHeight="1">
      <c r="A6" s="337" t="s">
        <v>1340</v>
      </c>
      <c r="B6" s="337"/>
      <c r="C6" s="337"/>
      <c r="D6" s="337"/>
      <c r="E6" s="337"/>
      <c r="F6" s="337"/>
    </row>
    <row r="7" spans="1:14" ht="13.5" customHeight="1">
      <c r="A7" s="337"/>
      <c r="B7" s="337"/>
      <c r="C7" s="337"/>
      <c r="D7" s="337"/>
      <c r="E7" s="337"/>
      <c r="F7" s="337"/>
    </row>
    <row r="8" spans="1:14" ht="22.5">
      <c r="C8" s="158" t="s">
        <v>1339</v>
      </c>
    </row>
    <row r="9" spans="1:14">
      <c r="A9" s="157" t="s">
        <v>1338</v>
      </c>
      <c r="B9" s="157" t="s">
        <v>1337</v>
      </c>
      <c r="C9" s="157" t="s">
        <v>1336</v>
      </c>
      <c r="D9" s="157" t="s">
        <v>1335</v>
      </c>
      <c r="E9" s="157" t="s">
        <v>1334</v>
      </c>
      <c r="F9" s="157" t="s">
        <v>1333</v>
      </c>
      <c r="G9" s="157" t="s">
        <v>1332</v>
      </c>
      <c r="H9" s="157" t="s">
        <v>1331</v>
      </c>
      <c r="I9" s="157" t="s">
        <v>1330</v>
      </c>
      <c r="J9" s="157" t="s">
        <v>1329</v>
      </c>
      <c r="K9" s="157" t="s">
        <v>1328</v>
      </c>
      <c r="L9" s="157" t="s">
        <v>1327</v>
      </c>
      <c r="M9" s="157" t="s">
        <v>1326</v>
      </c>
      <c r="N9" s="157" t="s">
        <v>1325</v>
      </c>
    </row>
    <row r="10" spans="1:14">
      <c r="A10" s="165">
        <v>1</v>
      </c>
      <c r="B10" s="166">
        <v>43714.8673263889</v>
      </c>
      <c r="C10" s="166">
        <v>43714.867766203701</v>
      </c>
      <c r="D10" s="165" t="s">
        <v>1324</v>
      </c>
      <c r="E10" s="165"/>
      <c r="F10" s="165" t="s">
        <v>1323</v>
      </c>
      <c r="G10" s="165" t="s">
        <v>1322</v>
      </c>
      <c r="H10" s="165" t="s">
        <v>1321</v>
      </c>
      <c r="I10" s="165" t="s">
        <v>1321</v>
      </c>
      <c r="J10" s="165" t="s">
        <v>1320</v>
      </c>
      <c r="K10" s="165" t="s">
        <v>1319</v>
      </c>
      <c r="L10" s="165" t="s">
        <v>1318</v>
      </c>
      <c r="M10" s="165">
        <v>10</v>
      </c>
      <c r="N10" s="165"/>
    </row>
    <row r="11" spans="1:14">
      <c r="A11" s="165">
        <v>2</v>
      </c>
      <c r="B11" s="166">
        <v>43714.878958333298</v>
      </c>
      <c r="C11" s="166">
        <v>43714.880185185197</v>
      </c>
      <c r="D11" s="165" t="s">
        <v>1324</v>
      </c>
      <c r="E11" s="165"/>
      <c r="F11" s="165" t="s">
        <v>1344</v>
      </c>
      <c r="G11" s="165" t="s">
        <v>1345</v>
      </c>
      <c r="H11" s="165" t="s">
        <v>1346</v>
      </c>
      <c r="I11" s="165" t="s">
        <v>1347</v>
      </c>
      <c r="J11" s="165" t="s">
        <v>1348</v>
      </c>
      <c r="K11" s="165" t="s">
        <v>1319</v>
      </c>
      <c r="L11" s="165" t="s">
        <v>1349</v>
      </c>
      <c r="M11" s="165">
        <v>8</v>
      </c>
      <c r="N11" s="165" t="s">
        <v>1350</v>
      </c>
    </row>
    <row r="12" spans="1:14">
      <c r="A12" s="165">
        <v>3</v>
      </c>
      <c r="B12" s="166">
        <v>43714.904027777797</v>
      </c>
      <c r="C12" s="166">
        <v>43714.904699074097</v>
      </c>
      <c r="D12" s="165" t="s">
        <v>1324</v>
      </c>
      <c r="E12" s="165"/>
      <c r="F12" s="165" t="s">
        <v>1323</v>
      </c>
      <c r="G12" s="165" t="s">
        <v>1351</v>
      </c>
      <c r="H12" s="165" t="s">
        <v>1321</v>
      </c>
      <c r="I12" s="165" t="s">
        <v>1321</v>
      </c>
      <c r="J12" s="165" t="s">
        <v>1320</v>
      </c>
      <c r="K12" s="165" t="s">
        <v>1319</v>
      </c>
      <c r="L12" s="165" t="s">
        <v>1318</v>
      </c>
      <c r="M12" s="165">
        <v>10</v>
      </c>
      <c r="N12" s="165"/>
    </row>
    <row r="13" spans="1:14">
      <c r="A13" s="165">
        <v>4</v>
      </c>
      <c r="B13" s="166">
        <v>43715.793784722198</v>
      </c>
      <c r="C13" s="166">
        <v>43715.794965277797</v>
      </c>
      <c r="D13" s="165" t="s">
        <v>1324</v>
      </c>
      <c r="E13" s="165"/>
      <c r="F13" s="165" t="s">
        <v>1352</v>
      </c>
      <c r="G13" s="165" t="s">
        <v>1353</v>
      </c>
      <c r="H13" s="165" t="s">
        <v>1346</v>
      </c>
      <c r="I13" s="165" t="s">
        <v>1347</v>
      </c>
      <c r="J13" s="165" t="s">
        <v>1348</v>
      </c>
      <c r="K13" s="165" t="s">
        <v>1319</v>
      </c>
      <c r="L13" s="165" t="s">
        <v>1354</v>
      </c>
      <c r="M13" s="165">
        <v>7</v>
      </c>
      <c r="N13" s="165" t="s">
        <v>1355</v>
      </c>
    </row>
    <row r="14" spans="1:14">
      <c r="A14" s="165">
        <v>5</v>
      </c>
      <c r="B14" s="166">
        <v>43715.800312500003</v>
      </c>
      <c r="C14" s="166">
        <v>43715.800833333298</v>
      </c>
      <c r="D14" s="165" t="s">
        <v>1324</v>
      </c>
      <c r="E14" s="165"/>
      <c r="F14" s="165" t="s">
        <v>1352</v>
      </c>
      <c r="G14" s="165" t="s">
        <v>1356</v>
      </c>
      <c r="H14" s="165" t="s">
        <v>1357</v>
      </c>
      <c r="I14" s="165" t="s">
        <v>1347</v>
      </c>
      <c r="J14" s="165" t="s">
        <v>1348</v>
      </c>
      <c r="K14" s="165" t="s">
        <v>1319</v>
      </c>
      <c r="L14" s="165" t="s">
        <v>1349</v>
      </c>
      <c r="M14" s="165">
        <v>8</v>
      </c>
      <c r="N14" s="165"/>
    </row>
    <row r="15" spans="1:14">
      <c r="A15" s="165">
        <v>6</v>
      </c>
      <c r="B15" s="166">
        <v>43715.808900463002</v>
      </c>
      <c r="C15" s="166">
        <v>43715.809143518498</v>
      </c>
      <c r="D15" s="165" t="s">
        <v>1324</v>
      </c>
      <c r="E15" s="165"/>
      <c r="F15" s="165" t="s">
        <v>1323</v>
      </c>
      <c r="G15" s="165"/>
      <c r="H15" s="165" t="s">
        <v>1321</v>
      </c>
      <c r="I15" s="165" t="s">
        <v>1321</v>
      </c>
      <c r="J15" s="165" t="s">
        <v>1320</v>
      </c>
      <c r="K15" s="165" t="s">
        <v>1319</v>
      </c>
      <c r="L15" s="165" t="s">
        <v>1318</v>
      </c>
      <c r="M15" s="165"/>
      <c r="N15" s="165"/>
    </row>
    <row r="16" spans="1:14">
      <c r="A16" s="165">
        <v>7</v>
      </c>
      <c r="B16" s="166">
        <v>43715.807754629597</v>
      </c>
      <c r="C16" s="166">
        <v>43715.809259259302</v>
      </c>
      <c r="D16" s="165" t="s">
        <v>1324</v>
      </c>
      <c r="E16" s="165"/>
      <c r="F16" s="165" t="s">
        <v>1352</v>
      </c>
      <c r="G16" s="165" t="s">
        <v>1358</v>
      </c>
      <c r="H16" s="165" t="s">
        <v>1357</v>
      </c>
      <c r="I16" s="165" t="s">
        <v>1347</v>
      </c>
      <c r="J16" s="165" t="s">
        <v>1359</v>
      </c>
      <c r="K16" s="165" t="s">
        <v>1360</v>
      </c>
      <c r="L16" s="165" t="s">
        <v>1354</v>
      </c>
      <c r="M16" s="165">
        <v>5</v>
      </c>
      <c r="N16" s="165"/>
    </row>
    <row r="17" spans="1:14">
      <c r="A17" s="165">
        <v>8</v>
      </c>
      <c r="B17" s="166">
        <v>43715.8199074074</v>
      </c>
      <c r="C17" s="166">
        <v>43715.820729166699</v>
      </c>
      <c r="D17" s="165" t="s">
        <v>1324</v>
      </c>
      <c r="E17" s="165"/>
      <c r="F17" s="165" t="s">
        <v>1352</v>
      </c>
      <c r="G17" s="165" t="s">
        <v>1361</v>
      </c>
      <c r="H17" s="165" t="s">
        <v>1357</v>
      </c>
      <c r="I17" s="165" t="s">
        <v>1362</v>
      </c>
      <c r="J17" s="165" t="s">
        <v>1348</v>
      </c>
      <c r="K17" s="165" t="s">
        <v>1360</v>
      </c>
      <c r="L17" s="165" t="s">
        <v>1354</v>
      </c>
      <c r="M17" s="165">
        <v>5</v>
      </c>
      <c r="N17" s="165" t="s">
        <v>1363</v>
      </c>
    </row>
    <row r="18" spans="1:14">
      <c r="A18" s="165">
        <v>9</v>
      </c>
      <c r="B18" s="166">
        <v>43715.979756944398</v>
      </c>
      <c r="C18" s="166">
        <v>43715.980185185203</v>
      </c>
      <c r="D18" s="165" t="s">
        <v>1324</v>
      </c>
      <c r="E18" s="165"/>
      <c r="F18" s="165" t="s">
        <v>1323</v>
      </c>
      <c r="G18" s="165"/>
      <c r="H18" s="165" t="s">
        <v>1321</v>
      </c>
      <c r="I18" s="165" t="s">
        <v>1321</v>
      </c>
      <c r="J18" s="165" t="s">
        <v>1320</v>
      </c>
      <c r="K18" s="165" t="s">
        <v>1319</v>
      </c>
      <c r="L18" s="165" t="s">
        <v>1318</v>
      </c>
      <c r="M18" s="165">
        <v>9</v>
      </c>
      <c r="N18" s="165"/>
    </row>
    <row r="19" spans="1:14">
      <c r="A19" s="165">
        <v>10</v>
      </c>
      <c r="B19" s="166">
        <v>43716.325844907398</v>
      </c>
      <c r="C19" s="166">
        <v>43716.3261921296</v>
      </c>
      <c r="D19" s="165" t="s">
        <v>1324</v>
      </c>
      <c r="E19" s="165"/>
      <c r="F19" s="165" t="s">
        <v>1344</v>
      </c>
      <c r="G19" s="165"/>
      <c r="H19" s="165" t="s">
        <v>1346</v>
      </c>
      <c r="I19" s="165" t="s">
        <v>1347</v>
      </c>
      <c r="J19" s="165" t="s">
        <v>1359</v>
      </c>
      <c r="K19" s="165" t="s">
        <v>1364</v>
      </c>
      <c r="L19" s="165" t="s">
        <v>1349</v>
      </c>
      <c r="M19" s="165">
        <v>8</v>
      </c>
      <c r="N19" s="165"/>
    </row>
    <row r="20" spans="1:14">
      <c r="A20" s="165">
        <v>11</v>
      </c>
      <c r="B20" s="166">
        <v>43716.329479166699</v>
      </c>
      <c r="C20" s="166">
        <v>43716.329849537004</v>
      </c>
      <c r="D20" s="165" t="s">
        <v>1324</v>
      </c>
      <c r="E20" s="165"/>
      <c r="F20" s="165" t="s">
        <v>1344</v>
      </c>
      <c r="G20" s="165"/>
      <c r="H20" s="165" t="s">
        <v>1346</v>
      </c>
      <c r="I20" s="165" t="s">
        <v>1321</v>
      </c>
      <c r="J20" s="165" t="s">
        <v>1320</v>
      </c>
      <c r="K20" s="165" t="s">
        <v>1319</v>
      </c>
      <c r="L20" s="165" t="s">
        <v>1318</v>
      </c>
      <c r="M20" s="165">
        <v>10</v>
      </c>
      <c r="N20" s="165"/>
    </row>
    <row r="21" spans="1:14">
      <c r="A21" s="165">
        <v>12</v>
      </c>
      <c r="B21" s="166">
        <v>43717.331226851798</v>
      </c>
      <c r="C21" s="166">
        <v>43717.332384259302</v>
      </c>
      <c r="D21" s="165" t="s">
        <v>1324</v>
      </c>
      <c r="E21" s="165"/>
      <c r="F21" s="165" t="s">
        <v>1352</v>
      </c>
      <c r="G21" s="165" t="s">
        <v>1390</v>
      </c>
      <c r="H21" s="165" t="s">
        <v>1346</v>
      </c>
      <c r="I21" s="165" t="s">
        <v>1362</v>
      </c>
      <c r="J21" s="165" t="s">
        <v>1359</v>
      </c>
      <c r="K21" s="165" t="s">
        <v>1319</v>
      </c>
      <c r="L21" s="165" t="s">
        <v>1354</v>
      </c>
      <c r="M21" s="165">
        <v>5</v>
      </c>
      <c r="N21" s="165" t="s">
        <v>1391</v>
      </c>
    </row>
    <row r="22" spans="1:14">
      <c r="A22" s="165">
        <v>13</v>
      </c>
      <c r="B22" s="166">
        <v>43717.598194444399</v>
      </c>
      <c r="C22" s="166">
        <v>43717.598912037</v>
      </c>
      <c r="D22" s="165" t="s">
        <v>1324</v>
      </c>
      <c r="E22" s="165"/>
      <c r="F22" s="165" t="s">
        <v>1365</v>
      </c>
      <c r="G22" s="165" t="s">
        <v>1392</v>
      </c>
      <c r="H22" s="165" t="s">
        <v>1369</v>
      </c>
      <c r="I22" s="165" t="s">
        <v>1362</v>
      </c>
      <c r="J22" s="165" t="s">
        <v>1348</v>
      </c>
      <c r="K22" s="165" t="s">
        <v>1319</v>
      </c>
      <c r="L22" s="165" t="s">
        <v>1378</v>
      </c>
      <c r="M22" s="165">
        <v>5</v>
      </c>
      <c r="N22" s="165" t="s">
        <v>1393</v>
      </c>
    </row>
    <row r="23" spans="1:14">
      <c r="A23" s="165">
        <v>14</v>
      </c>
      <c r="B23" s="166">
        <v>43717.713888888902</v>
      </c>
      <c r="C23" s="166">
        <v>43717.714872685203</v>
      </c>
      <c r="D23" s="165" t="s">
        <v>1324</v>
      </c>
      <c r="E23" s="165"/>
      <c r="F23" s="165" t="s">
        <v>1344</v>
      </c>
      <c r="G23" s="165" t="s">
        <v>1394</v>
      </c>
      <c r="H23" s="165" t="s">
        <v>1346</v>
      </c>
      <c r="I23" s="165" t="s">
        <v>1347</v>
      </c>
      <c r="J23" s="165" t="s">
        <v>1348</v>
      </c>
      <c r="K23" s="165" t="s">
        <v>1319</v>
      </c>
      <c r="L23" s="165" t="s">
        <v>1354</v>
      </c>
      <c r="M23" s="165">
        <v>6</v>
      </c>
      <c r="N23" s="165" t="s">
        <v>1395</v>
      </c>
    </row>
    <row r="24" spans="1:14">
      <c r="A24" s="165">
        <v>15</v>
      </c>
      <c r="B24" s="166">
        <v>43717.752164351798</v>
      </c>
      <c r="C24" s="166">
        <v>43717.7530555556</v>
      </c>
      <c r="D24" s="165" t="s">
        <v>1324</v>
      </c>
      <c r="E24" s="165"/>
      <c r="F24" s="165" t="s">
        <v>1352</v>
      </c>
      <c r="G24" s="165" t="s">
        <v>1396</v>
      </c>
      <c r="H24" s="165" t="s">
        <v>1346</v>
      </c>
      <c r="I24" s="165" t="s">
        <v>1362</v>
      </c>
      <c r="J24" s="165" t="s">
        <v>1348</v>
      </c>
      <c r="K24" s="165" t="s">
        <v>1364</v>
      </c>
      <c r="L24" s="165" t="s">
        <v>1378</v>
      </c>
      <c r="M24" s="165">
        <v>5</v>
      </c>
      <c r="N24" s="165" t="s">
        <v>1397</v>
      </c>
    </row>
    <row r="25" spans="1:14">
      <c r="C25" s="75"/>
    </row>
    <row r="26" spans="1:14">
      <c r="C26" s="75"/>
    </row>
    <row r="27" spans="1:14">
      <c r="C27" s="75"/>
    </row>
    <row r="28" spans="1:14">
      <c r="C28" s="75"/>
    </row>
    <row r="29" spans="1:14">
      <c r="C29" s="75"/>
    </row>
    <row r="30" spans="1:14">
      <c r="C30" s="75"/>
    </row>
    <row r="31" spans="1:14">
      <c r="C31" s="75"/>
    </row>
    <row r="32" spans="1:14">
      <c r="C32" s="75"/>
    </row>
    <row r="33" spans="3:3">
      <c r="C33" s="75"/>
    </row>
    <row r="34" spans="3:3">
      <c r="C34" s="75"/>
    </row>
    <row r="35" spans="3:3">
      <c r="C35" s="75"/>
    </row>
    <row r="36" spans="3:3">
      <c r="C36" s="75"/>
    </row>
    <row r="37" spans="3:3">
      <c r="C37" s="75"/>
    </row>
    <row r="38" spans="3:3">
      <c r="C38" s="75"/>
    </row>
  </sheetData>
  <mergeCells count="2">
    <mergeCell ref="A2:F5"/>
    <mergeCell ref="A6:F7"/>
  </mergeCells>
  <phoneticPr fontId="3" type="noConversion"/>
  <hyperlinks>
    <hyperlink ref="A1" r:id="rId1" display="https://forms.office.com/Pages/AnalysisPage.aspx?id=DQSIkWdsW0yxEjajBLZtrQAAAAAAAAAAAANAAdKRxZlUQ0UyQ1dFS01SUE40MlhGS0xTSTM5QUdTOC4u&amp;AnalyzerToken=XupdWBMC5jfkOV6RRXyh5rvGkDjAwJq1" xr:uid="{00000000-0004-0000-1900-000000000000}"/>
  </hyperlinks>
  <pageMargins left="0.7" right="0.7" top="0.75" bottom="0.75" header="0.3" footer="0.3"/>
  <drawing r:id="rId2"/>
  <legacyDrawing r:id="rId3"/>
  <controls>
    <mc:AlternateContent xmlns:mc="http://schemas.openxmlformats.org/markup-compatibility/2006">
      <mc:Choice Requires="x14">
        <control shapeId="630789" r:id="rId4" name="CommandButton3">
          <controlPr defaultSize="0" autoLine="0" r:id="rId5">
            <anchor moveWithCells="1">
              <from>
                <xdr:col>4</xdr:col>
                <xdr:colOff>485775</xdr:colOff>
                <xdr:row>6</xdr:row>
                <xdr:rowOff>123825</xdr:rowOff>
              </from>
              <to>
                <xdr:col>5</xdr:col>
                <xdr:colOff>1190625</xdr:colOff>
                <xdr:row>7</xdr:row>
                <xdr:rowOff>257175</xdr:rowOff>
              </to>
            </anchor>
          </controlPr>
        </control>
      </mc:Choice>
      <mc:Fallback>
        <control shapeId="630789" r:id="rId4" name="CommandButton3"/>
      </mc:Fallback>
    </mc:AlternateContent>
    <mc:AlternateContent xmlns:mc="http://schemas.openxmlformats.org/markup-compatibility/2006">
      <mc:Choice Requires="x14">
        <control shapeId="630786" r:id="rId6" name="BarCodeCtrl1">
          <controlPr defaultSize="0" autoLine="0" autoPict="0" linkedCell="A1" r:id="rId7">
            <anchor moveWithCells="1">
              <from>
                <xdr:col>6</xdr:col>
                <xdr:colOff>200025</xdr:colOff>
                <xdr:row>0</xdr:row>
                <xdr:rowOff>123825</xdr:rowOff>
              </from>
              <to>
                <xdr:col>7</xdr:col>
                <xdr:colOff>161925</xdr:colOff>
                <xdr:row>7</xdr:row>
                <xdr:rowOff>133350</xdr:rowOff>
              </to>
            </anchor>
          </controlPr>
        </control>
      </mc:Choice>
      <mc:Fallback>
        <control shapeId="630786" r:id="rId6" name="BarCodeCtrl1"/>
      </mc:Fallback>
    </mc:AlternateContent>
    <mc:AlternateContent xmlns:mc="http://schemas.openxmlformats.org/markup-compatibility/2006">
      <mc:Choice Requires="x14">
        <control shapeId="630787" r:id="rId8" name="CommandButton1">
          <controlPr defaultSize="0" autoLine="0" autoPict="0" r:id="rId9">
            <anchor moveWithCells="1">
              <from>
                <xdr:col>0</xdr:col>
                <xdr:colOff>323850</xdr:colOff>
                <xdr:row>0</xdr:row>
                <xdr:rowOff>95250</xdr:rowOff>
              </from>
              <to>
                <xdr:col>1</xdr:col>
                <xdr:colOff>714375</xdr:colOff>
                <xdr:row>2</xdr:row>
                <xdr:rowOff>95250</xdr:rowOff>
              </to>
            </anchor>
          </controlPr>
        </control>
      </mc:Choice>
      <mc:Fallback>
        <control shapeId="630787" r:id="rId8" name="CommandButton1"/>
      </mc:Fallback>
    </mc:AlternateContent>
    <mc:AlternateContent xmlns:mc="http://schemas.openxmlformats.org/markup-compatibility/2006">
      <mc:Choice Requires="x14">
        <control shapeId="630788" r:id="rId10" name="CommandButton2">
          <controlPr defaultSize="0" autoLine="0" r:id="rId11">
            <anchor moveWithCells="1">
              <from>
                <xdr:col>0</xdr:col>
                <xdr:colOff>190500</xdr:colOff>
                <xdr:row>6</xdr:row>
                <xdr:rowOff>123825</xdr:rowOff>
              </from>
              <to>
                <xdr:col>1</xdr:col>
                <xdr:colOff>895350</xdr:colOff>
                <xdr:row>7</xdr:row>
                <xdr:rowOff>257175</xdr:rowOff>
              </to>
            </anchor>
          </controlPr>
        </control>
      </mc:Choice>
      <mc:Fallback>
        <control shapeId="630788" r:id="rId10" name="CommandButton2"/>
      </mc:Fallback>
    </mc:AlternateContent>
  </controls>
  <tableParts count="1">
    <tablePart r:id="rId12"/>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0"/>
  <dimension ref="C3:N86"/>
  <sheetViews>
    <sheetView showGridLines="0" showRowColHeaders="0" zoomScaleNormal="100" workbookViewId="0">
      <selection activeCell="E14" sqref="E14"/>
    </sheetView>
  </sheetViews>
  <sheetFormatPr defaultRowHeight="13.5"/>
  <cols>
    <col min="4" max="4" width="16.875" customWidth="1"/>
  </cols>
  <sheetData>
    <row r="3" spans="3:6" ht="22.5">
      <c r="D3" s="272" t="s">
        <v>1367</v>
      </c>
      <c r="E3" s="272"/>
    </row>
    <row r="4" spans="3:6" ht="14.25">
      <c r="D4" s="160" t="s">
        <v>1323</v>
      </c>
      <c r="E4" s="161">
        <f>COUNTIF(Table1[总体而言，你对我们物流服务的满意度如何?],可视化图表!D4)</f>
        <v>4</v>
      </c>
    </row>
    <row r="5" spans="3:6" ht="14.25">
      <c r="C5" s="159"/>
      <c r="D5" s="160" t="s">
        <v>1344</v>
      </c>
      <c r="E5" s="161">
        <f>COUNTIF(Table1[总体而言，你对我们物流服务的满意度如何?],可视化图表!D5)</f>
        <v>4</v>
      </c>
      <c r="F5" s="159"/>
    </row>
    <row r="6" spans="3:6" ht="14.25">
      <c r="C6" s="159"/>
      <c r="D6" s="160" t="s">
        <v>1352</v>
      </c>
      <c r="E6" s="161">
        <f>COUNTIF(Table1[总体而言，你对我们物流服务的满意度如何?],可视化图表!D6)</f>
        <v>6</v>
      </c>
      <c r="F6" s="159"/>
    </row>
    <row r="7" spans="3:6" ht="14.25">
      <c r="C7" s="159"/>
      <c r="D7" s="160" t="s">
        <v>1365</v>
      </c>
      <c r="E7" s="161">
        <f>COUNTIF(Table1[总体而言，你对我们物流服务的满意度如何?],可视化图表!D7)</f>
        <v>1</v>
      </c>
      <c r="F7" s="159"/>
    </row>
    <row r="8" spans="3:6" ht="14.25">
      <c r="C8" s="159"/>
      <c r="D8" s="160" t="s">
        <v>1366</v>
      </c>
      <c r="E8" s="161">
        <f>COUNTIF(Table1[总体而言，你对我们物流服务的满意度如何?],可视化图表!D8)</f>
        <v>0</v>
      </c>
      <c r="F8" s="159"/>
    </row>
    <row r="20" spans="3:7" ht="22.5">
      <c r="C20" s="272" t="s">
        <v>1368</v>
      </c>
      <c r="D20" s="272"/>
      <c r="E20" s="272"/>
      <c r="F20" s="272"/>
    </row>
    <row r="21" spans="3:7" ht="14.25">
      <c r="D21" s="160" t="s">
        <v>1321</v>
      </c>
      <c r="E21" s="161">
        <f>COUNTIF(Table1[我们的物流服务在多大程度上满足了你的需求?],可视化图表!D21)</f>
        <v>4</v>
      </c>
      <c r="F21" s="159"/>
    </row>
    <row r="22" spans="3:7" ht="14.25">
      <c r="D22" s="160" t="s">
        <v>1346</v>
      </c>
      <c r="E22" s="161">
        <f>COUNTIF(Table1[我们的物流服务在多大程度上满足了你的需求?],可视化图表!D22)</f>
        <v>7</v>
      </c>
      <c r="G22" s="159"/>
    </row>
    <row r="23" spans="3:7" ht="14.25">
      <c r="D23" s="160" t="s">
        <v>1357</v>
      </c>
      <c r="E23" s="161">
        <f>COUNTIF(Table1[我们的物流服务在多大程度上满足了你的需求?],可视化图表!D23)</f>
        <v>3</v>
      </c>
      <c r="G23" s="159"/>
    </row>
    <row r="24" spans="3:7" ht="14.25">
      <c r="D24" s="160" t="s">
        <v>1369</v>
      </c>
      <c r="E24" s="161">
        <f>COUNTIF(Table1[我们的物流服务在多大程度上满足了你的需求?],可视化图表!D24)</f>
        <v>1</v>
      </c>
      <c r="G24" s="159"/>
    </row>
    <row r="25" spans="3:7" ht="14.25">
      <c r="D25" s="160" t="s">
        <v>1370</v>
      </c>
      <c r="E25" s="161">
        <f>COUNTIF(Table1[我们的物流服务在多大程度上满足了你的需求?],可视化图表!D25)</f>
        <v>0</v>
      </c>
    </row>
    <row r="36" spans="3:7" ht="22.5">
      <c r="C36" s="272" t="s">
        <v>1371</v>
      </c>
      <c r="D36" s="272"/>
      <c r="E36" s="272"/>
      <c r="F36" s="272"/>
    </row>
    <row r="37" spans="3:7" ht="14.25">
      <c r="D37" s="160" t="s">
        <v>1321</v>
      </c>
      <c r="E37" s="161">
        <f>COUNTIF(Table1[你如何评价我公司的员工服务态度?],可视化图表!D37)</f>
        <v>5</v>
      </c>
      <c r="F37" s="159"/>
    </row>
    <row r="38" spans="3:7" ht="14.25">
      <c r="D38" s="160" t="s">
        <v>1347</v>
      </c>
      <c r="E38" s="161">
        <f>COUNTIF(Table1[你如何评价我公司的员工服务态度?],可视化图表!D38)</f>
        <v>6</v>
      </c>
      <c r="G38" s="159"/>
    </row>
    <row r="39" spans="3:7" ht="14.25">
      <c r="D39" s="160" t="s">
        <v>1362</v>
      </c>
      <c r="E39" s="161">
        <f>COUNTIF(Table1[你如何评价我公司的员工服务态度?],可视化图表!D39)</f>
        <v>4</v>
      </c>
      <c r="G39" s="159"/>
    </row>
    <row r="40" spans="3:7" ht="14.25">
      <c r="D40" s="160" t="s">
        <v>1372</v>
      </c>
      <c r="E40" s="161">
        <f>COUNTIF(Table1[你如何评价我公司的员工服务态度?],可视化图表!D40)</f>
        <v>0</v>
      </c>
      <c r="G40" s="159"/>
    </row>
    <row r="41" spans="3:7" ht="14.25">
      <c r="D41" s="160" t="s">
        <v>1373</v>
      </c>
      <c r="E41" s="161">
        <f>COUNTIF(Table1[你如何评价我公司的员工服务态度?],可视化图表!D41)</f>
        <v>0</v>
      </c>
    </row>
    <row r="52" spans="4:7" ht="22.5">
      <c r="D52" s="272" t="s">
        <v>1376</v>
      </c>
      <c r="E52" s="272"/>
    </row>
    <row r="53" spans="4:7" ht="14.25">
      <c r="D53" s="160" t="s">
        <v>1320</v>
      </c>
      <c r="E53" s="161">
        <f>COUNTIF(Table1[我们在解答你对物流服务问题或疑惑时响应速度如何?],可视化图表!D53)</f>
        <v>5</v>
      </c>
      <c r="F53" s="159"/>
    </row>
    <row r="54" spans="4:7" ht="14.25">
      <c r="D54" s="160" t="s">
        <v>1359</v>
      </c>
      <c r="E54" s="161">
        <f>COUNTIF(Table1[我们在解答你对物流服务问题或疑惑时响应速度如何?],可视化图表!D54)</f>
        <v>3</v>
      </c>
      <c r="G54" s="159"/>
    </row>
    <row r="55" spans="4:7" ht="14.25">
      <c r="D55" s="160" t="s">
        <v>1348</v>
      </c>
      <c r="E55" s="161">
        <f>COUNTIF(Table1[我们在解答你对物流服务问题或疑惑时响应速度如何?],可视化图表!D55)</f>
        <v>7</v>
      </c>
      <c r="G55" s="159"/>
    </row>
    <row r="56" spans="4:7" ht="14.25">
      <c r="D56" s="160" t="s">
        <v>1374</v>
      </c>
      <c r="E56" s="161">
        <f>COUNTIF(Table1[我们在解答你对物流服务问题或疑惑时响应速度如何?],可视化图表!D56)</f>
        <v>0</v>
      </c>
      <c r="G56" s="159"/>
    </row>
    <row r="57" spans="4:7" ht="14.25">
      <c r="D57" s="160" t="s">
        <v>1375</v>
      </c>
      <c r="E57" s="161">
        <f>COUNTIF(Table1[我们在解答你对物流服务问题或疑惑时响应速度如何?],可视化图表!D57)</f>
        <v>0</v>
      </c>
    </row>
    <row r="68" spans="3:7" ht="22.5">
      <c r="C68" s="272" t="s">
        <v>1377</v>
      </c>
      <c r="D68" s="272"/>
      <c r="E68" s="272"/>
      <c r="F68" s="272"/>
    </row>
    <row r="69" spans="3:7" ht="14.25">
      <c r="D69" s="160" t="s">
        <v>1318</v>
      </c>
      <c r="E69" s="161">
        <f>COUNTIF(Table1[你将来继续与我们开展业务的可能性有多大?],可视化图表!D69)</f>
        <v>5</v>
      </c>
      <c r="F69" s="159"/>
    </row>
    <row r="70" spans="3:7" ht="14.25">
      <c r="C70" s="159"/>
      <c r="D70" s="160" t="s">
        <v>1349</v>
      </c>
      <c r="E70" s="161">
        <f>COUNTIF(Table1[你将来继续与我们开展业务的可能性有多大?],可视化图表!D70)</f>
        <v>3</v>
      </c>
      <c r="G70" s="159"/>
    </row>
    <row r="71" spans="3:7" ht="14.25">
      <c r="C71" s="159"/>
      <c r="D71" s="160" t="s">
        <v>1354</v>
      </c>
      <c r="E71" s="161">
        <f>COUNTIF(Table1[你将来继续与我们开展业务的可能性有多大?],可视化图表!D71)</f>
        <v>5</v>
      </c>
      <c r="G71" s="159"/>
    </row>
    <row r="72" spans="3:7" ht="14.25">
      <c r="C72" s="159"/>
      <c r="D72" s="160" t="s">
        <v>1378</v>
      </c>
      <c r="E72" s="161">
        <f>COUNTIF(Table1[你将来继续与我们开展业务的可能性有多大?],可视化图表!D72)</f>
        <v>2</v>
      </c>
      <c r="G72" s="159"/>
    </row>
    <row r="73" spans="3:7" ht="14.25">
      <c r="C73" s="159"/>
      <c r="D73" s="160" t="s">
        <v>1379</v>
      </c>
      <c r="E73" s="161">
        <f>COUNTIF(Table1[你将来继续与我们开展业务的可能性有多大?],可视化图表!D73)</f>
        <v>0</v>
      </c>
    </row>
    <row r="82" spans="3:14" ht="22.5">
      <c r="C82" s="272" t="s">
        <v>1380</v>
      </c>
      <c r="D82" s="272"/>
      <c r="E82" s="272"/>
      <c r="F82" s="272"/>
    </row>
    <row r="83" spans="3:14">
      <c r="D83" s="316">
        <f>ROUND(AVERAGE(客户反馈!$M$10:$M$100003),0)</f>
        <v>7</v>
      </c>
      <c r="E83" s="316"/>
    </row>
    <row r="84" spans="3:14">
      <c r="D84" s="316"/>
      <c r="E84" s="316"/>
      <c r="G84" s="316" t="str">
        <f>REPT("★",ROUNDDOWN(D83,0))&amp;REPT("☆",ROUNDUP(10-D83,0))</f>
        <v>★★★★★★★☆☆☆</v>
      </c>
      <c r="H84" s="316"/>
      <c r="I84" s="316"/>
      <c r="J84" s="316"/>
      <c r="K84" s="316"/>
      <c r="L84" s="316"/>
      <c r="M84" s="316"/>
      <c r="N84" s="316"/>
    </row>
    <row r="85" spans="3:14">
      <c r="D85" s="316"/>
      <c r="E85" s="316"/>
      <c r="G85" s="316"/>
      <c r="H85" s="316"/>
      <c r="I85" s="316"/>
      <c r="J85" s="316"/>
      <c r="K85" s="316"/>
      <c r="L85" s="316"/>
      <c r="M85" s="316"/>
      <c r="N85" s="316"/>
    </row>
    <row r="86" spans="3:14">
      <c r="D86" s="316"/>
      <c r="E86" s="316"/>
    </row>
  </sheetData>
  <mergeCells count="8">
    <mergeCell ref="G84:N85"/>
    <mergeCell ref="C68:F68"/>
    <mergeCell ref="C82:F82"/>
    <mergeCell ref="D83:E86"/>
    <mergeCell ref="D3:E3"/>
    <mergeCell ref="C20:F20"/>
    <mergeCell ref="C36:F36"/>
    <mergeCell ref="D52:E52"/>
  </mergeCells>
  <phoneticPr fontId="3" type="noConversion"/>
  <pageMargins left="0.7" right="0.7" top="0.75" bottom="0.75" header="0.3" footer="0.3"/>
  <drawing r:id="rId1"/>
  <legacyDrawing r:id="rId2"/>
  <controls>
    <mc:AlternateContent xmlns:mc="http://schemas.openxmlformats.org/markup-compatibility/2006">
      <mc:Choice Requires="x14">
        <control shapeId="636929" r:id="rId3" name="CommandButton1">
          <controlPr defaultSize="0" autoLine="0" autoPict="0" r:id="rId4">
            <anchor moveWithCells="1">
              <from>
                <xdr:col>0</xdr:col>
                <xdr:colOff>323850</xdr:colOff>
                <xdr:row>0</xdr:row>
                <xdr:rowOff>95250</xdr:rowOff>
              </from>
              <to>
                <xdr:col>2</xdr:col>
                <xdr:colOff>28575</xdr:colOff>
                <xdr:row>2</xdr:row>
                <xdr:rowOff>95250</xdr:rowOff>
              </to>
            </anchor>
          </controlPr>
        </control>
      </mc:Choice>
      <mc:Fallback>
        <control shapeId="636929" r:id="rId3" name="CommandButton1"/>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1"/>
  <dimension ref="A1:D1"/>
  <sheetViews>
    <sheetView workbookViewId="0">
      <selection activeCell="D1" sqref="D1"/>
    </sheetView>
  </sheetViews>
  <sheetFormatPr defaultRowHeight="13.5"/>
  <cols>
    <col min="3" max="3" width="20.25" customWidth="1"/>
  </cols>
  <sheetData>
    <row r="1" spans="1:4">
      <c r="A1" s="162" t="s">
        <v>1421</v>
      </c>
      <c r="B1" s="40">
        <v>44817</v>
      </c>
      <c r="C1" s="163">
        <v>0.90405092592592595</v>
      </c>
      <c r="D1" t="s">
        <v>1422</v>
      </c>
    </row>
  </sheetData>
  <phoneticPr fontId="3"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3"/>
  <dimension ref="A1:N52"/>
  <sheetViews>
    <sheetView showGridLines="0" showRowColHeaders="0" zoomScaleNormal="100" workbookViewId="0">
      <selection activeCell="A6" sqref="A6"/>
    </sheetView>
  </sheetViews>
  <sheetFormatPr defaultRowHeight="13.5"/>
  <cols>
    <col min="1" max="1" width="22.875" style="7" customWidth="1"/>
    <col min="3" max="3" width="9" style="29"/>
    <col min="6" max="6" width="24.125" style="26" customWidth="1"/>
    <col min="7" max="7" width="15.375" style="26" customWidth="1"/>
    <col min="8" max="8" width="20.125" customWidth="1"/>
    <col min="9" max="9" width="12.375" customWidth="1"/>
    <col min="10" max="10" width="18.875" customWidth="1"/>
    <col min="11" max="11" width="14" customWidth="1"/>
    <col min="12" max="12" width="20.375" customWidth="1"/>
    <col min="13" max="13" width="9.125" customWidth="1"/>
    <col min="14" max="14" width="10" bestFit="1" customWidth="1"/>
  </cols>
  <sheetData>
    <row r="1" spans="1:14" ht="50.1" customHeight="1">
      <c r="A1" s="154" t="s">
        <v>495</v>
      </c>
      <c r="C1" s="8" t="s">
        <v>74</v>
      </c>
      <c r="F1"/>
      <c r="G1"/>
    </row>
    <row r="2" spans="1:14" ht="14.25" customHeight="1">
      <c r="A2" s="338" t="s">
        <v>499</v>
      </c>
      <c r="C2" s="36">
        <v>0</v>
      </c>
      <c r="F2"/>
      <c r="G2"/>
      <c r="I2" s="32" t="s">
        <v>38</v>
      </c>
      <c r="J2" s="4"/>
      <c r="K2" s="31" t="s">
        <v>108</v>
      </c>
      <c r="L2" s="30">
        <f ca="1">TODAY()</f>
        <v>44817</v>
      </c>
    </row>
    <row r="3" spans="1:14" ht="13.5" customHeight="1">
      <c r="A3" s="339"/>
      <c r="C3" s="144" t="s">
        <v>39</v>
      </c>
      <c r="D3" s="144" t="s">
        <v>0</v>
      </c>
      <c r="E3" s="144" t="s">
        <v>1</v>
      </c>
      <c r="F3" s="144" t="s">
        <v>98</v>
      </c>
      <c r="G3" s="144" t="s">
        <v>97</v>
      </c>
      <c r="H3" s="144" t="s">
        <v>96</v>
      </c>
      <c r="I3" s="144" t="s">
        <v>95</v>
      </c>
      <c r="J3" s="144" t="s">
        <v>94</v>
      </c>
      <c r="K3" s="144" t="s">
        <v>93</v>
      </c>
      <c r="L3" s="144" t="s">
        <v>134</v>
      </c>
      <c r="M3" s="144" t="s">
        <v>483</v>
      </c>
    </row>
    <row r="4" spans="1:14" ht="20.100000000000001" customHeight="1">
      <c r="A4" s="110" t="s">
        <v>128</v>
      </c>
      <c r="C4" s="95">
        <v>101</v>
      </c>
      <c r="D4" s="58" t="s">
        <v>1386</v>
      </c>
      <c r="E4" s="58" t="s">
        <v>188</v>
      </c>
      <c r="F4" s="28" t="s">
        <v>1387</v>
      </c>
      <c r="G4" s="28" t="s">
        <v>1388</v>
      </c>
      <c r="H4" s="58" t="s">
        <v>1389</v>
      </c>
      <c r="I4" s="58">
        <v>610000</v>
      </c>
      <c r="J4" s="27">
        <v>43033</v>
      </c>
      <c r="K4" s="58" t="s">
        <v>638</v>
      </c>
      <c r="L4" s="58" t="s">
        <v>640</v>
      </c>
      <c r="M4" s="58" t="s">
        <v>642</v>
      </c>
      <c r="N4" s="4"/>
    </row>
    <row r="5" spans="1:14" ht="20.100000000000001" customHeight="1">
      <c r="A5" s="33" t="s">
        <v>127</v>
      </c>
      <c r="C5" s="95">
        <v>102</v>
      </c>
      <c r="D5" s="58" t="s">
        <v>440</v>
      </c>
      <c r="E5" s="58" t="s">
        <v>643</v>
      </c>
      <c r="F5" s="28" t="s">
        <v>473</v>
      </c>
      <c r="G5" s="28" t="s">
        <v>644</v>
      </c>
      <c r="H5" s="58" t="s">
        <v>130</v>
      </c>
      <c r="I5" s="58">
        <v>610000</v>
      </c>
      <c r="J5" s="27">
        <v>43267</v>
      </c>
      <c r="K5" s="58" t="s">
        <v>638</v>
      </c>
      <c r="L5" s="58" t="s">
        <v>640</v>
      </c>
      <c r="M5" s="58" t="s">
        <v>642</v>
      </c>
      <c r="N5" s="4"/>
    </row>
    <row r="6" spans="1:14" ht="20.100000000000001" customHeight="1">
      <c r="A6" s="33" t="s">
        <v>124</v>
      </c>
      <c r="C6" s="95">
        <v>103</v>
      </c>
      <c r="D6" s="58" t="s">
        <v>43</v>
      </c>
      <c r="E6" s="58" t="s">
        <v>4</v>
      </c>
      <c r="F6" s="28" t="s">
        <v>133</v>
      </c>
      <c r="G6" s="28" t="s">
        <v>21</v>
      </c>
      <c r="H6" s="58" t="s">
        <v>117</v>
      </c>
      <c r="I6" s="58">
        <v>611800</v>
      </c>
      <c r="J6" s="27">
        <v>40344</v>
      </c>
      <c r="K6" s="58" t="s">
        <v>638</v>
      </c>
      <c r="L6" s="58" t="s">
        <v>641</v>
      </c>
      <c r="M6" s="58" t="s">
        <v>645</v>
      </c>
      <c r="N6" s="4"/>
    </row>
    <row r="7" spans="1:14" ht="20.100000000000001" customHeight="1">
      <c r="A7" s="33" t="s">
        <v>123</v>
      </c>
      <c r="C7" s="95">
        <v>104</v>
      </c>
      <c r="D7" s="58" t="s">
        <v>45</v>
      </c>
      <c r="E7" s="58" t="s">
        <v>4</v>
      </c>
      <c r="F7" s="28" t="s">
        <v>10</v>
      </c>
      <c r="G7" s="28" t="s">
        <v>22</v>
      </c>
      <c r="H7" s="58" t="s">
        <v>122</v>
      </c>
      <c r="I7" s="58">
        <v>610000</v>
      </c>
      <c r="J7" s="27">
        <v>41300</v>
      </c>
      <c r="K7" s="58" t="s">
        <v>646</v>
      </c>
      <c r="L7" s="58" t="s">
        <v>640</v>
      </c>
      <c r="M7" s="58" t="s">
        <v>647</v>
      </c>
      <c r="N7" s="4"/>
    </row>
    <row r="8" spans="1:14" ht="20.100000000000001" customHeight="1">
      <c r="A8" s="33" t="s">
        <v>1306</v>
      </c>
      <c r="C8" s="95">
        <v>105</v>
      </c>
      <c r="D8" s="58" t="s">
        <v>132</v>
      </c>
      <c r="E8" s="58" t="s">
        <v>3</v>
      </c>
      <c r="F8" s="28" t="s">
        <v>131</v>
      </c>
      <c r="G8" s="28">
        <v>18524693715</v>
      </c>
      <c r="H8" s="58" t="s">
        <v>130</v>
      </c>
      <c r="I8" s="58">
        <v>610000</v>
      </c>
      <c r="J8" s="27">
        <v>41828</v>
      </c>
      <c r="K8" s="58" t="s">
        <v>638</v>
      </c>
      <c r="L8" s="58" t="s">
        <v>648</v>
      </c>
      <c r="M8" s="58" t="s">
        <v>647</v>
      </c>
      <c r="N8" s="4"/>
    </row>
    <row r="9" spans="1:14" ht="13.5" customHeight="1">
      <c r="A9" s="38"/>
      <c r="C9" s="95">
        <v>106</v>
      </c>
      <c r="D9" s="58" t="s">
        <v>449</v>
      </c>
      <c r="E9" s="58" t="s">
        <v>4</v>
      </c>
      <c r="F9" s="28" t="s">
        <v>49</v>
      </c>
      <c r="G9" s="28" t="s">
        <v>62</v>
      </c>
      <c r="H9" s="58" t="s">
        <v>129</v>
      </c>
      <c r="I9" s="58" t="s">
        <v>55</v>
      </c>
      <c r="J9" s="27">
        <v>39610</v>
      </c>
      <c r="K9" s="58" t="s">
        <v>649</v>
      </c>
      <c r="L9" s="58" t="s">
        <v>650</v>
      </c>
      <c r="M9" s="58" t="s">
        <v>642</v>
      </c>
      <c r="N9" s="4"/>
    </row>
    <row r="10" spans="1:14" ht="13.5" customHeight="1">
      <c r="A10" s="38"/>
      <c r="C10" s="95">
        <v>107</v>
      </c>
      <c r="D10" s="58" t="s">
        <v>451</v>
      </c>
      <c r="E10" s="58" t="s">
        <v>3</v>
      </c>
      <c r="F10" s="28" t="s">
        <v>50</v>
      </c>
      <c r="G10" s="28" t="s">
        <v>63</v>
      </c>
      <c r="H10" s="58" t="s">
        <v>60</v>
      </c>
      <c r="I10" s="58">
        <v>610000</v>
      </c>
      <c r="J10" s="27">
        <v>37014</v>
      </c>
      <c r="K10" s="58" t="s">
        <v>638</v>
      </c>
      <c r="L10" s="58" t="s">
        <v>640</v>
      </c>
      <c r="M10" s="58" t="s">
        <v>651</v>
      </c>
      <c r="N10" s="4"/>
    </row>
    <row r="11" spans="1:14" ht="13.5" customHeight="1">
      <c r="A11" s="38"/>
      <c r="C11" s="95">
        <v>108</v>
      </c>
      <c r="D11" s="58" t="s">
        <v>453</v>
      </c>
      <c r="E11" s="58" t="s">
        <v>4</v>
      </c>
      <c r="F11" s="28" t="s">
        <v>51</v>
      </c>
      <c r="G11" s="28" t="s">
        <v>64</v>
      </c>
      <c r="H11" s="58" t="s">
        <v>58</v>
      </c>
      <c r="I11" s="58" t="s">
        <v>56</v>
      </c>
      <c r="J11" s="27">
        <v>36613</v>
      </c>
      <c r="K11" s="58" t="s">
        <v>638</v>
      </c>
      <c r="L11" s="58" t="s">
        <v>640</v>
      </c>
      <c r="M11" s="58" t="s">
        <v>652</v>
      </c>
      <c r="N11" s="4"/>
    </row>
    <row r="12" spans="1:14">
      <c r="C12" s="95">
        <v>109</v>
      </c>
      <c r="D12" s="58" t="s">
        <v>454</v>
      </c>
      <c r="E12" s="58" t="s">
        <v>4</v>
      </c>
      <c r="F12" s="28" t="s">
        <v>52</v>
      </c>
      <c r="G12" s="28" t="s">
        <v>65</v>
      </c>
      <c r="H12" s="58" t="s">
        <v>61</v>
      </c>
      <c r="I12" s="58" t="s">
        <v>55</v>
      </c>
      <c r="J12" s="27">
        <v>38965</v>
      </c>
      <c r="K12" s="58" t="s">
        <v>653</v>
      </c>
      <c r="L12" s="58" t="s">
        <v>640</v>
      </c>
      <c r="M12" s="58" t="s">
        <v>642</v>
      </c>
      <c r="N12" s="4"/>
    </row>
    <row r="13" spans="1:14">
      <c r="C13" s="95">
        <v>110</v>
      </c>
      <c r="D13" s="58" t="s">
        <v>455</v>
      </c>
      <c r="E13" s="58" t="s">
        <v>4</v>
      </c>
      <c r="F13" s="28" t="s">
        <v>53</v>
      </c>
      <c r="G13" s="28" t="s">
        <v>66</v>
      </c>
      <c r="H13" s="58" t="s">
        <v>57</v>
      </c>
      <c r="I13" s="58">
        <v>610000</v>
      </c>
      <c r="J13" s="27">
        <v>37220</v>
      </c>
      <c r="K13" s="58" t="s">
        <v>638</v>
      </c>
      <c r="L13" s="58" t="s">
        <v>654</v>
      </c>
      <c r="M13" s="58" t="s">
        <v>642</v>
      </c>
      <c r="N13" s="4"/>
    </row>
    <row r="14" spans="1:14" ht="14.45" customHeight="1">
      <c r="C14" s="95">
        <v>111</v>
      </c>
      <c r="D14" s="58" t="s">
        <v>456</v>
      </c>
      <c r="E14" s="58" t="s">
        <v>4</v>
      </c>
      <c r="F14" s="28" t="s">
        <v>54</v>
      </c>
      <c r="G14" s="28" t="s">
        <v>67</v>
      </c>
      <c r="H14" s="58" t="s">
        <v>59</v>
      </c>
      <c r="I14" s="58" t="s">
        <v>55</v>
      </c>
      <c r="J14" s="27">
        <v>39041</v>
      </c>
      <c r="K14" s="58" t="s">
        <v>638</v>
      </c>
      <c r="L14" s="58" t="s">
        <v>640</v>
      </c>
      <c r="M14" s="58" t="s">
        <v>655</v>
      </c>
      <c r="N14" s="4"/>
    </row>
    <row r="15" spans="1:14" ht="14.45" customHeight="1">
      <c r="C15" s="95">
        <v>112</v>
      </c>
      <c r="D15" s="58" t="s">
        <v>126</v>
      </c>
      <c r="E15" s="58" t="s">
        <v>3</v>
      </c>
      <c r="F15" s="28" t="s">
        <v>125</v>
      </c>
      <c r="G15" s="28" t="s">
        <v>23</v>
      </c>
      <c r="H15" s="58" t="s">
        <v>116</v>
      </c>
      <c r="I15" s="58">
        <v>610200</v>
      </c>
      <c r="J15" s="27">
        <v>41187</v>
      </c>
      <c r="K15" s="58" t="s">
        <v>639</v>
      </c>
      <c r="L15" s="58" t="s">
        <v>656</v>
      </c>
      <c r="M15" s="58" t="s">
        <v>655</v>
      </c>
      <c r="N15" s="4"/>
    </row>
    <row r="16" spans="1:14" ht="14.45" customHeight="1">
      <c r="C16" s="95">
        <v>113</v>
      </c>
      <c r="D16" s="58" t="s">
        <v>42</v>
      </c>
      <c r="E16" s="58" t="s">
        <v>3</v>
      </c>
      <c r="F16" s="28" t="s">
        <v>11</v>
      </c>
      <c r="G16" s="28" t="s">
        <v>24</v>
      </c>
      <c r="H16" s="58" t="s">
        <v>117</v>
      </c>
      <c r="I16" s="58">
        <v>611800</v>
      </c>
      <c r="J16" s="27">
        <v>42842</v>
      </c>
      <c r="K16" s="58" t="s">
        <v>638</v>
      </c>
      <c r="L16" s="58" t="s">
        <v>185</v>
      </c>
      <c r="M16" s="58" t="s">
        <v>657</v>
      </c>
      <c r="N16" s="4"/>
    </row>
    <row r="17" spans="3:14" ht="14.45" customHeight="1">
      <c r="C17" s="95">
        <v>114</v>
      </c>
      <c r="D17" s="58" t="s">
        <v>48</v>
      </c>
      <c r="E17" s="58" t="s">
        <v>3</v>
      </c>
      <c r="F17" s="28" t="s">
        <v>12</v>
      </c>
      <c r="G17" s="28" t="s">
        <v>25</v>
      </c>
      <c r="H17" s="58" t="s">
        <v>122</v>
      </c>
      <c r="I17" s="58">
        <v>610000</v>
      </c>
      <c r="J17" s="27">
        <v>40583</v>
      </c>
      <c r="K17" s="58" t="s">
        <v>646</v>
      </c>
      <c r="L17" s="58" t="s">
        <v>185</v>
      </c>
      <c r="M17" s="58" t="s">
        <v>645</v>
      </c>
      <c r="N17" s="4"/>
    </row>
    <row r="18" spans="3:14">
      <c r="C18" s="95">
        <v>115</v>
      </c>
      <c r="D18" s="58" t="s">
        <v>658</v>
      </c>
      <c r="E18" s="58" t="s">
        <v>3</v>
      </c>
      <c r="F18" s="28" t="s">
        <v>69</v>
      </c>
      <c r="G18" s="28" t="s">
        <v>68</v>
      </c>
      <c r="H18" s="58" t="s">
        <v>70</v>
      </c>
      <c r="I18" s="58">
        <v>610000</v>
      </c>
      <c r="J18" s="27">
        <v>39709</v>
      </c>
      <c r="K18" s="58" t="s">
        <v>638</v>
      </c>
      <c r="L18" s="58" t="s">
        <v>185</v>
      </c>
      <c r="M18" s="58" t="s">
        <v>642</v>
      </c>
      <c r="N18" s="4"/>
    </row>
    <row r="19" spans="3:14">
      <c r="C19" s="95">
        <v>116</v>
      </c>
      <c r="D19" s="58" t="s">
        <v>121</v>
      </c>
      <c r="E19" s="58" t="s">
        <v>3</v>
      </c>
      <c r="F19" s="28" t="s">
        <v>120</v>
      </c>
      <c r="G19" s="28" t="s">
        <v>26</v>
      </c>
      <c r="H19" s="58" t="s">
        <v>112</v>
      </c>
      <c r="I19" s="58">
        <v>610000</v>
      </c>
      <c r="J19" s="27">
        <v>42570</v>
      </c>
      <c r="K19" s="58" t="s">
        <v>638</v>
      </c>
      <c r="L19" s="58" t="s">
        <v>185</v>
      </c>
      <c r="M19" s="58" t="s">
        <v>642</v>
      </c>
      <c r="N19" s="4"/>
    </row>
    <row r="20" spans="3:14">
      <c r="C20" s="95">
        <v>117</v>
      </c>
      <c r="D20" s="58" t="s">
        <v>119</v>
      </c>
      <c r="E20" s="58" t="s">
        <v>4</v>
      </c>
      <c r="F20" s="28" t="s">
        <v>13</v>
      </c>
      <c r="G20" s="28" t="s">
        <v>27</v>
      </c>
      <c r="H20" s="58" t="s">
        <v>116</v>
      </c>
      <c r="I20" s="58">
        <v>610200</v>
      </c>
      <c r="J20" s="27">
        <v>41410</v>
      </c>
      <c r="K20" s="58" t="s">
        <v>638</v>
      </c>
      <c r="L20" s="58" t="s">
        <v>659</v>
      </c>
      <c r="M20" s="58" t="s">
        <v>642</v>
      </c>
      <c r="N20" s="4"/>
    </row>
    <row r="21" spans="3:14">
      <c r="C21" s="95">
        <v>118</v>
      </c>
      <c r="D21" s="58" t="s">
        <v>44</v>
      </c>
      <c r="E21" s="58" t="s">
        <v>3</v>
      </c>
      <c r="F21" s="28" t="s">
        <v>14</v>
      </c>
      <c r="G21" s="28" t="s">
        <v>28</v>
      </c>
      <c r="H21" s="58" t="s">
        <v>118</v>
      </c>
      <c r="I21" s="58">
        <v>611100</v>
      </c>
      <c r="J21" s="27">
        <v>43627</v>
      </c>
      <c r="K21" s="58" t="s">
        <v>660</v>
      </c>
      <c r="L21" s="58" t="s">
        <v>185</v>
      </c>
      <c r="M21" s="58" t="s">
        <v>645</v>
      </c>
      <c r="N21" s="4"/>
    </row>
    <row r="22" spans="3:14">
      <c r="C22" s="95">
        <v>119</v>
      </c>
      <c r="D22" s="58" t="s">
        <v>41</v>
      </c>
      <c r="E22" s="58" t="s">
        <v>4</v>
      </c>
      <c r="F22" s="28" t="s">
        <v>15</v>
      </c>
      <c r="G22" s="28" t="s">
        <v>29</v>
      </c>
      <c r="H22" s="58" t="s">
        <v>109</v>
      </c>
      <c r="I22" s="58">
        <v>610000</v>
      </c>
      <c r="J22" s="27">
        <v>43634</v>
      </c>
      <c r="K22" s="58" t="s">
        <v>638</v>
      </c>
      <c r="L22" s="58" t="s">
        <v>185</v>
      </c>
      <c r="M22" s="58" t="s">
        <v>645</v>
      </c>
      <c r="N22" s="4"/>
    </row>
    <row r="23" spans="3:14">
      <c r="C23" s="95">
        <v>120</v>
      </c>
      <c r="D23" s="58" t="s">
        <v>71</v>
      </c>
      <c r="E23" s="58" t="s">
        <v>3</v>
      </c>
      <c r="F23" s="28" t="s">
        <v>16</v>
      </c>
      <c r="G23" s="28" t="s">
        <v>30</v>
      </c>
      <c r="H23" s="58" t="s">
        <v>117</v>
      </c>
      <c r="I23" s="58">
        <v>611800</v>
      </c>
      <c r="J23" s="27">
        <v>42069</v>
      </c>
      <c r="K23" s="58" t="s">
        <v>661</v>
      </c>
      <c r="L23" s="58" t="s">
        <v>662</v>
      </c>
      <c r="M23" s="58" t="s">
        <v>652</v>
      </c>
      <c r="N23" s="4"/>
    </row>
    <row r="24" spans="3:14">
      <c r="C24" s="95">
        <v>121</v>
      </c>
      <c r="D24" s="58" t="s">
        <v>46</v>
      </c>
      <c r="E24" s="58" t="s">
        <v>3</v>
      </c>
      <c r="F24" s="28" t="s">
        <v>17</v>
      </c>
      <c r="G24" s="28" t="s">
        <v>31</v>
      </c>
      <c r="H24" s="58" t="s">
        <v>116</v>
      </c>
      <c r="I24" s="58">
        <v>610200</v>
      </c>
      <c r="J24" s="27">
        <v>41172</v>
      </c>
      <c r="K24" s="58" t="s">
        <v>638</v>
      </c>
      <c r="L24" s="58" t="s">
        <v>663</v>
      </c>
      <c r="M24" s="58" t="s">
        <v>642</v>
      </c>
      <c r="N24" s="4"/>
    </row>
    <row r="25" spans="3:14">
      <c r="C25" s="95">
        <v>122</v>
      </c>
      <c r="D25" s="58" t="s">
        <v>72</v>
      </c>
      <c r="E25" s="58" t="s">
        <v>3</v>
      </c>
      <c r="F25" s="28" t="s">
        <v>115</v>
      </c>
      <c r="G25" s="28" t="s">
        <v>32</v>
      </c>
      <c r="H25" s="58" t="s">
        <v>114</v>
      </c>
      <c r="I25" s="58">
        <v>610000</v>
      </c>
      <c r="J25" s="27">
        <v>42812</v>
      </c>
      <c r="K25" s="58" t="s">
        <v>660</v>
      </c>
      <c r="L25" s="58" t="s">
        <v>185</v>
      </c>
      <c r="M25" s="58" t="s">
        <v>655</v>
      </c>
      <c r="N25" s="4"/>
    </row>
    <row r="26" spans="3:14">
      <c r="C26" s="95">
        <v>123</v>
      </c>
      <c r="D26" s="58" t="s">
        <v>113</v>
      </c>
      <c r="E26" s="58" t="s">
        <v>4</v>
      </c>
      <c r="F26" s="28" t="s">
        <v>18</v>
      </c>
      <c r="G26" s="28" t="s">
        <v>33</v>
      </c>
      <c r="H26" s="58" t="s">
        <v>112</v>
      </c>
      <c r="I26" s="58">
        <v>610000</v>
      </c>
      <c r="J26" s="27">
        <v>40461</v>
      </c>
      <c r="K26" s="58" t="s">
        <v>639</v>
      </c>
      <c r="L26" s="58" t="s">
        <v>185</v>
      </c>
      <c r="M26" s="58" t="s">
        <v>664</v>
      </c>
      <c r="N26" s="4"/>
    </row>
    <row r="27" spans="3:14">
      <c r="C27" s="95">
        <v>124</v>
      </c>
      <c r="D27" s="58" t="s">
        <v>111</v>
      </c>
      <c r="E27" s="58" t="s">
        <v>3</v>
      </c>
      <c r="F27" s="28" t="s">
        <v>19</v>
      </c>
      <c r="G27" s="28" t="s">
        <v>34</v>
      </c>
      <c r="H27" s="58" t="s">
        <v>110</v>
      </c>
      <c r="I27" s="58">
        <v>610100</v>
      </c>
      <c r="J27" s="27">
        <v>41294</v>
      </c>
      <c r="K27" s="58" t="s">
        <v>665</v>
      </c>
      <c r="L27" s="58" t="s">
        <v>662</v>
      </c>
      <c r="M27" s="58" t="s">
        <v>655</v>
      </c>
      <c r="N27" s="4"/>
    </row>
    <row r="28" spans="3:14">
      <c r="C28" s="95">
        <v>125</v>
      </c>
      <c r="D28" s="58" t="s">
        <v>47</v>
      </c>
      <c r="E28" s="58" t="s">
        <v>3</v>
      </c>
      <c r="F28" s="28" t="s">
        <v>20</v>
      </c>
      <c r="G28" s="28" t="s">
        <v>35</v>
      </c>
      <c r="H28" s="58" t="s">
        <v>109</v>
      </c>
      <c r="I28" s="58">
        <v>610000</v>
      </c>
      <c r="J28" s="27">
        <v>43307</v>
      </c>
      <c r="K28" s="58" t="s">
        <v>653</v>
      </c>
      <c r="L28" s="58" t="s">
        <v>656</v>
      </c>
      <c r="M28" s="58" t="s">
        <v>642</v>
      </c>
      <c r="N28" s="4"/>
    </row>
    <row r="29" spans="3:14">
      <c r="C29" s="95">
        <v>126</v>
      </c>
      <c r="D29" s="58" t="s">
        <v>666</v>
      </c>
      <c r="E29" s="58" t="s">
        <v>4</v>
      </c>
      <c r="F29" s="28" t="s">
        <v>667</v>
      </c>
      <c r="G29" s="28">
        <v>17775539837</v>
      </c>
      <c r="H29" s="58" t="s">
        <v>668</v>
      </c>
      <c r="I29" s="58">
        <v>610000</v>
      </c>
      <c r="J29" s="27">
        <v>43707</v>
      </c>
      <c r="K29" s="58" t="s">
        <v>638</v>
      </c>
      <c r="L29" s="58" t="s">
        <v>640</v>
      </c>
      <c r="M29" s="58" t="s">
        <v>669</v>
      </c>
      <c r="N29" s="30"/>
    </row>
    <row r="30" spans="3:14">
      <c r="C30" s="95">
        <v>127</v>
      </c>
      <c r="D30" s="58" t="s">
        <v>670</v>
      </c>
      <c r="E30" s="58" t="s">
        <v>672</v>
      </c>
      <c r="F30" s="28" t="s">
        <v>673</v>
      </c>
      <c r="G30" s="28" t="s">
        <v>674</v>
      </c>
      <c r="H30" s="58" t="s">
        <v>675</v>
      </c>
      <c r="I30" s="58" t="s">
        <v>676</v>
      </c>
      <c r="J30" s="27" t="s">
        <v>677</v>
      </c>
      <c r="K30" s="58" t="s">
        <v>678</v>
      </c>
      <c r="L30" s="58" t="s">
        <v>185</v>
      </c>
      <c r="M30" s="58" t="s">
        <v>679</v>
      </c>
    </row>
    <row r="31" spans="3:14">
      <c r="C31" s="95">
        <v>128</v>
      </c>
      <c r="D31" s="58" t="s">
        <v>680</v>
      </c>
      <c r="E31" s="58" t="s">
        <v>681</v>
      </c>
      <c r="F31" s="28" t="s">
        <v>682</v>
      </c>
      <c r="G31" s="28" t="s">
        <v>683</v>
      </c>
      <c r="H31" s="58" t="s">
        <v>684</v>
      </c>
      <c r="I31" s="58" t="s">
        <v>685</v>
      </c>
      <c r="J31" s="27">
        <v>37920</v>
      </c>
      <c r="K31" s="58" t="s">
        <v>686</v>
      </c>
      <c r="L31" s="58" t="s">
        <v>185</v>
      </c>
      <c r="M31" s="58" t="s">
        <v>687</v>
      </c>
    </row>
    <row r="32" spans="3:14">
      <c r="C32" s="95">
        <v>129</v>
      </c>
      <c r="D32" s="58" t="s">
        <v>688</v>
      </c>
      <c r="E32" s="58" t="s">
        <v>681</v>
      </c>
      <c r="F32" s="28" t="s">
        <v>689</v>
      </c>
      <c r="G32" s="28" t="s">
        <v>690</v>
      </c>
      <c r="H32" s="58" t="s">
        <v>691</v>
      </c>
      <c r="I32" s="58" t="s">
        <v>692</v>
      </c>
      <c r="J32" s="27">
        <v>37353</v>
      </c>
      <c r="K32" s="58" t="s">
        <v>693</v>
      </c>
      <c r="L32" s="58" t="s">
        <v>694</v>
      </c>
      <c r="M32" s="58" t="s">
        <v>695</v>
      </c>
    </row>
    <row r="33" spans="3:13">
      <c r="C33" s="95">
        <v>130</v>
      </c>
      <c r="D33" s="58" t="s">
        <v>187</v>
      </c>
      <c r="E33" s="58" t="s">
        <v>681</v>
      </c>
      <c r="F33" s="28" t="s">
        <v>696</v>
      </c>
      <c r="G33" s="28" t="s">
        <v>697</v>
      </c>
      <c r="H33" s="58" t="s">
        <v>698</v>
      </c>
      <c r="I33" s="58" t="s">
        <v>699</v>
      </c>
      <c r="J33" s="27">
        <v>42035</v>
      </c>
      <c r="K33" s="58" t="s">
        <v>700</v>
      </c>
      <c r="L33" s="58" t="s">
        <v>701</v>
      </c>
      <c r="M33" s="58" t="s">
        <v>669</v>
      </c>
    </row>
    <row r="34" spans="3:13">
      <c r="C34" s="95">
        <v>131</v>
      </c>
      <c r="D34" s="58" t="s">
        <v>702</v>
      </c>
      <c r="E34" s="58" t="s">
        <v>703</v>
      </c>
      <c r="F34" s="28" t="s">
        <v>704</v>
      </c>
      <c r="G34" s="28" t="s">
        <v>705</v>
      </c>
      <c r="H34" s="58" t="s">
        <v>698</v>
      </c>
      <c r="I34" s="58" t="s">
        <v>706</v>
      </c>
      <c r="J34" s="27">
        <v>40404</v>
      </c>
      <c r="K34" s="58" t="s">
        <v>700</v>
      </c>
      <c r="L34" s="58" t="s">
        <v>663</v>
      </c>
      <c r="M34" s="58" t="s">
        <v>669</v>
      </c>
    </row>
    <row r="35" spans="3:13">
      <c r="C35" s="95">
        <v>132</v>
      </c>
      <c r="D35" s="28" t="s">
        <v>707</v>
      </c>
      <c r="E35" s="28" t="s">
        <v>703</v>
      </c>
      <c r="F35" s="28" t="s">
        <v>708</v>
      </c>
      <c r="G35" s="28" t="s">
        <v>709</v>
      </c>
      <c r="H35" s="58" t="s">
        <v>710</v>
      </c>
      <c r="I35" s="58" t="s">
        <v>711</v>
      </c>
      <c r="J35" s="27">
        <v>36618</v>
      </c>
      <c r="K35" s="58" t="s">
        <v>713</v>
      </c>
      <c r="L35" s="58" t="s">
        <v>714</v>
      </c>
      <c r="M35" s="58" t="s">
        <v>715</v>
      </c>
    </row>
    <row r="36" spans="3:13">
      <c r="C36" s="95">
        <v>133</v>
      </c>
      <c r="D36" s="28" t="s">
        <v>716</v>
      </c>
      <c r="E36" s="28" t="s">
        <v>671</v>
      </c>
      <c r="F36" s="28" t="s">
        <v>717</v>
      </c>
      <c r="G36" s="28" t="s">
        <v>718</v>
      </c>
      <c r="H36" s="58" t="s">
        <v>719</v>
      </c>
      <c r="I36" s="58" t="s">
        <v>720</v>
      </c>
      <c r="J36" s="27">
        <v>41762</v>
      </c>
      <c r="K36" s="58" t="s">
        <v>721</v>
      </c>
      <c r="L36" s="58" t="s">
        <v>185</v>
      </c>
      <c r="M36" s="58" t="s">
        <v>722</v>
      </c>
    </row>
    <row r="37" spans="3:13">
      <c r="C37" s="95">
        <v>134</v>
      </c>
      <c r="D37" s="28" t="s">
        <v>723</v>
      </c>
      <c r="E37" s="28" t="s">
        <v>681</v>
      </c>
      <c r="F37" s="28" t="s">
        <v>724</v>
      </c>
      <c r="G37" s="28" t="s">
        <v>725</v>
      </c>
      <c r="H37" s="58" t="s">
        <v>726</v>
      </c>
      <c r="I37" s="58">
        <v>610000</v>
      </c>
      <c r="J37" s="27">
        <v>42023</v>
      </c>
      <c r="K37" s="58" t="s">
        <v>712</v>
      </c>
      <c r="L37" s="58" t="s">
        <v>641</v>
      </c>
      <c r="M37" s="58" t="s">
        <v>715</v>
      </c>
    </row>
    <row r="38" spans="3:13">
      <c r="C38" s="95">
        <v>135</v>
      </c>
      <c r="D38" s="28" t="s">
        <v>727</v>
      </c>
      <c r="E38" s="28" t="s">
        <v>681</v>
      </c>
      <c r="F38" s="28" t="s">
        <v>728</v>
      </c>
      <c r="G38" s="28" t="s">
        <v>729</v>
      </c>
      <c r="H38" s="58" t="s">
        <v>719</v>
      </c>
      <c r="I38" s="58">
        <v>610000</v>
      </c>
      <c r="J38" s="27">
        <v>39893</v>
      </c>
      <c r="K38" s="58" t="s">
        <v>730</v>
      </c>
      <c r="L38" s="58" t="s">
        <v>714</v>
      </c>
      <c r="M38" s="58" t="s">
        <v>715</v>
      </c>
    </row>
    <row r="39" spans="3:13">
      <c r="C39" s="95">
        <v>136</v>
      </c>
      <c r="D39" s="58" t="s">
        <v>731</v>
      </c>
      <c r="E39" s="58" t="s">
        <v>732</v>
      </c>
      <c r="F39" s="28" t="s">
        <v>733</v>
      </c>
      <c r="G39" s="28" t="s">
        <v>734</v>
      </c>
      <c r="H39" s="58" t="s">
        <v>735</v>
      </c>
      <c r="I39" s="58">
        <v>610000</v>
      </c>
      <c r="J39" s="27">
        <v>36803</v>
      </c>
      <c r="K39" s="58" t="s">
        <v>712</v>
      </c>
      <c r="L39" s="58" t="s">
        <v>714</v>
      </c>
      <c r="M39" s="58" t="s">
        <v>687</v>
      </c>
    </row>
    <row r="40" spans="3:13">
      <c r="C40" s="95">
        <v>137</v>
      </c>
      <c r="D40" s="58" t="s">
        <v>736</v>
      </c>
      <c r="E40" s="58" t="s">
        <v>188</v>
      </c>
      <c r="F40" s="28" t="s">
        <v>737</v>
      </c>
      <c r="G40" s="28" t="s">
        <v>738</v>
      </c>
      <c r="H40" s="58" t="s">
        <v>70</v>
      </c>
      <c r="I40" s="58">
        <v>610000</v>
      </c>
      <c r="J40" s="27">
        <v>40556</v>
      </c>
      <c r="K40" s="58" t="s">
        <v>739</v>
      </c>
      <c r="L40" s="58" t="s">
        <v>714</v>
      </c>
      <c r="M40" s="58" t="s">
        <v>715</v>
      </c>
    </row>
    <row r="41" spans="3:13">
      <c r="C41" s="95">
        <v>138</v>
      </c>
      <c r="D41" s="58" t="s">
        <v>740</v>
      </c>
      <c r="E41" s="58" t="s">
        <v>188</v>
      </c>
      <c r="F41" s="28" t="s">
        <v>741</v>
      </c>
      <c r="G41" s="28" t="s">
        <v>742</v>
      </c>
      <c r="H41" s="58" t="s">
        <v>59</v>
      </c>
      <c r="I41" s="58">
        <v>610000</v>
      </c>
      <c r="J41" s="27">
        <v>40176</v>
      </c>
      <c r="K41" s="58" t="s">
        <v>743</v>
      </c>
      <c r="L41" s="58" t="s">
        <v>701</v>
      </c>
      <c r="M41" s="58" t="s">
        <v>715</v>
      </c>
    </row>
    <row r="42" spans="3:13">
      <c r="C42" s="95">
        <v>139</v>
      </c>
      <c r="D42" s="58" t="s">
        <v>744</v>
      </c>
      <c r="E42" s="58" t="s">
        <v>745</v>
      </c>
      <c r="F42" s="28" t="s">
        <v>746</v>
      </c>
      <c r="G42" s="28" t="s">
        <v>747</v>
      </c>
      <c r="H42" s="58" t="s">
        <v>698</v>
      </c>
      <c r="I42" s="58">
        <v>610000</v>
      </c>
      <c r="J42" s="27">
        <v>36725</v>
      </c>
      <c r="K42" s="58" t="s">
        <v>739</v>
      </c>
      <c r="L42" s="58" t="s">
        <v>714</v>
      </c>
      <c r="M42" s="58" t="s">
        <v>669</v>
      </c>
    </row>
    <row r="43" spans="3:13">
      <c r="C43" s="95">
        <v>140</v>
      </c>
      <c r="D43" s="58" t="s">
        <v>748</v>
      </c>
      <c r="E43" s="58" t="s">
        <v>681</v>
      </c>
      <c r="F43" s="28" t="s">
        <v>749</v>
      </c>
      <c r="G43" s="28">
        <v>13554289428</v>
      </c>
      <c r="H43" s="58" t="s">
        <v>70</v>
      </c>
      <c r="I43" s="58">
        <v>610200</v>
      </c>
      <c r="J43" s="27">
        <v>39911</v>
      </c>
      <c r="K43" s="58" t="s">
        <v>730</v>
      </c>
      <c r="L43" s="58" t="s">
        <v>701</v>
      </c>
      <c r="M43" s="58" t="s">
        <v>750</v>
      </c>
    </row>
    <row r="44" spans="3:13">
      <c r="C44" s="95">
        <v>141</v>
      </c>
      <c r="D44" s="58" t="s">
        <v>751</v>
      </c>
      <c r="E44" s="58" t="s">
        <v>732</v>
      </c>
      <c r="F44" s="28" t="s">
        <v>752</v>
      </c>
      <c r="G44" s="28" t="s">
        <v>25</v>
      </c>
      <c r="H44" s="58" t="s">
        <v>753</v>
      </c>
      <c r="I44" s="58">
        <v>610200</v>
      </c>
      <c r="J44" s="27">
        <v>38365</v>
      </c>
      <c r="K44" s="58" t="s">
        <v>754</v>
      </c>
      <c r="L44" s="58" t="s">
        <v>701</v>
      </c>
      <c r="M44" s="58" t="s">
        <v>755</v>
      </c>
    </row>
    <row r="45" spans="3:13">
      <c r="C45" s="95">
        <v>142</v>
      </c>
      <c r="D45" s="58" t="s">
        <v>756</v>
      </c>
      <c r="E45" s="58" t="s">
        <v>732</v>
      </c>
      <c r="F45" s="28" t="s">
        <v>757</v>
      </c>
      <c r="G45" s="28" t="s">
        <v>758</v>
      </c>
      <c r="H45" s="58" t="s">
        <v>719</v>
      </c>
      <c r="I45" s="58">
        <v>610200</v>
      </c>
      <c r="J45" s="27">
        <v>40968</v>
      </c>
      <c r="K45" s="58" t="s">
        <v>754</v>
      </c>
      <c r="L45" s="58" t="s">
        <v>701</v>
      </c>
      <c r="M45" s="58" t="s">
        <v>715</v>
      </c>
    </row>
    <row r="46" spans="3:13">
      <c r="C46" s="95">
        <v>143</v>
      </c>
      <c r="D46" s="58" t="s">
        <v>759</v>
      </c>
      <c r="E46" s="58" t="s">
        <v>732</v>
      </c>
      <c r="F46" s="28" t="s">
        <v>760</v>
      </c>
      <c r="G46" s="28" t="s">
        <v>761</v>
      </c>
      <c r="H46" s="58" t="s">
        <v>762</v>
      </c>
      <c r="I46" s="58">
        <v>610200</v>
      </c>
      <c r="J46" s="27">
        <v>40330</v>
      </c>
      <c r="K46" s="58" t="s">
        <v>754</v>
      </c>
      <c r="L46" s="58" t="s">
        <v>763</v>
      </c>
      <c r="M46" s="58" t="s">
        <v>715</v>
      </c>
    </row>
    <row r="47" spans="3:13">
      <c r="C47" s="95">
        <v>144</v>
      </c>
      <c r="D47" s="58" t="s">
        <v>764</v>
      </c>
      <c r="E47" s="58" t="s">
        <v>671</v>
      </c>
      <c r="F47" s="28" t="s">
        <v>765</v>
      </c>
      <c r="G47" s="28" t="s">
        <v>766</v>
      </c>
      <c r="H47" s="58" t="s">
        <v>767</v>
      </c>
      <c r="I47" s="58">
        <v>610200</v>
      </c>
      <c r="J47" s="27">
        <v>38095</v>
      </c>
      <c r="K47" s="58" t="s">
        <v>754</v>
      </c>
      <c r="L47" s="58" t="s">
        <v>701</v>
      </c>
      <c r="M47" s="58" t="s">
        <v>750</v>
      </c>
    </row>
    <row r="48" spans="3:13">
      <c r="C48" s="95">
        <v>145</v>
      </c>
      <c r="D48" s="58" t="s">
        <v>768</v>
      </c>
      <c r="E48" s="58" t="s">
        <v>732</v>
      </c>
      <c r="F48" s="28" t="s">
        <v>769</v>
      </c>
      <c r="G48" s="28" t="s">
        <v>770</v>
      </c>
      <c r="H48" s="58" t="s">
        <v>726</v>
      </c>
      <c r="I48" s="58">
        <v>610200</v>
      </c>
      <c r="J48" s="27">
        <v>41280</v>
      </c>
      <c r="K48" s="58" t="s">
        <v>754</v>
      </c>
      <c r="L48" s="58" t="s">
        <v>714</v>
      </c>
      <c r="M48" s="58" t="s">
        <v>715</v>
      </c>
    </row>
    <row r="49" spans="3:13">
      <c r="C49" s="95">
        <v>146</v>
      </c>
      <c r="D49" s="58" t="s">
        <v>771</v>
      </c>
      <c r="E49" s="58" t="s">
        <v>772</v>
      </c>
      <c r="F49" s="28" t="s">
        <v>773</v>
      </c>
      <c r="G49" s="28" t="s">
        <v>774</v>
      </c>
      <c r="H49" s="58" t="s">
        <v>775</v>
      </c>
      <c r="I49" s="58">
        <v>610200</v>
      </c>
      <c r="J49" s="27">
        <v>41454</v>
      </c>
      <c r="K49" s="58" t="s">
        <v>754</v>
      </c>
      <c r="L49" s="58" t="s">
        <v>714</v>
      </c>
      <c r="M49" s="58" t="s">
        <v>715</v>
      </c>
    </row>
    <row r="50" spans="3:13">
      <c r="C50" s="95">
        <v>147</v>
      </c>
      <c r="D50" s="58" t="s">
        <v>776</v>
      </c>
      <c r="E50" s="28" t="s">
        <v>777</v>
      </c>
      <c r="F50" s="58" t="s">
        <v>778</v>
      </c>
      <c r="G50" s="28" t="s">
        <v>779</v>
      </c>
      <c r="H50" s="28" t="s">
        <v>780</v>
      </c>
      <c r="I50" s="58">
        <v>610200</v>
      </c>
      <c r="J50" s="94">
        <v>40319</v>
      </c>
      <c r="K50" s="28" t="s">
        <v>754</v>
      </c>
      <c r="L50" s="58" t="s">
        <v>714</v>
      </c>
      <c r="M50" s="58" t="s">
        <v>750</v>
      </c>
    </row>
    <row r="51" spans="3:13">
      <c r="C51" s="29">
        <v>148</v>
      </c>
      <c r="D51" t="s">
        <v>1404</v>
      </c>
      <c r="E51" t="s">
        <v>4</v>
      </c>
      <c r="F51" s="26" t="s">
        <v>1405</v>
      </c>
      <c r="G51" s="26">
        <v>17775559835</v>
      </c>
      <c r="H51">
        <v>123</v>
      </c>
      <c r="I51">
        <v>123000</v>
      </c>
      <c r="J51" s="40">
        <v>43720</v>
      </c>
      <c r="K51" t="s">
        <v>190</v>
      </c>
      <c r="L51" t="s">
        <v>181</v>
      </c>
      <c r="M51">
        <v>12321</v>
      </c>
    </row>
    <row r="52" spans="3:13">
      <c r="J52" s="40"/>
    </row>
  </sheetData>
  <mergeCells count="1">
    <mergeCell ref="A2:A3"/>
  </mergeCells>
  <phoneticPr fontId="3" type="noConversion"/>
  <hyperlinks>
    <hyperlink ref="A5" location="车辆基本信息表!A1" tooltip="车辆基本信息" display="车辆基本信息" xr:uid="{00000000-0004-0000-1C00-000000000000}"/>
    <hyperlink ref="A6" location="运输路线基本信息表!A1" tooltip="运输路线基本信息" display="运输路线基本信息" xr:uid="{00000000-0004-0000-1C00-000001000000}"/>
    <hyperlink ref="A7" location="运单基本信息!A1" tooltip="运单基本信息" display="运单基本信息" xr:uid="{00000000-0004-0000-1C00-000002000000}"/>
    <hyperlink ref="A2:A3" location="管理员界面!A1" tooltip="返回管理员视图" display="返回管理员视图" xr:uid="{00000000-0004-0000-1C00-000003000000}"/>
    <hyperlink ref="A4" location="员工基本信息表!A1" tooltip="员工基本信息" display="员工基本信息" xr:uid="{00000000-0004-0000-1C00-000004000000}"/>
    <hyperlink ref="A8" location="费用基本信息!A1" tooltip="运费基本信息" display="运费基本信息" xr:uid="{00000000-0004-0000-1C00-000005000000}"/>
  </hyperlink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637953" r:id="rId4" name="CommandButton1">
          <controlPr defaultSize="0" autoLine="0" r:id="rId5">
            <anchor moveWithCells="1">
              <from>
                <xdr:col>0</xdr:col>
                <xdr:colOff>171450</xdr:colOff>
                <xdr:row>8</xdr:row>
                <xdr:rowOff>57150</xdr:rowOff>
              </from>
              <to>
                <xdr:col>0</xdr:col>
                <xdr:colOff>1562100</xdr:colOff>
                <xdr:row>10</xdr:row>
                <xdr:rowOff>95250</xdr:rowOff>
              </to>
            </anchor>
          </controlPr>
        </control>
      </mc:Choice>
      <mc:Fallback>
        <control shapeId="637953" r:id="rId4" name="CommandButton1"/>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4"/>
  <dimension ref="A1:M29"/>
  <sheetViews>
    <sheetView showGridLines="0" showRowColHeaders="0" workbookViewId="0">
      <selection activeCell="A4" sqref="A4"/>
    </sheetView>
  </sheetViews>
  <sheetFormatPr defaultRowHeight="13.5"/>
  <cols>
    <col min="1" max="1" width="22.875" style="7" customWidth="1"/>
    <col min="3" max="3" width="9.5" style="70" bestFit="1" customWidth="1"/>
    <col min="5" max="6" width="15.5" customWidth="1"/>
    <col min="7" max="7" width="11.875" customWidth="1"/>
    <col min="8" max="8" width="20.875" customWidth="1"/>
    <col min="9" max="9" width="10.875" customWidth="1"/>
    <col min="10" max="10" width="12.125" customWidth="1"/>
    <col min="11" max="11" width="11.125" customWidth="1"/>
    <col min="12" max="12" width="14.875" style="26" customWidth="1"/>
    <col min="13" max="13" width="22.5" style="26" customWidth="1"/>
  </cols>
  <sheetData>
    <row r="1" spans="1:13" ht="50.1" customHeight="1">
      <c r="A1" s="154" t="s">
        <v>495</v>
      </c>
      <c r="C1" s="8" t="s">
        <v>74</v>
      </c>
      <c r="L1"/>
      <c r="M1"/>
    </row>
    <row r="2" spans="1:13" ht="13.5" customHeight="1">
      <c r="A2" s="338" t="s">
        <v>499</v>
      </c>
      <c r="C2" s="36">
        <v>0</v>
      </c>
      <c r="L2"/>
      <c r="M2"/>
    </row>
    <row r="3" spans="1:13" ht="13.5" customHeight="1">
      <c r="A3" s="340"/>
      <c r="C3" s="149" t="s">
        <v>144</v>
      </c>
      <c r="D3" s="149" t="s">
        <v>143</v>
      </c>
      <c r="E3" s="149" t="s">
        <v>142</v>
      </c>
      <c r="F3" s="149" t="s">
        <v>141</v>
      </c>
      <c r="G3" s="149" t="s">
        <v>179</v>
      </c>
      <c r="H3" s="149" t="s">
        <v>139</v>
      </c>
      <c r="I3" s="149" t="s">
        <v>138</v>
      </c>
      <c r="J3" s="149" t="s">
        <v>137</v>
      </c>
      <c r="K3" s="149" t="s">
        <v>136</v>
      </c>
      <c r="L3" s="149" t="s">
        <v>97</v>
      </c>
      <c r="M3" s="149" t="s">
        <v>135</v>
      </c>
    </row>
    <row r="4" spans="1:13" ht="20.100000000000001" customHeight="1">
      <c r="A4" s="112" t="s">
        <v>128</v>
      </c>
      <c r="C4" s="67">
        <v>10086</v>
      </c>
      <c r="D4" s="65" t="s">
        <v>436</v>
      </c>
      <c r="E4" s="65" t="s">
        <v>437</v>
      </c>
      <c r="F4" s="65" t="s">
        <v>438</v>
      </c>
      <c r="G4" s="65">
        <v>8900</v>
      </c>
      <c r="H4" s="65" t="s">
        <v>181</v>
      </c>
      <c r="I4" s="65" t="s">
        <v>439</v>
      </c>
      <c r="J4" s="68">
        <v>485</v>
      </c>
      <c r="K4" s="65" t="s">
        <v>1401</v>
      </c>
      <c r="L4" s="65">
        <v>17775559835</v>
      </c>
      <c r="M4" s="66" t="s">
        <v>1402</v>
      </c>
    </row>
    <row r="5" spans="1:13" ht="20.100000000000001" customHeight="1">
      <c r="A5" s="113" t="s">
        <v>127</v>
      </c>
      <c r="B5" s="7"/>
      <c r="C5" s="83">
        <v>10087</v>
      </c>
      <c r="D5" s="65" t="s">
        <v>436</v>
      </c>
      <c r="E5" s="65" t="s">
        <v>437</v>
      </c>
      <c r="F5" s="65" t="s">
        <v>438</v>
      </c>
      <c r="G5" s="65">
        <v>8900</v>
      </c>
      <c r="H5" s="65" t="s">
        <v>181</v>
      </c>
      <c r="I5" s="65" t="s">
        <v>439</v>
      </c>
      <c r="J5" s="68">
        <v>485</v>
      </c>
      <c r="K5" s="65" t="s">
        <v>440</v>
      </c>
      <c r="L5" s="65">
        <v>13905228576</v>
      </c>
      <c r="M5" s="66" t="s">
        <v>473</v>
      </c>
    </row>
    <row r="6" spans="1:13" ht="20.100000000000001" customHeight="1">
      <c r="A6" s="33" t="s">
        <v>124</v>
      </c>
      <c r="C6" s="67">
        <v>10088</v>
      </c>
      <c r="D6" s="65" t="s">
        <v>436</v>
      </c>
      <c r="E6" s="65" t="s">
        <v>437</v>
      </c>
      <c r="F6" s="65" t="s">
        <v>438</v>
      </c>
      <c r="G6" s="65">
        <v>8900</v>
      </c>
      <c r="H6" s="65" t="s">
        <v>441</v>
      </c>
      <c r="I6" s="65" t="s">
        <v>439</v>
      </c>
      <c r="J6" s="68">
        <v>485</v>
      </c>
      <c r="K6" s="65" t="s">
        <v>43</v>
      </c>
      <c r="L6" s="65">
        <v>15681440157</v>
      </c>
      <c r="M6" s="66" t="s">
        <v>133</v>
      </c>
    </row>
    <row r="7" spans="1:13" ht="20.100000000000001" customHeight="1">
      <c r="A7" s="33" t="s">
        <v>123</v>
      </c>
      <c r="C7" s="67">
        <v>10089</v>
      </c>
      <c r="D7" s="65" t="s">
        <v>436</v>
      </c>
      <c r="E7" s="65" t="s">
        <v>442</v>
      </c>
      <c r="F7" s="65" t="s">
        <v>438</v>
      </c>
      <c r="G7" s="65">
        <v>11000</v>
      </c>
      <c r="H7" s="65" t="s">
        <v>181</v>
      </c>
      <c r="I7" s="65" t="s">
        <v>443</v>
      </c>
      <c r="J7" s="68">
        <v>485</v>
      </c>
      <c r="K7" s="65" t="s">
        <v>45</v>
      </c>
      <c r="L7" s="65">
        <v>13905222241</v>
      </c>
      <c r="M7" s="66" t="s">
        <v>10</v>
      </c>
    </row>
    <row r="8" spans="1:13" ht="20.100000000000001" customHeight="1">
      <c r="A8" s="33" t="s">
        <v>1306</v>
      </c>
      <c r="C8" s="67">
        <v>10090</v>
      </c>
      <c r="D8" s="65" t="s">
        <v>436</v>
      </c>
      <c r="E8" s="65" t="s">
        <v>442</v>
      </c>
      <c r="F8" s="65" t="s">
        <v>438</v>
      </c>
      <c r="G8" s="65">
        <v>11000</v>
      </c>
      <c r="H8" s="65" t="s">
        <v>444</v>
      </c>
      <c r="I8" s="65" t="s">
        <v>443</v>
      </c>
      <c r="J8" s="68">
        <v>485</v>
      </c>
      <c r="K8" s="65" t="s">
        <v>132</v>
      </c>
      <c r="L8" s="65">
        <v>18524693715</v>
      </c>
      <c r="M8" s="66" t="s">
        <v>131</v>
      </c>
    </row>
    <row r="9" spans="1:13" ht="13.5" customHeight="1">
      <c r="A9" s="111"/>
      <c r="C9" s="67">
        <v>10091</v>
      </c>
      <c r="D9" s="65" t="s">
        <v>445</v>
      </c>
      <c r="E9" s="65" t="s">
        <v>446</v>
      </c>
      <c r="F9" s="65" t="s">
        <v>447</v>
      </c>
      <c r="G9" s="65">
        <v>160000</v>
      </c>
      <c r="H9" s="65" t="s">
        <v>181</v>
      </c>
      <c r="I9" s="65" t="s">
        <v>448</v>
      </c>
      <c r="J9" s="68">
        <v>485</v>
      </c>
      <c r="K9" s="65" t="s">
        <v>449</v>
      </c>
      <c r="L9" s="65">
        <v>15204863324</v>
      </c>
      <c r="M9" s="66" t="s">
        <v>49</v>
      </c>
    </row>
    <row r="10" spans="1:13" ht="13.5" customHeight="1">
      <c r="A10" s="38"/>
      <c r="C10" s="67">
        <v>10092</v>
      </c>
      <c r="D10" s="65" t="s">
        <v>445</v>
      </c>
      <c r="E10" s="65" t="s">
        <v>446</v>
      </c>
      <c r="F10" s="65" t="s">
        <v>450</v>
      </c>
      <c r="G10" s="65">
        <v>160000</v>
      </c>
      <c r="H10" s="65" t="s">
        <v>181</v>
      </c>
      <c r="I10" s="65" t="s">
        <v>448</v>
      </c>
      <c r="J10" s="68">
        <v>485</v>
      </c>
      <c r="K10" s="65" t="s">
        <v>451</v>
      </c>
      <c r="L10" s="65">
        <v>15239469465</v>
      </c>
      <c r="M10" s="66" t="s">
        <v>50</v>
      </c>
    </row>
    <row r="11" spans="1:13" ht="13.5" customHeight="1">
      <c r="A11" s="38"/>
      <c r="C11" s="67">
        <v>10093</v>
      </c>
      <c r="D11" s="65" t="s">
        <v>445</v>
      </c>
      <c r="E11" s="65" t="s">
        <v>446</v>
      </c>
      <c r="F11" s="65" t="s">
        <v>452</v>
      </c>
      <c r="G11" s="65">
        <v>160000</v>
      </c>
      <c r="H11" s="65" t="s">
        <v>181</v>
      </c>
      <c r="I11" s="65" t="s">
        <v>448</v>
      </c>
      <c r="J11" s="68">
        <v>485</v>
      </c>
      <c r="K11" s="65" t="s">
        <v>453</v>
      </c>
      <c r="L11" s="65">
        <v>16337357664</v>
      </c>
      <c r="M11" s="66" t="s">
        <v>51</v>
      </c>
    </row>
    <row r="12" spans="1:13" ht="13.5" customHeight="1">
      <c r="A12" s="38"/>
      <c r="C12" s="67">
        <v>10094</v>
      </c>
      <c r="D12" s="65" t="s">
        <v>445</v>
      </c>
      <c r="E12" s="65" t="s">
        <v>446</v>
      </c>
      <c r="F12" s="65" t="s">
        <v>629</v>
      </c>
      <c r="G12" s="65">
        <v>160000</v>
      </c>
      <c r="H12" s="65" t="s">
        <v>444</v>
      </c>
      <c r="I12" s="65" t="s">
        <v>448</v>
      </c>
      <c r="J12" s="68">
        <v>485</v>
      </c>
      <c r="K12" s="65" t="s">
        <v>454</v>
      </c>
      <c r="L12" s="65">
        <v>15991492063</v>
      </c>
      <c r="M12" s="66" t="s">
        <v>52</v>
      </c>
    </row>
    <row r="13" spans="1:13" ht="13.5" customHeight="1">
      <c r="A13" s="38"/>
      <c r="C13" s="67">
        <v>10095</v>
      </c>
      <c r="D13" s="65" t="s">
        <v>445</v>
      </c>
      <c r="E13" s="65" t="s">
        <v>446</v>
      </c>
      <c r="F13" s="65" t="s">
        <v>630</v>
      </c>
      <c r="G13" s="65">
        <v>160000</v>
      </c>
      <c r="H13" s="65" t="s">
        <v>444</v>
      </c>
      <c r="I13" s="65" t="s">
        <v>448</v>
      </c>
      <c r="J13" s="68">
        <v>485</v>
      </c>
      <c r="K13" s="65" t="s">
        <v>455</v>
      </c>
      <c r="L13" s="65">
        <v>15922883153</v>
      </c>
      <c r="M13" s="66" t="s">
        <v>53</v>
      </c>
    </row>
    <row r="14" spans="1:13" ht="14.45" customHeight="1">
      <c r="C14" s="67">
        <v>10096</v>
      </c>
      <c r="D14" s="65" t="s">
        <v>445</v>
      </c>
      <c r="E14" s="65" t="s">
        <v>446</v>
      </c>
      <c r="F14" s="65" t="s">
        <v>631</v>
      </c>
      <c r="G14" s="65">
        <v>160000</v>
      </c>
      <c r="H14" s="65" t="s">
        <v>444</v>
      </c>
      <c r="I14" s="65" t="s">
        <v>448</v>
      </c>
      <c r="J14" s="68">
        <v>485</v>
      </c>
      <c r="K14" s="65" t="s">
        <v>456</v>
      </c>
      <c r="L14" s="65">
        <v>16317806662</v>
      </c>
      <c r="M14" s="66" t="s">
        <v>54</v>
      </c>
    </row>
    <row r="15" spans="1:13" ht="14.45" customHeight="1">
      <c r="C15" s="67">
        <v>10097</v>
      </c>
      <c r="D15" s="65" t="s">
        <v>445</v>
      </c>
      <c r="E15" s="65" t="s">
        <v>446</v>
      </c>
      <c r="F15" s="65" t="s">
        <v>632</v>
      </c>
      <c r="G15" s="65">
        <v>160000</v>
      </c>
      <c r="H15" s="65" t="s">
        <v>444</v>
      </c>
      <c r="I15" s="65" t="s">
        <v>448</v>
      </c>
      <c r="J15" s="68">
        <v>485</v>
      </c>
      <c r="K15" s="65" t="s">
        <v>126</v>
      </c>
      <c r="L15" s="65">
        <v>15895259965</v>
      </c>
      <c r="M15" s="66" t="s">
        <v>125</v>
      </c>
    </row>
    <row r="16" spans="1:13" ht="14.45" customHeight="1">
      <c r="C16" s="67">
        <v>10098</v>
      </c>
      <c r="D16" s="65" t="s">
        <v>457</v>
      </c>
      <c r="E16" s="65" t="s">
        <v>458</v>
      </c>
      <c r="F16" s="65" t="s">
        <v>459</v>
      </c>
      <c r="G16" s="65">
        <v>100000</v>
      </c>
      <c r="H16" s="65" t="s">
        <v>181</v>
      </c>
      <c r="I16" s="65" t="s">
        <v>460</v>
      </c>
      <c r="J16" s="68">
        <v>485</v>
      </c>
      <c r="K16" s="65" t="s">
        <v>42</v>
      </c>
      <c r="L16" s="65">
        <v>15895252593</v>
      </c>
      <c r="M16" s="66" t="s">
        <v>11</v>
      </c>
    </row>
    <row r="17" spans="3:13" ht="14.45" customHeight="1">
      <c r="C17" s="67">
        <v>10099</v>
      </c>
      <c r="D17" s="65" t="s">
        <v>457</v>
      </c>
      <c r="E17" s="65" t="s">
        <v>458</v>
      </c>
      <c r="F17" s="65" t="s">
        <v>461</v>
      </c>
      <c r="G17" s="65">
        <v>100000</v>
      </c>
      <c r="H17" s="65" t="s">
        <v>181</v>
      </c>
      <c r="I17" s="65" t="s">
        <v>460</v>
      </c>
      <c r="J17" s="68">
        <v>485</v>
      </c>
      <c r="K17" s="65" t="s">
        <v>48</v>
      </c>
      <c r="L17" s="65">
        <v>15152047082</v>
      </c>
      <c r="M17" s="66" t="s">
        <v>12</v>
      </c>
    </row>
    <row r="18" spans="3:13" ht="14.45" customHeight="1">
      <c r="C18" s="67">
        <v>10100</v>
      </c>
      <c r="D18" s="65" t="s">
        <v>457</v>
      </c>
      <c r="E18" s="65" t="s">
        <v>458</v>
      </c>
      <c r="F18" s="65" t="s">
        <v>462</v>
      </c>
      <c r="G18" s="65">
        <v>100000</v>
      </c>
      <c r="H18" s="65" t="s">
        <v>181</v>
      </c>
      <c r="I18" s="65" t="s">
        <v>460</v>
      </c>
      <c r="J18" s="68">
        <v>485</v>
      </c>
      <c r="K18" s="65" t="s">
        <v>463</v>
      </c>
      <c r="L18" s="65">
        <v>13914681268</v>
      </c>
      <c r="M18" s="66" t="s">
        <v>69</v>
      </c>
    </row>
    <row r="19" spans="3:13" ht="14.45" customHeight="1">
      <c r="C19" s="67">
        <v>10101</v>
      </c>
      <c r="D19" s="65" t="s">
        <v>457</v>
      </c>
      <c r="E19" s="65" t="s">
        <v>458</v>
      </c>
      <c r="F19" s="65" t="s">
        <v>464</v>
      </c>
      <c r="G19" s="65">
        <v>100000</v>
      </c>
      <c r="H19" s="65" t="s">
        <v>181</v>
      </c>
      <c r="I19" s="65" t="s">
        <v>460</v>
      </c>
      <c r="J19" s="68">
        <v>485</v>
      </c>
      <c r="K19" s="65" t="s">
        <v>121</v>
      </c>
      <c r="L19" s="65">
        <v>15284965788</v>
      </c>
      <c r="M19" s="66" t="s">
        <v>120</v>
      </c>
    </row>
    <row r="20" spans="3:13" ht="14.45" customHeight="1">
      <c r="C20" s="67">
        <v>10102</v>
      </c>
      <c r="D20" s="65" t="s">
        <v>457</v>
      </c>
      <c r="E20" s="65" t="s">
        <v>458</v>
      </c>
      <c r="F20" s="65" t="s">
        <v>465</v>
      </c>
      <c r="G20" s="65">
        <v>100000</v>
      </c>
      <c r="H20" s="65" t="s">
        <v>181</v>
      </c>
      <c r="I20" s="65" t="s">
        <v>460</v>
      </c>
      <c r="J20" s="68">
        <v>485</v>
      </c>
      <c r="K20" s="65" t="s">
        <v>119</v>
      </c>
      <c r="L20" s="65">
        <v>15152040083</v>
      </c>
      <c r="M20" s="66" t="s">
        <v>13</v>
      </c>
    </row>
    <row r="21" spans="3:13" ht="14.45" customHeight="1">
      <c r="C21" s="67">
        <v>10103</v>
      </c>
      <c r="D21" s="65" t="s">
        <v>457</v>
      </c>
      <c r="E21" s="65" t="s">
        <v>466</v>
      </c>
      <c r="F21" s="65" t="s">
        <v>633</v>
      </c>
      <c r="G21" s="65">
        <v>100000</v>
      </c>
      <c r="H21" s="65" t="s">
        <v>444</v>
      </c>
      <c r="I21" s="65" t="s">
        <v>460</v>
      </c>
      <c r="J21" s="68">
        <v>485</v>
      </c>
      <c r="K21" s="65" t="s">
        <v>44</v>
      </c>
      <c r="L21" s="65">
        <v>15982645018</v>
      </c>
      <c r="M21" s="66" t="s">
        <v>14</v>
      </c>
    </row>
    <row r="22" spans="3:13" ht="14.45" customHeight="1">
      <c r="C22" s="67">
        <v>10104</v>
      </c>
      <c r="D22" s="65" t="s">
        <v>457</v>
      </c>
      <c r="E22" s="65" t="s">
        <v>466</v>
      </c>
      <c r="F22" s="65" t="s">
        <v>634</v>
      </c>
      <c r="G22" s="65">
        <v>100000</v>
      </c>
      <c r="H22" s="65" t="s">
        <v>444</v>
      </c>
      <c r="I22" s="65" t="s">
        <v>460</v>
      </c>
      <c r="J22" s="68">
        <v>485</v>
      </c>
      <c r="K22" s="65" t="s">
        <v>41</v>
      </c>
      <c r="L22" s="65">
        <v>15152046346</v>
      </c>
      <c r="M22" s="66" t="s">
        <v>15</v>
      </c>
    </row>
    <row r="23" spans="3:13" ht="14.45" customHeight="1">
      <c r="C23" s="67">
        <v>10105</v>
      </c>
      <c r="D23" s="65" t="s">
        <v>457</v>
      </c>
      <c r="E23" s="65" t="s">
        <v>466</v>
      </c>
      <c r="F23" s="65" t="s">
        <v>635</v>
      </c>
      <c r="G23" s="65">
        <v>100000</v>
      </c>
      <c r="H23" s="65" t="s">
        <v>444</v>
      </c>
      <c r="I23" s="65" t="s">
        <v>460</v>
      </c>
      <c r="J23" s="68">
        <v>485</v>
      </c>
      <c r="K23" s="65" t="s">
        <v>71</v>
      </c>
      <c r="L23" s="65">
        <v>13905220499</v>
      </c>
      <c r="M23" s="66" t="s">
        <v>16</v>
      </c>
    </row>
    <row r="24" spans="3:13" ht="14.45" customHeight="1">
      <c r="C24" s="67">
        <v>10106</v>
      </c>
      <c r="D24" s="65" t="s">
        <v>467</v>
      </c>
      <c r="E24" s="65" t="s">
        <v>468</v>
      </c>
      <c r="F24" s="65" t="s">
        <v>469</v>
      </c>
      <c r="G24" s="65">
        <v>38000</v>
      </c>
      <c r="H24" s="65" t="s">
        <v>181</v>
      </c>
      <c r="I24" s="65" t="s">
        <v>470</v>
      </c>
      <c r="J24" s="68">
        <v>485</v>
      </c>
      <c r="K24" s="65" t="s">
        <v>46</v>
      </c>
      <c r="L24" s="65">
        <v>13905228310</v>
      </c>
      <c r="M24" s="66" t="s">
        <v>17</v>
      </c>
    </row>
    <row r="25" spans="3:13" ht="14.45" customHeight="1">
      <c r="C25" s="67">
        <v>10107</v>
      </c>
      <c r="D25" s="65" t="s">
        <v>467</v>
      </c>
      <c r="E25" s="65" t="s">
        <v>468</v>
      </c>
      <c r="F25" s="65" t="s">
        <v>471</v>
      </c>
      <c r="G25" s="65">
        <v>38000</v>
      </c>
      <c r="H25" s="65" t="s">
        <v>181</v>
      </c>
      <c r="I25" s="65" t="s">
        <v>470</v>
      </c>
      <c r="J25" s="68">
        <v>485</v>
      </c>
      <c r="K25" s="65" t="s">
        <v>72</v>
      </c>
      <c r="L25" s="65">
        <v>15681441306</v>
      </c>
      <c r="M25" s="66" t="s">
        <v>115</v>
      </c>
    </row>
    <row r="26" spans="3:13" ht="14.45" customHeight="1">
      <c r="C26" s="67">
        <v>10108</v>
      </c>
      <c r="D26" s="65" t="s">
        <v>467</v>
      </c>
      <c r="E26" s="65" t="s">
        <v>468</v>
      </c>
      <c r="F26" s="65" t="s">
        <v>472</v>
      </c>
      <c r="G26" s="65">
        <v>38000</v>
      </c>
      <c r="H26" s="65" t="s">
        <v>181</v>
      </c>
      <c r="I26" s="65" t="s">
        <v>470</v>
      </c>
      <c r="J26" s="68">
        <v>485</v>
      </c>
      <c r="K26" s="65" t="s">
        <v>113</v>
      </c>
      <c r="L26" s="65">
        <v>15152041976</v>
      </c>
      <c r="M26" s="66" t="s">
        <v>18</v>
      </c>
    </row>
    <row r="27" spans="3:13" ht="14.45" customHeight="1">
      <c r="C27" s="67">
        <v>10109</v>
      </c>
      <c r="D27" s="65" t="s">
        <v>467</v>
      </c>
      <c r="E27" s="65" t="s">
        <v>468</v>
      </c>
      <c r="F27" s="65" t="s">
        <v>636</v>
      </c>
      <c r="G27" s="65">
        <v>38000</v>
      </c>
      <c r="H27" s="65" t="s">
        <v>444</v>
      </c>
      <c r="I27" s="65" t="s">
        <v>470</v>
      </c>
      <c r="J27" s="68">
        <v>485</v>
      </c>
      <c r="K27" s="65" t="s">
        <v>111</v>
      </c>
      <c r="L27" s="65">
        <v>15152046953</v>
      </c>
      <c r="M27" s="66" t="s">
        <v>19</v>
      </c>
    </row>
    <row r="28" spans="3:13" ht="14.45" customHeight="1">
      <c r="C28" s="67">
        <v>10110</v>
      </c>
      <c r="D28" s="65" t="s">
        <v>467</v>
      </c>
      <c r="E28" s="65" t="s">
        <v>468</v>
      </c>
      <c r="F28" s="65" t="s">
        <v>637</v>
      </c>
      <c r="G28" s="65">
        <v>38000</v>
      </c>
      <c r="H28" s="65" t="s">
        <v>444</v>
      </c>
      <c r="I28" s="65" t="s">
        <v>470</v>
      </c>
      <c r="J28" s="68">
        <v>485</v>
      </c>
      <c r="K28" s="65" t="s">
        <v>47</v>
      </c>
      <c r="L28" s="65">
        <v>15284965697</v>
      </c>
      <c r="M28" s="66" t="s">
        <v>20</v>
      </c>
    </row>
    <row r="29" spans="3:13">
      <c r="C29" s="70">
        <v>10111</v>
      </c>
      <c r="D29">
        <v>123</v>
      </c>
      <c r="E29">
        <v>123</v>
      </c>
      <c r="F29">
        <v>123</v>
      </c>
      <c r="G29">
        <v>123</v>
      </c>
      <c r="H29">
        <v>123</v>
      </c>
      <c r="I29">
        <v>123</v>
      </c>
    </row>
  </sheetData>
  <mergeCells count="1">
    <mergeCell ref="A2:A3"/>
  </mergeCells>
  <phoneticPr fontId="3" type="noConversion"/>
  <hyperlinks>
    <hyperlink ref="A2:A3" location="管理员界面!A1" tooltip="返回管理员视图" display="返回管理员视图" xr:uid="{00000000-0004-0000-1D00-000000000000}"/>
    <hyperlink ref="A5" location="车辆基本信息表!A1" tooltip="车辆基本信息" display="车辆基本信息" xr:uid="{00000000-0004-0000-1D00-000001000000}"/>
    <hyperlink ref="A6" location="运输路线基本信息表!A1" tooltip="运输路线基本信息" display="运输路线基本信息" xr:uid="{00000000-0004-0000-1D00-000002000000}"/>
    <hyperlink ref="A7" location="运单基本信息!A1" tooltip="运单基本信息" display="运单基本信息" xr:uid="{00000000-0004-0000-1D00-000003000000}"/>
    <hyperlink ref="A4" location="员工基本信息表!A1" tooltip="员工基本信息" display="员工基本信息" xr:uid="{00000000-0004-0000-1D00-000004000000}"/>
    <hyperlink ref="A8" location="费用基本信息!A1" tooltip="运费基本信息" display="运费基本信息" xr:uid="{00000000-0004-0000-1D00-000005000000}"/>
  </hyperlinks>
  <pageMargins left="0.7" right="0.7" top="0.75" bottom="0.75" header="0.3" footer="0.3"/>
  <drawing r:id="rId1"/>
  <legacyDrawing r:id="rId2"/>
  <controls>
    <mc:AlternateContent xmlns:mc="http://schemas.openxmlformats.org/markup-compatibility/2006">
      <mc:Choice Requires="x14">
        <control shapeId="638977" r:id="rId3" name="CommandButton1">
          <controlPr defaultSize="0" autoLine="0" r:id="rId4">
            <anchor moveWithCells="1">
              <from>
                <xdr:col>0</xdr:col>
                <xdr:colOff>171450</xdr:colOff>
                <xdr:row>9</xdr:row>
                <xdr:rowOff>66675</xdr:rowOff>
              </from>
              <to>
                <xdr:col>0</xdr:col>
                <xdr:colOff>1562100</xdr:colOff>
                <xdr:row>11</xdr:row>
                <xdr:rowOff>104775</xdr:rowOff>
              </to>
            </anchor>
          </controlPr>
        </control>
      </mc:Choice>
      <mc:Fallback>
        <control shapeId="638977" r:id="rId3" name="CommandButton1"/>
      </mc:Fallback>
    </mc:AlternateContent>
  </control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5"/>
  <dimension ref="A1:L234"/>
  <sheetViews>
    <sheetView showGridLines="0" zoomScaleNormal="100" workbookViewId="0">
      <selection activeCell="A7" sqref="A7"/>
    </sheetView>
  </sheetViews>
  <sheetFormatPr defaultRowHeight="13.5"/>
  <cols>
    <col min="1" max="1" width="22.875" style="7" customWidth="1"/>
    <col min="3" max="3" width="9" style="151"/>
    <col min="4" max="4" width="9" style="10"/>
    <col min="5" max="5" width="46.25" style="10" customWidth="1"/>
    <col min="6" max="6" width="9" style="10"/>
    <col min="7" max="7" width="15" style="10" customWidth="1"/>
    <col min="8" max="8" width="9" style="10"/>
    <col min="9" max="9" width="18.5" style="10" customWidth="1"/>
    <col min="10" max="10" width="9" style="10"/>
    <col min="11" max="11" width="12.875" style="10" customWidth="1"/>
    <col min="12" max="12" width="13" style="168" customWidth="1"/>
  </cols>
  <sheetData>
    <row r="1" spans="1:12" ht="50.1" customHeight="1">
      <c r="A1" s="154" t="s">
        <v>495</v>
      </c>
      <c r="C1" s="8" t="s">
        <v>74</v>
      </c>
      <c r="D1" s="8"/>
      <c r="E1" s="36">
        <v>0</v>
      </c>
      <c r="F1"/>
      <c r="G1"/>
      <c r="H1"/>
      <c r="I1"/>
      <c r="J1"/>
      <c r="K1"/>
      <c r="L1"/>
    </row>
    <row r="2" spans="1:12" ht="13.5" customHeight="1" thickBot="1">
      <c r="A2" s="338" t="s">
        <v>499</v>
      </c>
      <c r="C2"/>
      <c r="D2"/>
      <c r="E2" s="36">
        <v>0</v>
      </c>
      <c r="F2"/>
      <c r="G2"/>
      <c r="H2"/>
      <c r="I2"/>
      <c r="J2"/>
      <c r="K2"/>
      <c r="L2"/>
    </row>
    <row r="3" spans="1:12" ht="13.5" customHeight="1">
      <c r="A3" s="340"/>
      <c r="C3" s="14" t="s">
        <v>83</v>
      </c>
      <c r="D3" s="13" t="s">
        <v>151</v>
      </c>
      <c r="E3" s="13" t="s">
        <v>150</v>
      </c>
      <c r="F3" s="13" t="s">
        <v>149</v>
      </c>
      <c r="G3" s="13" t="s">
        <v>148</v>
      </c>
      <c r="H3" s="13" t="s">
        <v>147</v>
      </c>
      <c r="I3" s="13" t="s">
        <v>146</v>
      </c>
      <c r="J3" s="13" t="s">
        <v>242</v>
      </c>
      <c r="K3" s="13" t="s">
        <v>225</v>
      </c>
      <c r="L3" s="93" t="s">
        <v>145</v>
      </c>
    </row>
    <row r="4" spans="1:12" ht="20.100000000000001" customHeight="1">
      <c r="A4" s="112" t="s">
        <v>128</v>
      </c>
      <c r="C4" s="59">
        <v>1</v>
      </c>
      <c r="D4" s="47">
        <v>100</v>
      </c>
      <c r="E4" s="58" t="str">
        <f>F4&amp;G4&amp;"-"&amp;H4&amp;I4</f>
        <v>四川省成都市-广东省珠海市</v>
      </c>
      <c r="F4" s="58" t="s">
        <v>201</v>
      </c>
      <c r="G4" s="58" t="s">
        <v>245</v>
      </c>
      <c r="H4" s="58" t="s">
        <v>516</v>
      </c>
      <c r="I4" s="58" t="s">
        <v>399</v>
      </c>
      <c r="J4" s="58" t="s">
        <v>477</v>
      </c>
      <c r="K4" s="58">
        <v>1</v>
      </c>
      <c r="L4" s="60" t="s">
        <v>226</v>
      </c>
    </row>
    <row r="5" spans="1:12" ht="20.100000000000001" customHeight="1">
      <c r="A5" s="33" t="s">
        <v>127</v>
      </c>
      <c r="C5" s="59">
        <f>IF(D5="","",C4+1)</f>
        <v>2</v>
      </c>
      <c r="D5" s="47">
        <v>101</v>
      </c>
      <c r="E5" s="58" t="str">
        <f t="shared" ref="E5:E68" si="0">F5&amp;G5&amp;"-"&amp;H5&amp;I5</f>
        <v>四川省成都市-湖南省湘潭市</v>
      </c>
      <c r="F5" s="58" t="s">
        <v>201</v>
      </c>
      <c r="G5" s="58" t="s">
        <v>245</v>
      </c>
      <c r="H5" s="58" t="s">
        <v>518</v>
      </c>
      <c r="I5" s="58" t="s">
        <v>1219</v>
      </c>
      <c r="J5" s="58" t="s">
        <v>519</v>
      </c>
      <c r="K5" s="58">
        <v>3</v>
      </c>
      <c r="L5" s="60" t="s">
        <v>227</v>
      </c>
    </row>
    <row r="6" spans="1:12" ht="20.100000000000001" customHeight="1">
      <c r="A6" s="82" t="s">
        <v>124</v>
      </c>
      <c r="C6" s="59">
        <f t="shared" ref="C6:C69" si="1">IF(D6="","",C5+1)</f>
        <v>3</v>
      </c>
      <c r="D6" s="47">
        <v>102</v>
      </c>
      <c r="E6" s="58" t="str">
        <f t="shared" si="0"/>
        <v>四川省成都市-四川省成都市</v>
      </c>
      <c r="F6" s="58" t="s">
        <v>201</v>
      </c>
      <c r="G6" s="58" t="s">
        <v>245</v>
      </c>
      <c r="H6" s="58" t="s">
        <v>424</v>
      </c>
      <c r="I6" s="58" t="s">
        <v>245</v>
      </c>
      <c r="J6" s="58" t="s">
        <v>519</v>
      </c>
      <c r="K6" s="58">
        <v>2</v>
      </c>
      <c r="L6" s="60" t="s">
        <v>228</v>
      </c>
    </row>
    <row r="7" spans="1:12" ht="20.100000000000001" customHeight="1">
      <c r="A7" s="114" t="s">
        <v>123</v>
      </c>
      <c r="C7" s="59">
        <f t="shared" si="1"/>
        <v>4</v>
      </c>
      <c r="D7" s="47">
        <v>103</v>
      </c>
      <c r="E7" s="58" t="str">
        <f t="shared" si="0"/>
        <v>四川省成都市-四川省广安市</v>
      </c>
      <c r="F7" s="58" t="s">
        <v>201</v>
      </c>
      <c r="G7" s="58" t="s">
        <v>245</v>
      </c>
      <c r="H7" s="58" t="s">
        <v>424</v>
      </c>
      <c r="I7" s="58" t="s">
        <v>409</v>
      </c>
      <c r="J7" s="58" t="s">
        <v>519</v>
      </c>
      <c r="K7" s="58">
        <v>5</v>
      </c>
      <c r="L7" s="60" t="s">
        <v>229</v>
      </c>
    </row>
    <row r="8" spans="1:12" ht="20.100000000000001" customHeight="1">
      <c r="A8" s="33" t="s">
        <v>1306</v>
      </c>
      <c r="C8" s="59">
        <f t="shared" si="1"/>
        <v>5</v>
      </c>
      <c r="D8" s="47">
        <v>104</v>
      </c>
      <c r="E8" s="58" t="str">
        <f t="shared" si="0"/>
        <v>四川省成都市-湖南省长沙市</v>
      </c>
      <c r="F8" s="58" t="s">
        <v>201</v>
      </c>
      <c r="G8" s="58" t="s">
        <v>245</v>
      </c>
      <c r="H8" s="58" t="s">
        <v>518</v>
      </c>
      <c r="I8" s="58" t="s">
        <v>260</v>
      </c>
      <c r="J8" s="58" t="s">
        <v>519</v>
      </c>
      <c r="K8" s="58">
        <v>4</v>
      </c>
      <c r="L8" s="60" t="s">
        <v>230</v>
      </c>
    </row>
    <row r="9" spans="1:12" ht="13.5" customHeight="1">
      <c r="A9" s="111"/>
      <c r="C9" s="59">
        <f t="shared" si="1"/>
        <v>6</v>
      </c>
      <c r="D9" s="47">
        <v>105</v>
      </c>
      <c r="E9" s="58" t="str">
        <f t="shared" si="0"/>
        <v>四川省成都市-云南省昆明市</v>
      </c>
      <c r="F9" s="58" t="s">
        <v>201</v>
      </c>
      <c r="G9" s="58" t="s">
        <v>245</v>
      </c>
      <c r="H9" s="58" t="s">
        <v>522</v>
      </c>
      <c r="I9" s="58" t="s">
        <v>334</v>
      </c>
      <c r="J9" s="58" t="s">
        <v>519</v>
      </c>
      <c r="K9" s="58">
        <v>3</v>
      </c>
      <c r="L9" s="60" t="s">
        <v>231</v>
      </c>
    </row>
    <row r="10" spans="1:12" ht="13.5" customHeight="1">
      <c r="A10" s="38"/>
      <c r="C10" s="59">
        <f t="shared" si="1"/>
        <v>7</v>
      </c>
      <c r="D10" s="47">
        <v>106</v>
      </c>
      <c r="E10" s="58" t="str">
        <f t="shared" si="0"/>
        <v>四川省成都市-四川省成都市</v>
      </c>
      <c r="F10" s="58" t="s">
        <v>201</v>
      </c>
      <c r="G10" s="58" t="s">
        <v>245</v>
      </c>
      <c r="H10" s="58" t="s">
        <v>424</v>
      </c>
      <c r="I10" s="58" t="s">
        <v>245</v>
      </c>
      <c r="J10" s="58" t="s">
        <v>519</v>
      </c>
      <c r="K10" s="58">
        <v>6</v>
      </c>
      <c r="L10" s="60" t="s">
        <v>232</v>
      </c>
    </row>
    <row r="11" spans="1:12" ht="13.5" customHeight="1">
      <c r="A11" s="38"/>
      <c r="C11" s="59">
        <f t="shared" si="1"/>
        <v>8</v>
      </c>
      <c r="D11" s="47">
        <v>107</v>
      </c>
      <c r="E11" s="58" t="str">
        <f t="shared" si="0"/>
        <v>四川省成都市-四川省成都市</v>
      </c>
      <c r="F11" s="58" t="s">
        <v>201</v>
      </c>
      <c r="G11" s="58" t="s">
        <v>245</v>
      </c>
      <c r="H11" s="58" t="s">
        <v>424</v>
      </c>
      <c r="I11" s="58" t="s">
        <v>245</v>
      </c>
      <c r="J11" s="58" t="s">
        <v>519</v>
      </c>
      <c r="K11" s="58">
        <v>7</v>
      </c>
      <c r="L11" s="60" t="s">
        <v>233</v>
      </c>
    </row>
    <row r="12" spans="1:12" ht="13.5" customHeight="1">
      <c r="A12" s="38"/>
      <c r="C12" s="59">
        <f t="shared" si="1"/>
        <v>9</v>
      </c>
      <c r="D12" s="47">
        <v>108</v>
      </c>
      <c r="E12" s="58" t="str">
        <f t="shared" si="0"/>
        <v>四川省成都市-重庆市重庆市</v>
      </c>
      <c r="F12" s="58" t="s">
        <v>201</v>
      </c>
      <c r="G12" s="58" t="s">
        <v>245</v>
      </c>
      <c r="H12" s="58" t="s">
        <v>517</v>
      </c>
      <c r="I12" s="58" t="s">
        <v>219</v>
      </c>
      <c r="J12" s="58" t="s">
        <v>519</v>
      </c>
      <c r="K12" s="58">
        <v>3</v>
      </c>
      <c r="L12" s="60" t="s">
        <v>234</v>
      </c>
    </row>
    <row r="13" spans="1:12" ht="13.5" customHeight="1">
      <c r="A13" s="38"/>
      <c r="C13" s="59">
        <f t="shared" si="1"/>
        <v>10</v>
      </c>
      <c r="D13" s="47">
        <v>109</v>
      </c>
      <c r="E13" s="58" t="str">
        <f t="shared" si="0"/>
        <v>四川省成都市-陕西省西安市</v>
      </c>
      <c r="F13" s="58" t="s">
        <v>201</v>
      </c>
      <c r="G13" s="58" t="s">
        <v>245</v>
      </c>
      <c r="H13" s="58" t="s">
        <v>523</v>
      </c>
      <c r="I13" s="58" t="s">
        <v>524</v>
      </c>
      <c r="J13" s="58" t="s">
        <v>519</v>
      </c>
      <c r="K13" s="58">
        <v>4</v>
      </c>
      <c r="L13" s="60" t="s">
        <v>525</v>
      </c>
    </row>
    <row r="14" spans="1:12" ht="14.45" customHeight="1">
      <c r="C14" s="59">
        <f t="shared" si="1"/>
        <v>11</v>
      </c>
      <c r="D14" s="47">
        <v>110</v>
      </c>
      <c r="E14" s="58" t="str">
        <f t="shared" si="0"/>
        <v>四川省成都市-贵州省贵阳市</v>
      </c>
      <c r="F14" s="58" t="s">
        <v>201</v>
      </c>
      <c r="G14" s="58" t="s">
        <v>245</v>
      </c>
      <c r="H14" s="58" t="s">
        <v>521</v>
      </c>
      <c r="I14" s="58" t="s">
        <v>335</v>
      </c>
      <c r="J14" s="58" t="s">
        <v>519</v>
      </c>
      <c r="K14" s="58">
        <v>5</v>
      </c>
      <c r="L14" s="60" t="s">
        <v>526</v>
      </c>
    </row>
    <row r="15" spans="1:12" ht="14.45" customHeight="1">
      <c r="C15" s="59">
        <f t="shared" si="1"/>
        <v>12</v>
      </c>
      <c r="D15" s="47">
        <v>111</v>
      </c>
      <c r="E15" s="58" t="str">
        <f t="shared" si="0"/>
        <v>四川省成都市-湖北省武汉市</v>
      </c>
      <c r="F15" s="58" t="s">
        <v>201</v>
      </c>
      <c r="G15" s="58" t="s">
        <v>245</v>
      </c>
      <c r="H15" s="58" t="s">
        <v>520</v>
      </c>
      <c r="I15" s="58" t="s">
        <v>330</v>
      </c>
      <c r="J15" s="58" t="s">
        <v>519</v>
      </c>
      <c r="K15" s="58">
        <v>4</v>
      </c>
      <c r="L15" s="60" t="s">
        <v>527</v>
      </c>
    </row>
    <row r="16" spans="1:12" ht="14.45" customHeight="1">
      <c r="C16" s="59">
        <f t="shared" si="1"/>
        <v>13</v>
      </c>
      <c r="D16" s="47">
        <v>112</v>
      </c>
      <c r="E16" s="58" t="str">
        <f t="shared" si="0"/>
        <v>四川省成都市-陕西省西安市</v>
      </c>
      <c r="F16" s="58" t="s">
        <v>201</v>
      </c>
      <c r="G16" s="58" t="s">
        <v>245</v>
      </c>
      <c r="H16" s="58" t="s">
        <v>523</v>
      </c>
      <c r="I16" s="58" t="s">
        <v>243</v>
      </c>
      <c r="J16" s="58" t="s">
        <v>477</v>
      </c>
      <c r="K16" s="58">
        <v>1</v>
      </c>
      <c r="L16" s="60" t="s">
        <v>528</v>
      </c>
    </row>
    <row r="17" spans="3:12" ht="14.45" customHeight="1">
      <c r="C17" s="59">
        <f t="shared" si="1"/>
        <v>14</v>
      </c>
      <c r="D17" s="47">
        <v>113</v>
      </c>
      <c r="E17" s="58" t="str">
        <f t="shared" si="0"/>
        <v>四川省成都市-四川省广安市</v>
      </c>
      <c r="F17" s="58" t="s">
        <v>201</v>
      </c>
      <c r="G17" s="58" t="s">
        <v>245</v>
      </c>
      <c r="H17" s="58" t="s">
        <v>424</v>
      </c>
      <c r="I17" s="58" t="s">
        <v>529</v>
      </c>
      <c r="J17" s="58" t="s">
        <v>477</v>
      </c>
      <c r="K17" s="58">
        <v>2</v>
      </c>
      <c r="L17" s="60" t="s">
        <v>530</v>
      </c>
    </row>
    <row r="18" spans="3:12">
      <c r="C18" s="59">
        <f t="shared" si="1"/>
        <v>15</v>
      </c>
      <c r="D18" s="47">
        <v>114</v>
      </c>
      <c r="E18" s="58" t="str">
        <f t="shared" si="0"/>
        <v>四川省成都市-上海市上海市</v>
      </c>
      <c r="F18" s="58" t="s">
        <v>201</v>
      </c>
      <c r="G18" s="58" t="s">
        <v>245</v>
      </c>
      <c r="H18" s="58" t="s">
        <v>183</v>
      </c>
      <c r="I18" s="58" t="s">
        <v>218</v>
      </c>
      <c r="J18" s="58" t="s">
        <v>519</v>
      </c>
      <c r="K18" s="58">
        <v>5</v>
      </c>
      <c r="L18" s="60" t="s">
        <v>532</v>
      </c>
    </row>
    <row r="19" spans="3:12">
      <c r="C19" s="59">
        <f t="shared" si="1"/>
        <v>16</v>
      </c>
      <c r="D19" s="47">
        <v>115</v>
      </c>
      <c r="E19" s="58" t="str">
        <f t="shared" si="0"/>
        <v>四川省成都市-福建省福州市</v>
      </c>
      <c r="F19" s="58" t="s">
        <v>201</v>
      </c>
      <c r="G19" s="58" t="s">
        <v>245</v>
      </c>
      <c r="H19" s="58" t="s">
        <v>533</v>
      </c>
      <c r="I19" s="58" t="s">
        <v>264</v>
      </c>
      <c r="J19" s="58" t="s">
        <v>519</v>
      </c>
      <c r="K19" s="58">
        <v>8</v>
      </c>
      <c r="L19" s="60" t="s">
        <v>534</v>
      </c>
    </row>
    <row r="20" spans="3:12">
      <c r="C20" s="59">
        <f t="shared" si="1"/>
        <v>17</v>
      </c>
      <c r="D20" s="47">
        <v>116</v>
      </c>
      <c r="E20" s="58" t="str">
        <f t="shared" si="0"/>
        <v>四川省成都市-上海省上海市</v>
      </c>
      <c r="F20" s="58" t="s">
        <v>201</v>
      </c>
      <c r="G20" s="58" t="s">
        <v>245</v>
      </c>
      <c r="H20" s="58" t="s">
        <v>535</v>
      </c>
      <c r="I20" s="58" t="s">
        <v>218</v>
      </c>
      <c r="J20" s="58" t="s">
        <v>519</v>
      </c>
      <c r="K20" s="58">
        <v>7</v>
      </c>
      <c r="L20" s="60" t="s">
        <v>536</v>
      </c>
    </row>
    <row r="21" spans="3:12">
      <c r="C21" s="59">
        <f t="shared" si="1"/>
        <v>18</v>
      </c>
      <c r="D21" s="47">
        <v>117</v>
      </c>
      <c r="E21" s="58" t="str">
        <f t="shared" si="0"/>
        <v>四川省成都市-陕西省宝鸡市</v>
      </c>
      <c r="F21" s="58" t="s">
        <v>201</v>
      </c>
      <c r="G21" s="58" t="s">
        <v>245</v>
      </c>
      <c r="H21" s="58" t="s">
        <v>523</v>
      </c>
      <c r="I21" s="58" t="s">
        <v>348</v>
      </c>
      <c r="J21" s="58" t="s">
        <v>477</v>
      </c>
      <c r="K21" s="58">
        <v>2</v>
      </c>
      <c r="L21" s="60" t="s">
        <v>226</v>
      </c>
    </row>
    <row r="22" spans="3:12">
      <c r="C22" s="59">
        <f t="shared" si="1"/>
        <v>19</v>
      </c>
      <c r="D22" s="47">
        <v>118</v>
      </c>
      <c r="E22" s="58" t="str">
        <f t="shared" si="0"/>
        <v>四川省成都市-天津市天津市</v>
      </c>
      <c r="F22" s="58" t="s">
        <v>201</v>
      </c>
      <c r="G22" s="58" t="s">
        <v>245</v>
      </c>
      <c r="H22" s="58" t="s">
        <v>537</v>
      </c>
      <c r="I22" s="58" t="s">
        <v>217</v>
      </c>
      <c r="J22" s="58" t="s">
        <v>477</v>
      </c>
      <c r="K22" s="58">
        <v>4</v>
      </c>
      <c r="L22" s="60" t="s">
        <v>538</v>
      </c>
    </row>
    <row r="23" spans="3:12">
      <c r="C23" s="59">
        <f t="shared" si="1"/>
        <v>20</v>
      </c>
      <c r="D23" s="47">
        <v>119</v>
      </c>
      <c r="E23" s="58" t="str">
        <f t="shared" si="0"/>
        <v>四川省成都市-天津市天津市</v>
      </c>
      <c r="F23" s="58" t="s">
        <v>201</v>
      </c>
      <c r="G23" s="58" t="s">
        <v>245</v>
      </c>
      <c r="H23" s="58" t="s">
        <v>537</v>
      </c>
      <c r="I23" s="58" t="s">
        <v>217</v>
      </c>
      <c r="J23" s="58" t="s">
        <v>519</v>
      </c>
      <c r="K23" s="58">
        <v>3</v>
      </c>
      <c r="L23" s="60" t="s">
        <v>539</v>
      </c>
    </row>
    <row r="24" spans="3:12">
      <c r="C24" s="59">
        <f t="shared" si="1"/>
        <v>21</v>
      </c>
      <c r="D24" s="47">
        <v>120</v>
      </c>
      <c r="E24" s="58" t="str">
        <f t="shared" si="0"/>
        <v>四川省成都市-浙江省嘉兴市</v>
      </c>
      <c r="F24" s="58" t="s">
        <v>201</v>
      </c>
      <c r="G24" s="58" t="s">
        <v>245</v>
      </c>
      <c r="H24" s="58" t="s">
        <v>531</v>
      </c>
      <c r="I24" s="58" t="s">
        <v>1220</v>
      </c>
      <c r="J24" s="58" t="s">
        <v>519</v>
      </c>
      <c r="K24" s="58">
        <v>4</v>
      </c>
      <c r="L24" s="60" t="s">
        <v>541</v>
      </c>
    </row>
    <row r="25" spans="3:12">
      <c r="C25" s="59">
        <f t="shared" si="1"/>
        <v>22</v>
      </c>
      <c r="D25" s="47">
        <v>121</v>
      </c>
      <c r="E25" s="58" t="str">
        <f t="shared" si="0"/>
        <v>四川省成都市-山东省聊城市</v>
      </c>
      <c r="F25" s="58" t="s">
        <v>201</v>
      </c>
      <c r="G25" s="58" t="s">
        <v>245</v>
      </c>
      <c r="H25" s="58" t="s">
        <v>542</v>
      </c>
      <c r="I25" s="58" t="s">
        <v>1221</v>
      </c>
      <c r="J25" s="58" t="s">
        <v>519</v>
      </c>
      <c r="K25" s="58">
        <v>6</v>
      </c>
      <c r="L25" s="60" t="s">
        <v>543</v>
      </c>
    </row>
    <row r="26" spans="3:12">
      <c r="C26" s="59">
        <f t="shared" si="1"/>
        <v>23</v>
      </c>
      <c r="D26" s="47">
        <v>122</v>
      </c>
      <c r="E26" s="58" t="str">
        <f t="shared" si="0"/>
        <v>四川省成都市-山东省东营市</v>
      </c>
      <c r="F26" s="58" t="s">
        <v>201</v>
      </c>
      <c r="G26" s="58" t="s">
        <v>245</v>
      </c>
      <c r="H26" s="58" t="s">
        <v>542</v>
      </c>
      <c r="I26" s="58" t="s">
        <v>544</v>
      </c>
      <c r="J26" s="58" t="s">
        <v>519</v>
      </c>
      <c r="K26" s="58">
        <v>9</v>
      </c>
      <c r="L26" s="60" t="s">
        <v>545</v>
      </c>
    </row>
    <row r="27" spans="3:12">
      <c r="C27" s="59">
        <f t="shared" si="1"/>
        <v>24</v>
      </c>
      <c r="D27" s="47">
        <v>123</v>
      </c>
      <c r="E27" s="58" t="str">
        <f t="shared" si="0"/>
        <v>四川省成都市-山东省济宁市</v>
      </c>
      <c r="F27" s="58" t="s">
        <v>201</v>
      </c>
      <c r="G27" s="58" t="s">
        <v>245</v>
      </c>
      <c r="H27" s="58" t="s">
        <v>542</v>
      </c>
      <c r="I27" s="58" t="s">
        <v>546</v>
      </c>
      <c r="J27" s="58" t="s">
        <v>519</v>
      </c>
      <c r="K27" s="58">
        <v>8</v>
      </c>
      <c r="L27" s="60" t="s">
        <v>547</v>
      </c>
    </row>
    <row r="28" spans="3:12">
      <c r="C28" s="59">
        <f t="shared" si="1"/>
        <v>25</v>
      </c>
      <c r="D28" s="47">
        <v>124</v>
      </c>
      <c r="E28" s="58" t="str">
        <f t="shared" si="0"/>
        <v>四川省成都市-山东省济南市</v>
      </c>
      <c r="F28" s="58" t="s">
        <v>201</v>
      </c>
      <c r="G28" s="58" t="s">
        <v>245</v>
      </c>
      <c r="H28" s="58" t="s">
        <v>542</v>
      </c>
      <c r="I28" s="58" t="s">
        <v>548</v>
      </c>
      <c r="J28" s="58" t="s">
        <v>519</v>
      </c>
      <c r="K28" s="58">
        <v>5</v>
      </c>
      <c r="L28" s="60" t="s">
        <v>549</v>
      </c>
    </row>
    <row r="29" spans="3:12">
      <c r="C29" s="59">
        <f t="shared" si="1"/>
        <v>26</v>
      </c>
      <c r="D29" s="47">
        <v>125</v>
      </c>
      <c r="E29" s="58" t="str">
        <f t="shared" si="0"/>
        <v>四川省成都市-山东省临沂市</v>
      </c>
      <c r="F29" s="58" t="s">
        <v>201</v>
      </c>
      <c r="G29" s="58" t="s">
        <v>245</v>
      </c>
      <c r="H29" s="58" t="s">
        <v>542</v>
      </c>
      <c r="I29" s="58" t="s">
        <v>550</v>
      </c>
      <c r="J29" s="58" t="s">
        <v>519</v>
      </c>
      <c r="K29" s="58">
        <v>7</v>
      </c>
      <c r="L29" s="60" t="s">
        <v>551</v>
      </c>
    </row>
    <row r="30" spans="3:12">
      <c r="C30" s="59">
        <f t="shared" si="1"/>
        <v>27</v>
      </c>
      <c r="D30" s="47">
        <v>126</v>
      </c>
      <c r="E30" s="58" t="str">
        <f t="shared" si="0"/>
        <v>四川省成都市-山东省青岛市</v>
      </c>
      <c r="F30" s="58" t="s">
        <v>201</v>
      </c>
      <c r="G30" s="58" t="s">
        <v>245</v>
      </c>
      <c r="H30" s="58" t="s">
        <v>542</v>
      </c>
      <c r="I30" s="58" t="s">
        <v>554</v>
      </c>
      <c r="J30" s="58" t="s">
        <v>519</v>
      </c>
      <c r="K30" s="58">
        <v>6</v>
      </c>
      <c r="L30" s="60" t="s">
        <v>555</v>
      </c>
    </row>
    <row r="31" spans="3:12">
      <c r="C31" s="59">
        <f t="shared" si="1"/>
        <v>28</v>
      </c>
      <c r="D31" s="47">
        <v>127</v>
      </c>
      <c r="E31" s="58" t="str">
        <f t="shared" si="0"/>
        <v>四川省成都市-山东省威海市</v>
      </c>
      <c r="F31" s="58" t="s">
        <v>201</v>
      </c>
      <c r="G31" s="58" t="s">
        <v>245</v>
      </c>
      <c r="H31" s="58" t="s">
        <v>542</v>
      </c>
      <c r="I31" s="58" t="s">
        <v>557</v>
      </c>
      <c r="J31" s="58" t="s">
        <v>519</v>
      </c>
      <c r="K31" s="58">
        <v>4</v>
      </c>
      <c r="L31" s="60" t="s">
        <v>558</v>
      </c>
    </row>
    <row r="32" spans="3:12">
      <c r="C32" s="59">
        <f t="shared" si="1"/>
        <v>29</v>
      </c>
      <c r="D32" s="47">
        <v>128</v>
      </c>
      <c r="E32" s="58" t="str">
        <f t="shared" si="0"/>
        <v>四川省成都市-山东省烟台市</v>
      </c>
      <c r="F32" s="58" t="s">
        <v>201</v>
      </c>
      <c r="G32" s="58" t="s">
        <v>245</v>
      </c>
      <c r="H32" s="58" t="s">
        <v>542</v>
      </c>
      <c r="I32" s="58" t="s">
        <v>560</v>
      </c>
      <c r="J32" s="58" t="s">
        <v>519</v>
      </c>
      <c r="K32" s="58">
        <v>6</v>
      </c>
      <c r="L32" s="60" t="s">
        <v>561</v>
      </c>
    </row>
    <row r="33" spans="3:12">
      <c r="C33" s="59">
        <f t="shared" si="1"/>
        <v>30</v>
      </c>
      <c r="D33" s="47">
        <v>129</v>
      </c>
      <c r="E33" s="58" t="str">
        <f t="shared" si="0"/>
        <v>四川省成都市-江苏省南京市</v>
      </c>
      <c r="F33" s="58" t="s">
        <v>201</v>
      </c>
      <c r="G33" s="58" t="s">
        <v>245</v>
      </c>
      <c r="H33" s="58" t="s">
        <v>540</v>
      </c>
      <c r="I33" s="58" t="s">
        <v>563</v>
      </c>
      <c r="J33" s="58" t="s">
        <v>519</v>
      </c>
      <c r="K33" s="58">
        <v>5</v>
      </c>
      <c r="L33" s="60" t="s">
        <v>564</v>
      </c>
    </row>
    <row r="34" spans="3:12">
      <c r="C34" s="59">
        <f t="shared" si="1"/>
        <v>31</v>
      </c>
      <c r="D34" s="47">
        <v>130</v>
      </c>
      <c r="E34" s="58" t="str">
        <f t="shared" si="0"/>
        <v>四川省成都市-江苏省徐州市</v>
      </c>
      <c r="F34" s="58" t="s">
        <v>201</v>
      </c>
      <c r="G34" s="58" t="s">
        <v>245</v>
      </c>
      <c r="H34" s="58" t="s">
        <v>540</v>
      </c>
      <c r="I34" s="58" t="s">
        <v>566</v>
      </c>
      <c r="J34" s="58" t="s">
        <v>519</v>
      </c>
      <c r="K34" s="58">
        <v>8</v>
      </c>
      <c r="L34" s="60" t="s">
        <v>567</v>
      </c>
    </row>
    <row r="35" spans="3:12">
      <c r="C35" s="59">
        <f t="shared" si="1"/>
        <v>32</v>
      </c>
      <c r="D35" s="47">
        <v>131</v>
      </c>
      <c r="E35" s="58" t="str">
        <f t="shared" si="0"/>
        <v>四川省成都市-江苏省盐城市</v>
      </c>
      <c r="F35" s="58" t="s">
        <v>201</v>
      </c>
      <c r="G35" s="58" t="s">
        <v>245</v>
      </c>
      <c r="H35" s="58" t="s">
        <v>540</v>
      </c>
      <c r="I35" s="58" t="s">
        <v>569</v>
      </c>
      <c r="J35" s="58" t="s">
        <v>477</v>
      </c>
      <c r="K35" s="58">
        <v>2</v>
      </c>
      <c r="L35" s="60" t="s">
        <v>570</v>
      </c>
    </row>
    <row r="36" spans="3:12">
      <c r="C36" s="59">
        <f t="shared" si="1"/>
        <v>33</v>
      </c>
      <c r="D36" s="47">
        <v>132</v>
      </c>
      <c r="E36" s="58" t="str">
        <f t="shared" si="0"/>
        <v>四川省成都市-江苏省扬州市</v>
      </c>
      <c r="F36" s="58" t="s">
        <v>201</v>
      </c>
      <c r="G36" s="58" t="s">
        <v>245</v>
      </c>
      <c r="H36" s="58" t="s">
        <v>540</v>
      </c>
      <c r="I36" s="58" t="s">
        <v>572</v>
      </c>
      <c r="J36" s="58" t="s">
        <v>477</v>
      </c>
      <c r="K36" s="58">
        <v>2</v>
      </c>
      <c r="L36" s="60" t="s">
        <v>573</v>
      </c>
    </row>
    <row r="37" spans="3:12">
      <c r="C37" s="59">
        <f t="shared" si="1"/>
        <v>34</v>
      </c>
      <c r="D37" s="47">
        <v>133</v>
      </c>
      <c r="E37" s="58" t="str">
        <f t="shared" si="0"/>
        <v>四川省成都市-江苏省常州市</v>
      </c>
      <c r="F37" s="58" t="s">
        <v>201</v>
      </c>
      <c r="G37" s="58" t="s">
        <v>245</v>
      </c>
      <c r="H37" s="58" t="s">
        <v>540</v>
      </c>
      <c r="I37" s="58" t="s">
        <v>568</v>
      </c>
      <c r="J37" s="58" t="s">
        <v>477</v>
      </c>
      <c r="K37" s="58">
        <v>1</v>
      </c>
      <c r="L37" s="60" t="s">
        <v>574</v>
      </c>
    </row>
    <row r="38" spans="3:12">
      <c r="C38" s="59">
        <f t="shared" si="1"/>
        <v>35</v>
      </c>
      <c r="D38" s="47">
        <v>134</v>
      </c>
      <c r="E38" s="58" t="str">
        <f t="shared" si="0"/>
        <v>四川省成都市-江苏省淮安市</v>
      </c>
      <c r="F38" s="58" t="s">
        <v>201</v>
      </c>
      <c r="G38" s="58" t="s">
        <v>245</v>
      </c>
      <c r="H38" s="58" t="s">
        <v>540</v>
      </c>
      <c r="I38" s="58" t="s">
        <v>571</v>
      </c>
      <c r="J38" s="58" t="s">
        <v>477</v>
      </c>
      <c r="K38" s="58">
        <v>4</v>
      </c>
      <c r="L38" s="60" t="s">
        <v>575</v>
      </c>
    </row>
    <row r="39" spans="3:12">
      <c r="C39" s="59">
        <f t="shared" si="1"/>
        <v>36</v>
      </c>
      <c r="D39" s="47">
        <v>135</v>
      </c>
      <c r="E39" s="58" t="str">
        <f t="shared" si="0"/>
        <v>四川省成都市-安徽省安庆市</v>
      </c>
      <c r="F39" s="58" t="s">
        <v>201</v>
      </c>
      <c r="G39" s="58" t="s">
        <v>245</v>
      </c>
      <c r="H39" s="58" t="s">
        <v>552</v>
      </c>
      <c r="I39" s="58" t="s">
        <v>553</v>
      </c>
      <c r="J39" s="58" t="s">
        <v>519</v>
      </c>
      <c r="K39" s="58">
        <v>2</v>
      </c>
      <c r="L39" s="60" t="s">
        <v>576</v>
      </c>
    </row>
    <row r="40" spans="3:12">
      <c r="C40" s="59">
        <f t="shared" si="1"/>
        <v>37</v>
      </c>
      <c r="D40" s="47">
        <v>136</v>
      </c>
      <c r="E40" s="58" t="str">
        <f t="shared" si="0"/>
        <v>四川省成都市-安徽省池州市</v>
      </c>
      <c r="F40" s="58" t="s">
        <v>201</v>
      </c>
      <c r="G40" s="58" t="s">
        <v>245</v>
      </c>
      <c r="H40" s="58" t="s">
        <v>552</v>
      </c>
      <c r="I40" s="58" t="s">
        <v>556</v>
      </c>
      <c r="J40" s="58" t="s">
        <v>519</v>
      </c>
      <c r="K40" s="58">
        <v>3</v>
      </c>
      <c r="L40" s="60" t="s">
        <v>577</v>
      </c>
    </row>
    <row r="41" spans="3:12">
      <c r="C41" s="59">
        <f t="shared" si="1"/>
        <v>38</v>
      </c>
      <c r="D41" s="47">
        <v>137</v>
      </c>
      <c r="E41" s="58" t="str">
        <f t="shared" si="0"/>
        <v>四川省成都市-安徽省阜阳市</v>
      </c>
      <c r="F41" s="58" t="s">
        <v>201</v>
      </c>
      <c r="G41" s="58" t="s">
        <v>245</v>
      </c>
      <c r="H41" s="58" t="s">
        <v>552</v>
      </c>
      <c r="I41" s="58" t="s">
        <v>559</v>
      </c>
      <c r="J41" s="58" t="s">
        <v>519</v>
      </c>
      <c r="K41" s="58">
        <v>8</v>
      </c>
      <c r="L41" s="60" t="s">
        <v>578</v>
      </c>
    </row>
    <row r="42" spans="3:12">
      <c r="C42" s="59">
        <f t="shared" si="1"/>
        <v>39</v>
      </c>
      <c r="D42" s="47">
        <v>138</v>
      </c>
      <c r="E42" s="58" t="str">
        <f t="shared" si="0"/>
        <v>四川省成都市-安徽省黄山市</v>
      </c>
      <c r="F42" s="58" t="s">
        <v>201</v>
      </c>
      <c r="G42" s="58" t="s">
        <v>245</v>
      </c>
      <c r="H42" s="58" t="s">
        <v>552</v>
      </c>
      <c r="I42" s="58" t="s">
        <v>562</v>
      </c>
      <c r="J42" s="58" t="s">
        <v>519</v>
      </c>
      <c r="K42" s="58">
        <v>5</v>
      </c>
      <c r="L42" s="60" t="s">
        <v>579</v>
      </c>
    </row>
    <row r="43" spans="3:12">
      <c r="C43" s="59">
        <f t="shared" si="1"/>
        <v>40</v>
      </c>
      <c r="D43" s="47">
        <v>139</v>
      </c>
      <c r="E43" s="58" t="str">
        <f t="shared" si="0"/>
        <v>四川省成都市-安徽省合肥市</v>
      </c>
      <c r="F43" s="58" t="s">
        <v>201</v>
      </c>
      <c r="G43" s="58" t="s">
        <v>245</v>
      </c>
      <c r="H43" s="58" t="s">
        <v>552</v>
      </c>
      <c r="I43" s="58" t="s">
        <v>565</v>
      </c>
      <c r="J43" s="58" t="s">
        <v>519</v>
      </c>
      <c r="K43" s="58">
        <v>6</v>
      </c>
      <c r="L43" s="60" t="s">
        <v>580</v>
      </c>
    </row>
    <row r="44" spans="3:12">
      <c r="C44" s="59">
        <f t="shared" si="1"/>
        <v>41</v>
      </c>
      <c r="D44" s="47">
        <v>140</v>
      </c>
      <c r="E44" s="58" t="str">
        <f t="shared" si="0"/>
        <v>四川省成都市-云南省文山市</v>
      </c>
      <c r="F44" s="58" t="s">
        <v>201</v>
      </c>
      <c r="G44" s="58" t="s">
        <v>245</v>
      </c>
      <c r="H44" s="58" t="s">
        <v>522</v>
      </c>
      <c r="I44" s="58" t="s">
        <v>581</v>
      </c>
      <c r="J44" s="58" t="s">
        <v>477</v>
      </c>
      <c r="K44" s="58">
        <v>3</v>
      </c>
      <c r="L44" s="60" t="s">
        <v>558</v>
      </c>
    </row>
    <row r="45" spans="3:12">
      <c r="C45" s="59">
        <f t="shared" si="1"/>
        <v>42</v>
      </c>
      <c r="D45" s="47">
        <v>141</v>
      </c>
      <c r="E45" s="58" t="str">
        <f t="shared" si="0"/>
        <v>四川省成都市-云南省西双版纳傣族自治州</v>
      </c>
      <c r="F45" s="58" t="s">
        <v>201</v>
      </c>
      <c r="G45" s="58" t="s">
        <v>245</v>
      </c>
      <c r="H45" s="58" t="s">
        <v>522</v>
      </c>
      <c r="I45" s="58" t="s">
        <v>582</v>
      </c>
      <c r="J45" s="58" t="s">
        <v>477</v>
      </c>
      <c r="K45" s="58">
        <v>4</v>
      </c>
      <c r="L45" s="60" t="s">
        <v>583</v>
      </c>
    </row>
    <row r="46" spans="3:12">
      <c r="C46" s="59">
        <f t="shared" si="1"/>
        <v>43</v>
      </c>
      <c r="D46" s="47">
        <v>142</v>
      </c>
      <c r="E46" s="58" t="str">
        <f t="shared" si="0"/>
        <v>四川省成都市-云南省昭通市</v>
      </c>
      <c r="F46" s="58" t="s">
        <v>201</v>
      </c>
      <c r="G46" s="58" t="s">
        <v>245</v>
      </c>
      <c r="H46" s="58" t="s">
        <v>522</v>
      </c>
      <c r="I46" s="58" t="s">
        <v>584</v>
      </c>
      <c r="J46" s="58" t="s">
        <v>477</v>
      </c>
      <c r="K46" s="58">
        <v>3</v>
      </c>
      <c r="L46" s="60" t="s">
        <v>585</v>
      </c>
    </row>
    <row r="47" spans="3:12">
      <c r="C47" s="59">
        <f t="shared" si="1"/>
        <v>44</v>
      </c>
      <c r="D47" s="47">
        <v>143</v>
      </c>
      <c r="E47" s="58" t="str">
        <f t="shared" si="0"/>
        <v>四川省成都市-贵州省安顺市</v>
      </c>
      <c r="F47" s="58" t="s">
        <v>201</v>
      </c>
      <c r="G47" s="58" t="s">
        <v>245</v>
      </c>
      <c r="H47" s="58" t="s">
        <v>521</v>
      </c>
      <c r="I47" s="58" t="s">
        <v>586</v>
      </c>
      <c r="J47" s="58" t="s">
        <v>519</v>
      </c>
      <c r="K47" s="58">
        <v>7</v>
      </c>
      <c r="L47" s="60" t="s">
        <v>587</v>
      </c>
    </row>
    <row r="48" spans="3:12">
      <c r="C48" s="59">
        <f t="shared" si="1"/>
        <v>45</v>
      </c>
      <c r="D48" s="47">
        <v>144</v>
      </c>
      <c r="E48" s="58" t="str">
        <f t="shared" si="0"/>
        <v>四川省成都市-贵州省毕节市</v>
      </c>
      <c r="F48" s="58" t="s">
        <v>201</v>
      </c>
      <c r="G48" s="58" t="s">
        <v>245</v>
      </c>
      <c r="H48" s="58" t="s">
        <v>521</v>
      </c>
      <c r="I48" s="58" t="s">
        <v>588</v>
      </c>
      <c r="J48" s="58" t="s">
        <v>519</v>
      </c>
      <c r="K48" s="58">
        <v>7</v>
      </c>
      <c r="L48" s="60" t="s">
        <v>589</v>
      </c>
    </row>
    <row r="49" spans="3:12">
      <c r="C49" s="59">
        <f t="shared" si="1"/>
        <v>46</v>
      </c>
      <c r="D49" s="47">
        <v>145</v>
      </c>
      <c r="E49" s="58" t="str">
        <f t="shared" si="0"/>
        <v>四川省成都市-贵州省侗族自治州</v>
      </c>
      <c r="F49" s="58" t="s">
        <v>201</v>
      </c>
      <c r="G49" s="58" t="s">
        <v>245</v>
      </c>
      <c r="H49" s="58" t="s">
        <v>521</v>
      </c>
      <c r="I49" s="58" t="s">
        <v>591</v>
      </c>
      <c r="J49" s="58" t="s">
        <v>519</v>
      </c>
      <c r="K49" s="58">
        <v>5</v>
      </c>
      <c r="L49" s="60" t="s">
        <v>592</v>
      </c>
    </row>
    <row r="50" spans="3:12">
      <c r="C50" s="59">
        <f t="shared" si="1"/>
        <v>47</v>
      </c>
      <c r="D50" s="47">
        <v>146</v>
      </c>
      <c r="E50" s="58" t="str">
        <f t="shared" si="0"/>
        <v>四川省成都市-贵州省贵阳市</v>
      </c>
      <c r="F50" s="58" t="s">
        <v>201</v>
      </c>
      <c r="G50" s="58" t="s">
        <v>245</v>
      </c>
      <c r="H50" s="58" t="s">
        <v>521</v>
      </c>
      <c r="I50" s="58" t="s">
        <v>594</v>
      </c>
      <c r="J50" s="58" t="s">
        <v>519</v>
      </c>
      <c r="K50" s="58">
        <v>8</v>
      </c>
      <c r="L50" s="60" t="s">
        <v>595</v>
      </c>
    </row>
    <row r="51" spans="3:12">
      <c r="C51" s="59">
        <f t="shared" si="1"/>
        <v>48</v>
      </c>
      <c r="D51" s="47">
        <v>147</v>
      </c>
      <c r="E51" s="58" t="str">
        <f t="shared" si="0"/>
        <v>四川省成都市-贵州省六盘水市</v>
      </c>
      <c r="F51" s="58" t="s">
        <v>201</v>
      </c>
      <c r="G51" s="58" t="s">
        <v>245</v>
      </c>
      <c r="H51" s="58" t="s">
        <v>521</v>
      </c>
      <c r="I51" s="58" t="s">
        <v>596</v>
      </c>
      <c r="J51" s="58" t="s">
        <v>519</v>
      </c>
      <c r="K51" s="58">
        <v>7</v>
      </c>
      <c r="L51" s="60" t="s">
        <v>597</v>
      </c>
    </row>
    <row r="52" spans="3:12">
      <c r="C52" s="59">
        <f t="shared" si="1"/>
        <v>49</v>
      </c>
      <c r="D52" s="47">
        <v>148</v>
      </c>
      <c r="E52" s="58" t="str">
        <f t="shared" si="0"/>
        <v>四川省成都市-贵州省铜仁市</v>
      </c>
      <c r="F52" s="58" t="s">
        <v>201</v>
      </c>
      <c r="G52" s="58" t="s">
        <v>245</v>
      </c>
      <c r="H52" s="58" t="s">
        <v>521</v>
      </c>
      <c r="I52" s="58" t="s">
        <v>598</v>
      </c>
      <c r="J52" s="58" t="s">
        <v>519</v>
      </c>
      <c r="K52" s="58">
        <v>6</v>
      </c>
      <c r="L52" s="60" t="s">
        <v>599</v>
      </c>
    </row>
    <row r="53" spans="3:12">
      <c r="C53" s="59">
        <f t="shared" si="1"/>
        <v>50</v>
      </c>
      <c r="D53" s="47">
        <v>149</v>
      </c>
      <c r="E53" s="58" t="str">
        <f t="shared" si="0"/>
        <v>四川省成都市-四川省遂宁市</v>
      </c>
      <c r="F53" s="58" t="s">
        <v>201</v>
      </c>
      <c r="G53" s="58" t="s">
        <v>245</v>
      </c>
      <c r="H53" s="58" t="s">
        <v>424</v>
      </c>
      <c r="I53" s="58" t="s">
        <v>590</v>
      </c>
      <c r="J53" s="58" t="s">
        <v>477</v>
      </c>
      <c r="K53" s="58">
        <v>2</v>
      </c>
      <c r="L53" s="60" t="s">
        <v>600</v>
      </c>
    </row>
    <row r="54" spans="3:12">
      <c r="C54" s="59">
        <f t="shared" si="1"/>
        <v>51</v>
      </c>
      <c r="D54" s="47">
        <v>150</v>
      </c>
      <c r="E54" s="58" t="str">
        <f t="shared" si="0"/>
        <v>四川省成都市-四川省南充市</v>
      </c>
      <c r="F54" s="58" t="s">
        <v>201</v>
      </c>
      <c r="G54" s="58" t="s">
        <v>245</v>
      </c>
      <c r="H54" s="58" t="s">
        <v>424</v>
      </c>
      <c r="I54" s="58" t="s">
        <v>593</v>
      </c>
      <c r="J54" s="58" t="s">
        <v>477</v>
      </c>
      <c r="K54" s="58">
        <v>2</v>
      </c>
      <c r="L54" s="60" t="s">
        <v>601</v>
      </c>
    </row>
    <row r="55" spans="3:12">
      <c r="C55" s="59">
        <f t="shared" si="1"/>
        <v>52</v>
      </c>
      <c r="D55" s="47">
        <v>151</v>
      </c>
      <c r="E55" s="58" t="str">
        <f t="shared" si="0"/>
        <v>四川省成都市-四川省绵阳市</v>
      </c>
      <c r="F55" s="58" t="s">
        <v>201</v>
      </c>
      <c r="G55" s="58" t="s">
        <v>245</v>
      </c>
      <c r="H55" s="58" t="s">
        <v>424</v>
      </c>
      <c r="I55" s="58" t="s">
        <v>602</v>
      </c>
      <c r="J55" s="58" t="s">
        <v>477</v>
      </c>
      <c r="K55" s="58">
        <v>1</v>
      </c>
      <c r="L55" s="60" t="s">
        <v>603</v>
      </c>
    </row>
    <row r="56" spans="3:12">
      <c r="C56" s="59">
        <f t="shared" si="1"/>
        <v>53</v>
      </c>
      <c r="D56" s="47">
        <v>152</v>
      </c>
      <c r="E56" s="58" t="str">
        <f t="shared" si="0"/>
        <v>四川省成都市-四川省康定市</v>
      </c>
      <c r="F56" s="58" t="s">
        <v>201</v>
      </c>
      <c r="G56" s="58" t="s">
        <v>245</v>
      </c>
      <c r="H56" s="58" t="s">
        <v>424</v>
      </c>
      <c r="I56" s="58" t="s">
        <v>604</v>
      </c>
      <c r="J56" s="58" t="s">
        <v>477</v>
      </c>
      <c r="K56" s="58">
        <v>3</v>
      </c>
      <c r="L56" s="60" t="s">
        <v>605</v>
      </c>
    </row>
    <row r="57" spans="3:12">
      <c r="C57" s="59">
        <f t="shared" si="1"/>
        <v>54</v>
      </c>
      <c r="D57" s="47">
        <v>153</v>
      </c>
      <c r="E57" s="58" t="str">
        <f t="shared" si="0"/>
        <v>四川省成都市-四川省攀枝花市</v>
      </c>
      <c r="F57" s="58" t="s">
        <v>201</v>
      </c>
      <c r="G57" s="58" t="s">
        <v>245</v>
      </c>
      <c r="H57" s="58" t="s">
        <v>424</v>
      </c>
      <c r="I57" s="58" t="s">
        <v>606</v>
      </c>
      <c r="J57" s="58" t="s">
        <v>477</v>
      </c>
      <c r="K57" s="58">
        <v>4</v>
      </c>
      <c r="L57" s="60" t="s">
        <v>607</v>
      </c>
    </row>
    <row r="58" spans="3:12">
      <c r="C58" s="59">
        <f t="shared" si="1"/>
        <v>55</v>
      </c>
      <c r="D58" s="47">
        <v>154</v>
      </c>
      <c r="E58" s="58" t="str">
        <f t="shared" si="0"/>
        <v>四川省成都市-四川省宜宾市</v>
      </c>
      <c r="F58" s="58" t="s">
        <v>201</v>
      </c>
      <c r="G58" s="58" t="s">
        <v>245</v>
      </c>
      <c r="H58" s="58" t="s">
        <v>424</v>
      </c>
      <c r="I58" s="58" t="s">
        <v>608</v>
      </c>
      <c r="J58" s="58" t="s">
        <v>519</v>
      </c>
      <c r="K58" s="58">
        <v>6</v>
      </c>
      <c r="L58" s="60" t="s">
        <v>609</v>
      </c>
    </row>
    <row r="59" spans="3:12">
      <c r="C59" s="59">
        <f t="shared" si="1"/>
        <v>56</v>
      </c>
      <c r="D59" s="47">
        <v>155</v>
      </c>
      <c r="E59" s="58" t="str">
        <f t="shared" si="0"/>
        <v>四川省成都市-四川省西昌市</v>
      </c>
      <c r="F59" s="58" t="s">
        <v>201</v>
      </c>
      <c r="G59" s="58" t="s">
        <v>245</v>
      </c>
      <c r="H59" s="58" t="s">
        <v>424</v>
      </c>
      <c r="I59" s="58" t="s">
        <v>610</v>
      </c>
      <c r="J59" s="58" t="s">
        <v>519</v>
      </c>
      <c r="K59" s="58">
        <v>5</v>
      </c>
      <c r="L59" s="60" t="s">
        <v>611</v>
      </c>
    </row>
    <row r="60" spans="3:12">
      <c r="C60" s="59">
        <f t="shared" si="1"/>
        <v>57</v>
      </c>
      <c r="D60" s="47">
        <v>156</v>
      </c>
      <c r="E60" s="58" t="str">
        <f t="shared" si="0"/>
        <v>四川省成都市-四川省甘孜藏族自治州</v>
      </c>
      <c r="F60" s="58" t="s">
        <v>201</v>
      </c>
      <c r="G60" s="58" t="s">
        <v>245</v>
      </c>
      <c r="H60" s="58" t="s">
        <v>424</v>
      </c>
      <c r="I60" s="58" t="s">
        <v>612</v>
      </c>
      <c r="J60" s="58" t="s">
        <v>519</v>
      </c>
      <c r="K60" s="58">
        <v>5</v>
      </c>
      <c r="L60" s="60" t="s">
        <v>613</v>
      </c>
    </row>
    <row r="61" spans="3:12">
      <c r="C61" s="59">
        <f t="shared" si="1"/>
        <v>58</v>
      </c>
      <c r="D61" s="47">
        <v>157</v>
      </c>
      <c r="E61" s="58" t="str">
        <f t="shared" si="0"/>
        <v>四川省成都市-四川省乐山市</v>
      </c>
      <c r="F61" s="58" t="s">
        <v>201</v>
      </c>
      <c r="G61" s="58" t="s">
        <v>245</v>
      </c>
      <c r="H61" s="58" t="s">
        <v>424</v>
      </c>
      <c r="I61" s="58" t="s">
        <v>614</v>
      </c>
      <c r="J61" s="58" t="s">
        <v>519</v>
      </c>
      <c r="K61" s="58">
        <v>6</v>
      </c>
      <c r="L61" s="60" t="s">
        <v>615</v>
      </c>
    </row>
    <row r="62" spans="3:12">
      <c r="C62" s="59">
        <f t="shared" si="1"/>
        <v>59</v>
      </c>
      <c r="D62" s="47">
        <v>158</v>
      </c>
      <c r="E62" s="58" t="str">
        <f t="shared" si="0"/>
        <v>四川省成都市-四川省阿坝藏族羌族自治州</v>
      </c>
      <c r="F62" s="58" t="s">
        <v>201</v>
      </c>
      <c r="G62" s="58" t="s">
        <v>245</v>
      </c>
      <c r="H62" s="58" t="s">
        <v>424</v>
      </c>
      <c r="I62" s="58" t="s">
        <v>616</v>
      </c>
      <c r="J62" s="58" t="s">
        <v>477</v>
      </c>
      <c r="K62" s="58">
        <v>3</v>
      </c>
      <c r="L62" s="60" t="s">
        <v>617</v>
      </c>
    </row>
    <row r="63" spans="3:12">
      <c r="C63" s="59">
        <f t="shared" si="1"/>
        <v>60</v>
      </c>
      <c r="D63" s="47">
        <v>159</v>
      </c>
      <c r="E63" s="58" t="str">
        <f t="shared" si="0"/>
        <v>四川省成都市-四川省自贡市</v>
      </c>
      <c r="F63" s="58" t="s">
        <v>201</v>
      </c>
      <c r="G63" s="58" t="s">
        <v>245</v>
      </c>
      <c r="H63" s="58" t="s">
        <v>424</v>
      </c>
      <c r="I63" s="58" t="s">
        <v>618</v>
      </c>
      <c r="J63" s="58" t="s">
        <v>477</v>
      </c>
      <c r="K63" s="58">
        <v>4</v>
      </c>
      <c r="L63" s="60" t="s">
        <v>619</v>
      </c>
    </row>
    <row r="64" spans="3:12">
      <c r="C64" s="59">
        <f t="shared" si="1"/>
        <v>61</v>
      </c>
      <c r="D64" s="47">
        <v>160</v>
      </c>
      <c r="E64" s="58" t="str">
        <f t="shared" si="0"/>
        <v>四川省成都市-四川省泸州市</v>
      </c>
      <c r="F64" s="58" t="s">
        <v>201</v>
      </c>
      <c r="G64" s="58" t="s">
        <v>245</v>
      </c>
      <c r="H64" s="58" t="s">
        <v>424</v>
      </c>
      <c r="I64" s="58" t="s">
        <v>620</v>
      </c>
      <c r="J64" s="58" t="s">
        <v>477</v>
      </c>
      <c r="K64" s="58">
        <v>2</v>
      </c>
      <c r="L64" s="60" t="s">
        <v>621</v>
      </c>
    </row>
    <row r="65" spans="3:12">
      <c r="C65" s="59">
        <f t="shared" si="1"/>
        <v>62</v>
      </c>
      <c r="D65" s="47">
        <v>161</v>
      </c>
      <c r="E65" s="58" t="str">
        <f t="shared" si="0"/>
        <v>四川省成都市-湖北省恩施市</v>
      </c>
      <c r="F65" s="58" t="s">
        <v>201</v>
      </c>
      <c r="G65" s="58" t="s">
        <v>245</v>
      </c>
      <c r="H65" s="58" t="s">
        <v>520</v>
      </c>
      <c r="I65" s="58" t="s">
        <v>622</v>
      </c>
      <c r="J65" s="58" t="s">
        <v>519</v>
      </c>
      <c r="K65" s="58">
        <v>5</v>
      </c>
      <c r="L65" s="60" t="s">
        <v>623</v>
      </c>
    </row>
    <row r="66" spans="3:12">
      <c r="C66" s="59">
        <f t="shared" si="1"/>
        <v>63</v>
      </c>
      <c r="D66" s="47">
        <v>162</v>
      </c>
      <c r="E66" s="58" t="str">
        <f t="shared" si="0"/>
        <v>四川省成都市-湖北省十堰市</v>
      </c>
      <c r="F66" s="58" t="s">
        <v>201</v>
      </c>
      <c r="G66" s="58" t="s">
        <v>245</v>
      </c>
      <c r="H66" s="58" t="s">
        <v>520</v>
      </c>
      <c r="I66" s="58" t="s">
        <v>624</v>
      </c>
      <c r="J66" s="58" t="s">
        <v>519</v>
      </c>
      <c r="K66" s="58">
        <v>4</v>
      </c>
      <c r="L66" s="60" t="s">
        <v>625</v>
      </c>
    </row>
    <row r="67" spans="3:12">
      <c r="C67" s="59">
        <f t="shared" si="1"/>
        <v>64</v>
      </c>
      <c r="D67" s="47">
        <v>163</v>
      </c>
      <c r="E67" s="58" t="str">
        <f t="shared" si="0"/>
        <v>四川省成都市-湖北省神农架林区</v>
      </c>
      <c r="F67" s="58" t="s">
        <v>201</v>
      </c>
      <c r="G67" s="58" t="s">
        <v>245</v>
      </c>
      <c r="H67" s="58" t="s">
        <v>520</v>
      </c>
      <c r="I67" s="58" t="s">
        <v>626</v>
      </c>
      <c r="J67" s="58" t="s">
        <v>519</v>
      </c>
      <c r="K67" s="58">
        <v>7</v>
      </c>
      <c r="L67" s="60" t="s">
        <v>564</v>
      </c>
    </row>
    <row r="68" spans="3:12">
      <c r="C68" s="59">
        <f t="shared" si="1"/>
        <v>65</v>
      </c>
      <c r="D68" s="47">
        <v>164</v>
      </c>
      <c r="E68" s="58" t="str">
        <f t="shared" si="0"/>
        <v>四川省成都市-湖北省武汉市</v>
      </c>
      <c r="F68" s="58" t="s">
        <v>201</v>
      </c>
      <c r="G68" s="58" t="s">
        <v>245</v>
      </c>
      <c r="H68" s="58" t="s">
        <v>520</v>
      </c>
      <c r="I68" s="58" t="s">
        <v>627</v>
      </c>
      <c r="J68" s="58" t="s">
        <v>519</v>
      </c>
      <c r="K68" s="58">
        <v>9</v>
      </c>
      <c r="L68" s="60" t="s">
        <v>628</v>
      </c>
    </row>
    <row r="69" spans="3:12">
      <c r="C69" s="59">
        <f t="shared" si="1"/>
        <v>66</v>
      </c>
      <c r="D69" s="47">
        <v>165</v>
      </c>
      <c r="E69" s="58" t="str">
        <f t="shared" ref="E69:E132" si="2">F69&amp;G69&amp;"-"&amp;H69&amp;I69</f>
        <v>四川省成都市-黑龙江省大庆市</v>
      </c>
      <c r="F69" s="58" t="s">
        <v>201</v>
      </c>
      <c r="G69" s="58" t="s">
        <v>245</v>
      </c>
      <c r="H69" s="58" t="s">
        <v>1239</v>
      </c>
      <c r="I69" s="58" t="s">
        <v>246</v>
      </c>
      <c r="J69" s="58" t="s">
        <v>519</v>
      </c>
      <c r="K69" s="58">
        <v>8</v>
      </c>
      <c r="L69" s="60" t="s">
        <v>1240</v>
      </c>
    </row>
    <row r="70" spans="3:12">
      <c r="C70" s="59">
        <f t="shared" ref="C70:C80" si="3">IF(D70="","",C69+1)</f>
        <v>67</v>
      </c>
      <c r="D70" s="47">
        <v>166</v>
      </c>
      <c r="E70" s="58" t="str">
        <f t="shared" si="2"/>
        <v>四川省成都市-吉林省白城市</v>
      </c>
      <c r="F70" s="58" t="s">
        <v>201</v>
      </c>
      <c r="G70" s="58" t="s">
        <v>245</v>
      </c>
      <c r="H70" s="58" t="s">
        <v>194</v>
      </c>
      <c r="I70" s="58" t="s">
        <v>247</v>
      </c>
      <c r="J70" s="58" t="s">
        <v>519</v>
      </c>
      <c r="K70" s="58">
        <v>8</v>
      </c>
      <c r="L70" s="60" t="s">
        <v>1241</v>
      </c>
    </row>
    <row r="71" spans="3:12">
      <c r="C71" s="59">
        <f t="shared" si="3"/>
        <v>68</v>
      </c>
      <c r="D71" s="47">
        <v>167</v>
      </c>
      <c r="E71" s="58" t="str">
        <f t="shared" si="2"/>
        <v>四川省成都市-辽宁省沈阳市</v>
      </c>
      <c r="F71" s="58" t="s">
        <v>201</v>
      </c>
      <c r="G71" s="58" t="s">
        <v>245</v>
      </c>
      <c r="H71" s="58" t="s">
        <v>195</v>
      </c>
      <c r="I71" s="58" t="s">
        <v>248</v>
      </c>
      <c r="J71" s="58" t="s">
        <v>519</v>
      </c>
      <c r="K71" s="58">
        <v>5</v>
      </c>
      <c r="L71" s="60" t="s">
        <v>1242</v>
      </c>
    </row>
    <row r="72" spans="3:12">
      <c r="C72" s="59">
        <f t="shared" si="3"/>
        <v>69</v>
      </c>
      <c r="D72" s="47">
        <v>168</v>
      </c>
      <c r="E72" s="58" t="str">
        <f t="shared" si="2"/>
        <v>四川省成都市-青海省西宁市</v>
      </c>
      <c r="F72" s="58" t="s">
        <v>201</v>
      </c>
      <c r="G72" s="58" t="s">
        <v>245</v>
      </c>
      <c r="H72" s="58" t="s">
        <v>196</v>
      </c>
      <c r="I72" s="58" t="s">
        <v>249</v>
      </c>
      <c r="J72" s="58" t="s">
        <v>519</v>
      </c>
      <c r="K72" s="58">
        <v>5</v>
      </c>
      <c r="L72" s="60" t="s">
        <v>1243</v>
      </c>
    </row>
    <row r="73" spans="3:12">
      <c r="C73" s="59">
        <f t="shared" si="3"/>
        <v>70</v>
      </c>
      <c r="D73" s="47">
        <v>169</v>
      </c>
      <c r="E73" s="58" t="str">
        <f t="shared" si="2"/>
        <v>四川省成都市-甘肃省兰州市</v>
      </c>
      <c r="F73" s="58" t="s">
        <v>201</v>
      </c>
      <c r="G73" s="58" t="s">
        <v>245</v>
      </c>
      <c r="H73" s="58" t="s">
        <v>197</v>
      </c>
      <c r="I73" s="58" t="s">
        <v>250</v>
      </c>
      <c r="J73" s="58" t="s">
        <v>519</v>
      </c>
      <c r="K73" s="58">
        <v>6</v>
      </c>
      <c r="L73" s="60" t="s">
        <v>1244</v>
      </c>
    </row>
    <row r="74" spans="3:12">
      <c r="C74" s="59">
        <f t="shared" si="3"/>
        <v>71</v>
      </c>
      <c r="D74" s="47">
        <v>170</v>
      </c>
      <c r="E74" s="58" t="str">
        <f t="shared" si="2"/>
        <v>四川省成都市-陕西省西安市</v>
      </c>
      <c r="F74" s="58" t="s">
        <v>201</v>
      </c>
      <c r="G74" s="58" t="s">
        <v>245</v>
      </c>
      <c r="H74" s="58" t="s">
        <v>198</v>
      </c>
      <c r="I74" s="58" t="s">
        <v>243</v>
      </c>
      <c r="J74" s="58" t="s">
        <v>519</v>
      </c>
      <c r="K74" s="58">
        <v>5</v>
      </c>
      <c r="L74" s="60" t="s">
        <v>1245</v>
      </c>
    </row>
    <row r="75" spans="3:12">
      <c r="C75" s="59">
        <f t="shared" si="3"/>
        <v>72</v>
      </c>
      <c r="D75" s="47">
        <v>171</v>
      </c>
      <c r="E75" s="58" t="str">
        <f t="shared" si="2"/>
        <v>四川省成都市-山西省太原市</v>
      </c>
      <c r="F75" s="58" t="s">
        <v>201</v>
      </c>
      <c r="G75" s="58" t="s">
        <v>245</v>
      </c>
      <c r="H75" s="58" t="s">
        <v>199</v>
      </c>
      <c r="I75" s="58" t="s">
        <v>251</v>
      </c>
      <c r="J75" s="58" t="s">
        <v>519</v>
      </c>
      <c r="K75" s="58">
        <v>4</v>
      </c>
      <c r="L75" s="60" t="s">
        <v>1246</v>
      </c>
    </row>
    <row r="76" spans="3:12">
      <c r="C76" s="59">
        <f t="shared" si="3"/>
        <v>73</v>
      </c>
      <c r="D76" s="47">
        <v>172</v>
      </c>
      <c r="E76" s="58" t="str">
        <f t="shared" si="2"/>
        <v>四川省成都市-河北省邯郸市</v>
      </c>
      <c r="F76" s="58" t="s">
        <v>201</v>
      </c>
      <c r="G76" s="58" t="s">
        <v>245</v>
      </c>
      <c r="H76" s="58" t="s">
        <v>200</v>
      </c>
      <c r="I76" s="58" t="s">
        <v>252</v>
      </c>
      <c r="J76" s="58" t="s">
        <v>519</v>
      </c>
      <c r="K76" s="58">
        <v>5</v>
      </c>
      <c r="L76" s="60" t="s">
        <v>1247</v>
      </c>
    </row>
    <row r="77" spans="3:12">
      <c r="C77" s="59">
        <f t="shared" si="3"/>
        <v>74</v>
      </c>
      <c r="D77" s="47">
        <v>173</v>
      </c>
      <c r="E77" s="58" t="str">
        <f t="shared" si="2"/>
        <v>四川省成都市-湖北省恩施市</v>
      </c>
      <c r="F77" s="58" t="s">
        <v>201</v>
      </c>
      <c r="G77" s="58" t="s">
        <v>245</v>
      </c>
      <c r="H77" s="58" t="s">
        <v>202</v>
      </c>
      <c r="I77" s="58" t="s">
        <v>253</v>
      </c>
      <c r="J77" s="58" t="s">
        <v>519</v>
      </c>
      <c r="K77" s="58">
        <v>9</v>
      </c>
      <c r="L77" s="60" t="s">
        <v>1248</v>
      </c>
    </row>
    <row r="78" spans="3:12">
      <c r="C78" s="59">
        <f t="shared" si="3"/>
        <v>75</v>
      </c>
      <c r="D78" s="47">
        <v>174</v>
      </c>
      <c r="E78" s="58" t="str">
        <f t="shared" si="2"/>
        <v>四川省成都市-河南省洛阳市</v>
      </c>
      <c r="F78" s="58" t="s">
        <v>201</v>
      </c>
      <c r="G78" s="58" t="s">
        <v>245</v>
      </c>
      <c r="H78" s="58" t="s">
        <v>203</v>
      </c>
      <c r="I78" s="58" t="s">
        <v>254</v>
      </c>
      <c r="J78" s="58" t="s">
        <v>519</v>
      </c>
      <c r="K78" s="58">
        <v>8</v>
      </c>
      <c r="L78" s="60" t="s">
        <v>1249</v>
      </c>
    </row>
    <row r="79" spans="3:12">
      <c r="C79" s="59">
        <f t="shared" si="3"/>
        <v>76</v>
      </c>
      <c r="D79" s="47">
        <v>175</v>
      </c>
      <c r="E79" s="58" t="str">
        <f t="shared" si="2"/>
        <v>四川省成都市-山东省东营市</v>
      </c>
      <c r="F79" s="58" t="s">
        <v>201</v>
      </c>
      <c r="G79" s="58" t="s">
        <v>245</v>
      </c>
      <c r="H79" s="58" t="s">
        <v>204</v>
      </c>
      <c r="I79" s="58" t="s">
        <v>255</v>
      </c>
      <c r="J79" s="58" t="s">
        <v>519</v>
      </c>
      <c r="K79" s="58">
        <v>5</v>
      </c>
      <c r="L79" s="60" t="s">
        <v>1250</v>
      </c>
    </row>
    <row r="80" spans="3:12">
      <c r="C80" s="59">
        <f t="shared" si="3"/>
        <v>77</v>
      </c>
      <c r="D80" s="47">
        <v>176</v>
      </c>
      <c r="E80" s="58" t="str">
        <f t="shared" si="2"/>
        <v>四川省成都市-安徽省安庆市</v>
      </c>
      <c r="F80" s="58" t="s">
        <v>201</v>
      </c>
      <c r="G80" s="58" t="s">
        <v>245</v>
      </c>
      <c r="H80" s="58" t="s">
        <v>205</v>
      </c>
      <c r="I80" s="58" t="s">
        <v>256</v>
      </c>
      <c r="J80" s="58" t="s">
        <v>519</v>
      </c>
      <c r="K80" s="58">
        <v>9</v>
      </c>
      <c r="L80" s="60" t="s">
        <v>1251</v>
      </c>
    </row>
    <row r="81" spans="3:12">
      <c r="C81" s="59">
        <f>IF(D81="","",C80+1)</f>
        <v>78</v>
      </c>
      <c r="D81" s="47">
        <v>177</v>
      </c>
      <c r="E81" s="58" t="str">
        <f t="shared" si="2"/>
        <v>四川省成都市-江苏省常州市</v>
      </c>
      <c r="F81" s="58" t="s">
        <v>201</v>
      </c>
      <c r="G81" s="58" t="s">
        <v>245</v>
      </c>
      <c r="H81" s="58" t="s">
        <v>206</v>
      </c>
      <c r="I81" s="58" t="s">
        <v>257</v>
      </c>
      <c r="J81" s="58" t="s">
        <v>519</v>
      </c>
      <c r="K81" s="58">
        <v>3</v>
      </c>
      <c r="L81" s="60" t="s">
        <v>1252</v>
      </c>
    </row>
    <row r="82" spans="3:12">
      <c r="C82" s="59" t="str">
        <f>IF(D82="","",C81+1)</f>
        <v/>
      </c>
      <c r="D82" s="47"/>
      <c r="E82" s="58" t="str">
        <f t="shared" si="2"/>
        <v>-</v>
      </c>
    </row>
    <row r="83" spans="3:12">
      <c r="C83" s="59" t="str">
        <f t="shared" ref="C83:C146" si="4">IF(D83="","",C82+1)</f>
        <v/>
      </c>
      <c r="D83" s="47"/>
      <c r="E83" s="58" t="str">
        <f t="shared" si="2"/>
        <v>-</v>
      </c>
    </row>
    <row r="84" spans="3:12">
      <c r="C84" s="59" t="str">
        <f t="shared" si="4"/>
        <v/>
      </c>
      <c r="D84" s="47"/>
      <c r="E84" s="58" t="str">
        <f t="shared" si="2"/>
        <v>-</v>
      </c>
    </row>
    <row r="85" spans="3:12">
      <c r="C85" s="59" t="str">
        <f t="shared" si="4"/>
        <v/>
      </c>
      <c r="D85" s="47"/>
      <c r="E85" s="58" t="str">
        <f t="shared" si="2"/>
        <v>-</v>
      </c>
    </row>
    <row r="86" spans="3:12">
      <c r="C86" s="59" t="str">
        <f t="shared" si="4"/>
        <v/>
      </c>
      <c r="D86" s="47"/>
      <c r="E86" s="58" t="str">
        <f t="shared" si="2"/>
        <v>-</v>
      </c>
    </row>
    <row r="87" spans="3:12">
      <c r="C87" s="59" t="str">
        <f t="shared" si="4"/>
        <v/>
      </c>
      <c r="D87" s="47"/>
      <c r="E87" s="58" t="str">
        <f t="shared" si="2"/>
        <v>-</v>
      </c>
    </row>
    <row r="88" spans="3:12">
      <c r="C88" s="59" t="str">
        <f t="shared" si="4"/>
        <v/>
      </c>
      <c r="D88" s="47"/>
      <c r="E88" s="58" t="str">
        <f t="shared" si="2"/>
        <v>-</v>
      </c>
    </row>
    <row r="89" spans="3:12">
      <c r="C89" s="59" t="str">
        <f t="shared" si="4"/>
        <v/>
      </c>
      <c r="D89" s="47"/>
      <c r="E89" s="58" t="str">
        <f t="shared" si="2"/>
        <v>-</v>
      </c>
    </row>
    <row r="90" spans="3:12">
      <c r="C90" s="59" t="str">
        <f t="shared" si="4"/>
        <v/>
      </c>
      <c r="D90" s="47"/>
      <c r="E90" s="58" t="str">
        <f t="shared" si="2"/>
        <v>-</v>
      </c>
    </row>
    <row r="91" spans="3:12">
      <c r="C91" s="59" t="str">
        <f t="shared" si="4"/>
        <v/>
      </c>
      <c r="D91" s="47"/>
      <c r="E91" s="58" t="str">
        <f t="shared" si="2"/>
        <v>-</v>
      </c>
    </row>
    <row r="92" spans="3:12">
      <c r="C92" s="59" t="str">
        <f t="shared" si="4"/>
        <v/>
      </c>
      <c r="D92" s="47"/>
      <c r="E92" s="58" t="str">
        <f t="shared" si="2"/>
        <v>-</v>
      </c>
    </row>
    <row r="93" spans="3:12">
      <c r="C93" s="59" t="str">
        <f t="shared" si="4"/>
        <v/>
      </c>
      <c r="D93" s="47"/>
      <c r="E93" s="58" t="str">
        <f t="shared" si="2"/>
        <v>-</v>
      </c>
    </row>
    <row r="94" spans="3:12">
      <c r="C94" s="59" t="str">
        <f t="shared" si="4"/>
        <v/>
      </c>
      <c r="D94" s="47"/>
      <c r="E94" s="58" t="str">
        <f t="shared" si="2"/>
        <v>-</v>
      </c>
    </row>
    <row r="95" spans="3:12">
      <c r="C95" s="59" t="str">
        <f t="shared" si="4"/>
        <v/>
      </c>
      <c r="D95" s="47"/>
      <c r="E95" s="58" t="str">
        <f t="shared" si="2"/>
        <v>-</v>
      </c>
    </row>
    <row r="96" spans="3:12">
      <c r="C96" s="59" t="str">
        <f t="shared" si="4"/>
        <v/>
      </c>
      <c r="D96" s="47"/>
      <c r="E96" s="58" t="str">
        <f t="shared" si="2"/>
        <v>-</v>
      </c>
    </row>
    <row r="97" spans="3:5">
      <c r="C97" s="59" t="str">
        <f t="shared" si="4"/>
        <v/>
      </c>
      <c r="D97" s="47"/>
      <c r="E97" s="58" t="str">
        <f t="shared" si="2"/>
        <v>-</v>
      </c>
    </row>
    <row r="98" spans="3:5">
      <c r="C98" s="59" t="str">
        <f t="shared" si="4"/>
        <v/>
      </c>
      <c r="D98" s="47"/>
      <c r="E98" s="58" t="str">
        <f t="shared" si="2"/>
        <v>-</v>
      </c>
    </row>
    <row r="99" spans="3:5">
      <c r="C99" s="59" t="str">
        <f t="shared" si="4"/>
        <v/>
      </c>
      <c r="D99" s="47"/>
      <c r="E99" s="58" t="str">
        <f t="shared" si="2"/>
        <v>-</v>
      </c>
    </row>
    <row r="100" spans="3:5">
      <c r="C100" s="59" t="str">
        <f t="shared" si="4"/>
        <v/>
      </c>
      <c r="D100" s="47"/>
      <c r="E100" s="58" t="str">
        <f t="shared" si="2"/>
        <v>-</v>
      </c>
    </row>
    <row r="101" spans="3:5">
      <c r="C101" s="59" t="str">
        <f t="shared" si="4"/>
        <v/>
      </c>
      <c r="D101" s="47"/>
      <c r="E101" s="58" t="str">
        <f t="shared" si="2"/>
        <v>-</v>
      </c>
    </row>
    <row r="102" spans="3:5">
      <c r="C102" s="59" t="str">
        <f t="shared" si="4"/>
        <v/>
      </c>
      <c r="D102" s="47"/>
      <c r="E102" s="58" t="str">
        <f t="shared" si="2"/>
        <v>-</v>
      </c>
    </row>
    <row r="103" spans="3:5">
      <c r="C103" s="59" t="str">
        <f t="shared" si="4"/>
        <v/>
      </c>
      <c r="D103" s="47"/>
      <c r="E103" s="58" t="str">
        <f t="shared" si="2"/>
        <v>-</v>
      </c>
    </row>
    <row r="104" spans="3:5">
      <c r="C104" s="59" t="str">
        <f t="shared" si="4"/>
        <v/>
      </c>
      <c r="D104" s="47"/>
      <c r="E104" s="58" t="str">
        <f t="shared" si="2"/>
        <v>-</v>
      </c>
    </row>
    <row r="105" spans="3:5">
      <c r="C105" s="59" t="str">
        <f t="shared" si="4"/>
        <v/>
      </c>
      <c r="D105" s="47"/>
      <c r="E105" s="58" t="str">
        <f t="shared" si="2"/>
        <v>-</v>
      </c>
    </row>
    <row r="106" spans="3:5">
      <c r="C106" s="59" t="str">
        <f t="shared" si="4"/>
        <v/>
      </c>
      <c r="D106" s="47"/>
      <c r="E106" s="58" t="str">
        <f t="shared" si="2"/>
        <v>-</v>
      </c>
    </row>
    <row r="107" spans="3:5">
      <c r="C107" s="59" t="str">
        <f t="shared" si="4"/>
        <v/>
      </c>
      <c r="D107" s="47"/>
      <c r="E107" s="58" t="str">
        <f t="shared" si="2"/>
        <v>-</v>
      </c>
    </row>
    <row r="108" spans="3:5">
      <c r="C108" s="59" t="str">
        <f t="shared" si="4"/>
        <v/>
      </c>
      <c r="D108" s="47"/>
      <c r="E108" s="58" t="str">
        <f t="shared" si="2"/>
        <v>-</v>
      </c>
    </row>
    <row r="109" spans="3:5">
      <c r="C109" s="59" t="str">
        <f t="shared" si="4"/>
        <v/>
      </c>
      <c r="D109" s="47"/>
      <c r="E109" s="58" t="str">
        <f t="shared" si="2"/>
        <v>-</v>
      </c>
    </row>
    <row r="110" spans="3:5">
      <c r="C110" s="59" t="str">
        <f t="shared" si="4"/>
        <v/>
      </c>
      <c r="D110" s="47"/>
      <c r="E110" s="58" t="str">
        <f t="shared" si="2"/>
        <v>-</v>
      </c>
    </row>
    <row r="111" spans="3:5">
      <c r="C111" s="59" t="str">
        <f t="shared" si="4"/>
        <v/>
      </c>
      <c r="D111" s="47"/>
      <c r="E111" s="58" t="str">
        <f t="shared" si="2"/>
        <v>-</v>
      </c>
    </row>
    <row r="112" spans="3:5">
      <c r="C112" s="59" t="str">
        <f t="shared" si="4"/>
        <v/>
      </c>
      <c r="D112" s="47"/>
      <c r="E112" s="58" t="str">
        <f t="shared" si="2"/>
        <v>-</v>
      </c>
    </row>
    <row r="113" spans="3:5">
      <c r="C113" s="59" t="str">
        <f t="shared" si="4"/>
        <v/>
      </c>
      <c r="D113" s="47"/>
      <c r="E113" s="58" t="str">
        <f t="shared" si="2"/>
        <v>-</v>
      </c>
    </row>
    <row r="114" spans="3:5">
      <c r="C114" s="59" t="str">
        <f t="shared" si="4"/>
        <v/>
      </c>
      <c r="D114" s="47"/>
      <c r="E114" s="58" t="str">
        <f t="shared" si="2"/>
        <v>-</v>
      </c>
    </row>
    <row r="115" spans="3:5">
      <c r="C115" s="59" t="str">
        <f t="shared" si="4"/>
        <v/>
      </c>
      <c r="D115" s="47"/>
      <c r="E115" s="58" t="str">
        <f t="shared" si="2"/>
        <v>-</v>
      </c>
    </row>
    <row r="116" spans="3:5">
      <c r="C116" s="59" t="str">
        <f t="shared" si="4"/>
        <v/>
      </c>
      <c r="D116" s="47"/>
      <c r="E116" s="58" t="str">
        <f t="shared" si="2"/>
        <v>-</v>
      </c>
    </row>
    <row r="117" spans="3:5">
      <c r="C117" s="59" t="str">
        <f t="shared" si="4"/>
        <v/>
      </c>
      <c r="D117" s="47"/>
      <c r="E117" s="58" t="str">
        <f t="shared" si="2"/>
        <v>-</v>
      </c>
    </row>
    <row r="118" spans="3:5">
      <c r="C118" s="59" t="str">
        <f t="shared" si="4"/>
        <v/>
      </c>
      <c r="D118" s="47"/>
      <c r="E118" s="58" t="str">
        <f t="shared" si="2"/>
        <v>-</v>
      </c>
    </row>
    <row r="119" spans="3:5">
      <c r="C119" s="59" t="str">
        <f t="shared" si="4"/>
        <v/>
      </c>
      <c r="D119" s="47"/>
      <c r="E119" s="58" t="str">
        <f t="shared" si="2"/>
        <v>-</v>
      </c>
    </row>
    <row r="120" spans="3:5">
      <c r="C120" s="59" t="str">
        <f t="shared" si="4"/>
        <v/>
      </c>
      <c r="D120" s="47"/>
      <c r="E120" s="58" t="str">
        <f t="shared" si="2"/>
        <v>-</v>
      </c>
    </row>
    <row r="121" spans="3:5">
      <c r="C121" s="59" t="str">
        <f t="shared" si="4"/>
        <v/>
      </c>
      <c r="D121" s="47"/>
      <c r="E121" s="58" t="str">
        <f t="shared" si="2"/>
        <v>-</v>
      </c>
    </row>
    <row r="122" spans="3:5">
      <c r="C122" s="59" t="str">
        <f t="shared" si="4"/>
        <v/>
      </c>
      <c r="D122" s="47"/>
      <c r="E122" s="58" t="str">
        <f t="shared" si="2"/>
        <v>-</v>
      </c>
    </row>
    <row r="123" spans="3:5">
      <c r="C123" s="59" t="str">
        <f t="shared" si="4"/>
        <v/>
      </c>
      <c r="D123" s="47"/>
      <c r="E123" s="58" t="str">
        <f t="shared" si="2"/>
        <v>-</v>
      </c>
    </row>
    <row r="124" spans="3:5">
      <c r="C124" s="59" t="str">
        <f t="shared" si="4"/>
        <v/>
      </c>
      <c r="D124" s="47"/>
      <c r="E124" s="58" t="str">
        <f t="shared" si="2"/>
        <v>-</v>
      </c>
    </row>
    <row r="125" spans="3:5">
      <c r="C125" s="59" t="str">
        <f t="shared" si="4"/>
        <v/>
      </c>
      <c r="D125" s="47"/>
      <c r="E125" s="58" t="str">
        <f t="shared" si="2"/>
        <v>-</v>
      </c>
    </row>
    <row r="126" spans="3:5">
      <c r="C126" s="59" t="str">
        <f t="shared" si="4"/>
        <v/>
      </c>
      <c r="D126" s="47"/>
      <c r="E126" s="58" t="str">
        <f t="shared" si="2"/>
        <v>-</v>
      </c>
    </row>
    <row r="127" spans="3:5">
      <c r="C127" s="59" t="str">
        <f t="shared" si="4"/>
        <v/>
      </c>
      <c r="D127" s="47"/>
      <c r="E127" s="58" t="str">
        <f t="shared" si="2"/>
        <v>-</v>
      </c>
    </row>
    <row r="128" spans="3:5">
      <c r="C128" s="59" t="str">
        <f t="shared" si="4"/>
        <v/>
      </c>
      <c r="D128" s="47"/>
      <c r="E128" s="58" t="str">
        <f t="shared" si="2"/>
        <v>-</v>
      </c>
    </row>
    <row r="129" spans="3:5">
      <c r="C129" s="59" t="str">
        <f t="shared" si="4"/>
        <v/>
      </c>
      <c r="D129" s="47"/>
      <c r="E129" s="58" t="str">
        <f t="shared" si="2"/>
        <v>-</v>
      </c>
    </row>
    <row r="130" spans="3:5">
      <c r="C130" s="59" t="str">
        <f t="shared" si="4"/>
        <v/>
      </c>
      <c r="D130" s="47"/>
      <c r="E130" s="58" t="str">
        <f t="shared" si="2"/>
        <v>-</v>
      </c>
    </row>
    <row r="131" spans="3:5">
      <c r="C131" s="59" t="str">
        <f t="shared" si="4"/>
        <v/>
      </c>
      <c r="D131" s="47"/>
      <c r="E131" s="58" t="str">
        <f t="shared" si="2"/>
        <v>-</v>
      </c>
    </row>
    <row r="132" spans="3:5">
      <c r="C132" s="59" t="str">
        <f t="shared" si="4"/>
        <v/>
      </c>
      <c r="D132" s="47"/>
      <c r="E132" s="58" t="str">
        <f t="shared" si="2"/>
        <v>-</v>
      </c>
    </row>
    <row r="133" spans="3:5">
      <c r="C133" s="59" t="str">
        <f t="shared" si="4"/>
        <v/>
      </c>
      <c r="D133" s="47"/>
      <c r="E133" s="58" t="str">
        <f t="shared" ref="E133:E196" si="5">F133&amp;G133&amp;"-"&amp;H133&amp;I133</f>
        <v>-</v>
      </c>
    </row>
    <row r="134" spans="3:5">
      <c r="C134" s="59" t="str">
        <f t="shared" si="4"/>
        <v/>
      </c>
      <c r="D134" s="47"/>
      <c r="E134" s="58" t="str">
        <f t="shared" si="5"/>
        <v>-</v>
      </c>
    </row>
    <row r="135" spans="3:5">
      <c r="C135" s="59" t="str">
        <f t="shared" si="4"/>
        <v/>
      </c>
      <c r="D135" s="47"/>
      <c r="E135" s="58" t="str">
        <f t="shared" si="5"/>
        <v>-</v>
      </c>
    </row>
    <row r="136" spans="3:5">
      <c r="C136" s="59" t="str">
        <f t="shared" si="4"/>
        <v/>
      </c>
      <c r="D136" s="47"/>
      <c r="E136" s="58" t="str">
        <f t="shared" si="5"/>
        <v>-</v>
      </c>
    </row>
    <row r="137" spans="3:5">
      <c r="C137" s="59" t="str">
        <f t="shared" si="4"/>
        <v/>
      </c>
      <c r="D137" s="47"/>
      <c r="E137" s="58" t="str">
        <f t="shared" si="5"/>
        <v>-</v>
      </c>
    </row>
    <row r="138" spans="3:5">
      <c r="C138" s="59" t="str">
        <f t="shared" si="4"/>
        <v/>
      </c>
      <c r="D138" s="47"/>
      <c r="E138" s="58" t="str">
        <f t="shared" si="5"/>
        <v>-</v>
      </c>
    </row>
    <row r="139" spans="3:5">
      <c r="C139" s="59" t="str">
        <f t="shared" si="4"/>
        <v/>
      </c>
      <c r="D139" s="47"/>
      <c r="E139" s="58" t="str">
        <f t="shared" si="5"/>
        <v>-</v>
      </c>
    </row>
    <row r="140" spans="3:5">
      <c r="C140" s="59" t="str">
        <f t="shared" si="4"/>
        <v/>
      </c>
      <c r="D140" s="47"/>
      <c r="E140" s="58" t="str">
        <f t="shared" si="5"/>
        <v>-</v>
      </c>
    </row>
    <row r="141" spans="3:5">
      <c r="C141" s="59" t="str">
        <f t="shared" si="4"/>
        <v/>
      </c>
      <c r="D141" s="47"/>
      <c r="E141" s="58" t="str">
        <f t="shared" si="5"/>
        <v>-</v>
      </c>
    </row>
    <row r="142" spans="3:5">
      <c r="C142" s="59" t="str">
        <f t="shared" si="4"/>
        <v/>
      </c>
      <c r="D142" s="47"/>
      <c r="E142" s="58" t="str">
        <f t="shared" si="5"/>
        <v>-</v>
      </c>
    </row>
    <row r="143" spans="3:5">
      <c r="C143" s="59" t="str">
        <f t="shared" si="4"/>
        <v/>
      </c>
      <c r="D143" s="47"/>
      <c r="E143" s="58" t="str">
        <f t="shared" si="5"/>
        <v>-</v>
      </c>
    </row>
    <row r="144" spans="3:5">
      <c r="C144" s="59" t="str">
        <f t="shared" si="4"/>
        <v/>
      </c>
      <c r="D144" s="47"/>
      <c r="E144" s="58" t="str">
        <f t="shared" si="5"/>
        <v>-</v>
      </c>
    </row>
    <row r="145" spans="3:5">
      <c r="C145" s="59" t="str">
        <f t="shared" si="4"/>
        <v/>
      </c>
      <c r="D145" s="47"/>
      <c r="E145" s="58" t="str">
        <f t="shared" si="5"/>
        <v>-</v>
      </c>
    </row>
    <row r="146" spans="3:5">
      <c r="C146" s="59" t="str">
        <f t="shared" si="4"/>
        <v/>
      </c>
      <c r="D146" s="47"/>
      <c r="E146" s="58" t="str">
        <f t="shared" si="5"/>
        <v>-</v>
      </c>
    </row>
    <row r="147" spans="3:5">
      <c r="C147" s="59" t="str">
        <f t="shared" ref="C147:C210" si="6">IF(D147="","",C146+1)</f>
        <v/>
      </c>
      <c r="D147" s="47"/>
      <c r="E147" s="58" t="str">
        <f t="shared" si="5"/>
        <v>-</v>
      </c>
    </row>
    <row r="148" spans="3:5">
      <c r="C148" s="59" t="str">
        <f t="shared" si="6"/>
        <v/>
      </c>
      <c r="D148" s="47"/>
      <c r="E148" s="58" t="str">
        <f t="shared" si="5"/>
        <v>-</v>
      </c>
    </row>
    <row r="149" spans="3:5">
      <c r="C149" s="59" t="str">
        <f t="shared" si="6"/>
        <v/>
      </c>
      <c r="D149" s="47"/>
      <c r="E149" s="58" t="str">
        <f t="shared" si="5"/>
        <v>-</v>
      </c>
    </row>
    <row r="150" spans="3:5">
      <c r="C150" s="59" t="str">
        <f t="shared" si="6"/>
        <v/>
      </c>
      <c r="D150" s="47"/>
      <c r="E150" s="58" t="str">
        <f t="shared" si="5"/>
        <v>-</v>
      </c>
    </row>
    <row r="151" spans="3:5">
      <c r="C151" s="59" t="str">
        <f t="shared" si="6"/>
        <v/>
      </c>
      <c r="D151" s="47"/>
      <c r="E151" s="58" t="str">
        <f t="shared" si="5"/>
        <v>-</v>
      </c>
    </row>
    <row r="152" spans="3:5">
      <c r="C152" s="59" t="str">
        <f t="shared" si="6"/>
        <v/>
      </c>
      <c r="D152" s="47"/>
      <c r="E152" s="58" t="str">
        <f t="shared" si="5"/>
        <v>-</v>
      </c>
    </row>
    <row r="153" spans="3:5">
      <c r="C153" s="59" t="str">
        <f t="shared" si="6"/>
        <v/>
      </c>
      <c r="D153" s="47"/>
      <c r="E153" s="58" t="str">
        <f t="shared" si="5"/>
        <v>-</v>
      </c>
    </row>
    <row r="154" spans="3:5">
      <c r="C154" s="59" t="str">
        <f t="shared" si="6"/>
        <v/>
      </c>
      <c r="D154" s="47"/>
      <c r="E154" s="58" t="str">
        <f t="shared" si="5"/>
        <v>-</v>
      </c>
    </row>
    <row r="155" spans="3:5">
      <c r="C155" s="59" t="str">
        <f t="shared" si="6"/>
        <v/>
      </c>
      <c r="D155" s="47"/>
      <c r="E155" s="58" t="str">
        <f t="shared" si="5"/>
        <v>-</v>
      </c>
    </row>
    <row r="156" spans="3:5">
      <c r="C156" s="59" t="str">
        <f t="shared" si="6"/>
        <v/>
      </c>
      <c r="D156" s="47"/>
      <c r="E156" s="58" t="str">
        <f t="shared" si="5"/>
        <v>-</v>
      </c>
    </row>
    <row r="157" spans="3:5">
      <c r="C157" s="59" t="str">
        <f t="shared" si="6"/>
        <v/>
      </c>
      <c r="D157" s="47"/>
      <c r="E157" s="58" t="str">
        <f t="shared" si="5"/>
        <v>-</v>
      </c>
    </row>
    <row r="158" spans="3:5">
      <c r="C158" s="59" t="str">
        <f t="shared" si="6"/>
        <v/>
      </c>
      <c r="D158" s="47"/>
      <c r="E158" s="58" t="str">
        <f t="shared" si="5"/>
        <v>-</v>
      </c>
    </row>
    <row r="159" spans="3:5">
      <c r="C159" s="59" t="str">
        <f t="shared" si="6"/>
        <v/>
      </c>
      <c r="D159" s="47"/>
      <c r="E159" s="58" t="str">
        <f t="shared" si="5"/>
        <v>-</v>
      </c>
    </row>
    <row r="160" spans="3:5">
      <c r="C160" s="59" t="str">
        <f t="shared" si="6"/>
        <v/>
      </c>
      <c r="D160" s="47"/>
      <c r="E160" s="58" t="str">
        <f t="shared" si="5"/>
        <v>-</v>
      </c>
    </row>
    <row r="161" spans="3:5">
      <c r="C161" s="59" t="str">
        <f t="shared" si="6"/>
        <v/>
      </c>
      <c r="D161" s="47"/>
      <c r="E161" s="58" t="str">
        <f t="shared" si="5"/>
        <v>-</v>
      </c>
    </row>
    <row r="162" spans="3:5">
      <c r="C162" s="59" t="str">
        <f t="shared" si="6"/>
        <v/>
      </c>
      <c r="D162" s="47"/>
      <c r="E162" s="58" t="str">
        <f t="shared" si="5"/>
        <v>-</v>
      </c>
    </row>
    <row r="163" spans="3:5">
      <c r="C163" s="59" t="str">
        <f t="shared" si="6"/>
        <v/>
      </c>
      <c r="D163" s="47"/>
      <c r="E163" s="58" t="str">
        <f t="shared" si="5"/>
        <v>-</v>
      </c>
    </row>
    <row r="164" spans="3:5">
      <c r="C164" s="59" t="str">
        <f t="shared" si="6"/>
        <v/>
      </c>
      <c r="D164" s="47"/>
      <c r="E164" s="58" t="str">
        <f t="shared" si="5"/>
        <v>-</v>
      </c>
    </row>
    <row r="165" spans="3:5">
      <c r="C165" s="59" t="str">
        <f t="shared" si="6"/>
        <v/>
      </c>
      <c r="D165" s="47"/>
      <c r="E165" s="58" t="str">
        <f t="shared" si="5"/>
        <v>-</v>
      </c>
    </row>
    <row r="166" spans="3:5">
      <c r="C166" s="59" t="str">
        <f t="shared" si="6"/>
        <v/>
      </c>
      <c r="D166" s="47"/>
      <c r="E166" s="58" t="str">
        <f t="shared" si="5"/>
        <v>-</v>
      </c>
    </row>
    <row r="167" spans="3:5">
      <c r="C167" s="59" t="str">
        <f t="shared" si="6"/>
        <v/>
      </c>
      <c r="D167" s="47"/>
      <c r="E167" s="58" t="str">
        <f t="shared" si="5"/>
        <v>-</v>
      </c>
    </row>
    <row r="168" spans="3:5">
      <c r="C168" s="59" t="str">
        <f t="shared" si="6"/>
        <v/>
      </c>
      <c r="D168" s="47"/>
      <c r="E168" s="58" t="str">
        <f t="shared" si="5"/>
        <v>-</v>
      </c>
    </row>
    <row r="169" spans="3:5">
      <c r="C169" s="59" t="str">
        <f t="shared" si="6"/>
        <v/>
      </c>
      <c r="D169" s="47"/>
      <c r="E169" s="58" t="str">
        <f t="shared" si="5"/>
        <v>-</v>
      </c>
    </row>
    <row r="170" spans="3:5">
      <c r="C170" s="59" t="str">
        <f t="shared" si="6"/>
        <v/>
      </c>
      <c r="D170" s="47"/>
      <c r="E170" s="58" t="str">
        <f t="shared" si="5"/>
        <v>-</v>
      </c>
    </row>
    <row r="171" spans="3:5">
      <c r="C171" s="59" t="str">
        <f t="shared" si="6"/>
        <v/>
      </c>
      <c r="D171" s="47"/>
      <c r="E171" s="58" t="str">
        <f t="shared" si="5"/>
        <v>-</v>
      </c>
    </row>
    <row r="172" spans="3:5">
      <c r="C172" s="59" t="str">
        <f t="shared" si="6"/>
        <v/>
      </c>
      <c r="D172" s="47"/>
      <c r="E172" s="58" t="str">
        <f t="shared" si="5"/>
        <v>-</v>
      </c>
    </row>
    <row r="173" spans="3:5">
      <c r="C173" s="59" t="str">
        <f t="shared" si="6"/>
        <v/>
      </c>
      <c r="D173" s="47"/>
      <c r="E173" s="58" t="str">
        <f t="shared" si="5"/>
        <v>-</v>
      </c>
    </row>
    <row r="174" spans="3:5">
      <c r="C174" s="59" t="str">
        <f t="shared" si="6"/>
        <v/>
      </c>
      <c r="D174" s="47"/>
      <c r="E174" s="58" t="str">
        <f t="shared" si="5"/>
        <v>-</v>
      </c>
    </row>
    <row r="175" spans="3:5">
      <c r="C175" s="59" t="str">
        <f t="shared" si="6"/>
        <v/>
      </c>
      <c r="D175" s="47"/>
      <c r="E175" s="58" t="str">
        <f t="shared" si="5"/>
        <v>-</v>
      </c>
    </row>
    <row r="176" spans="3:5">
      <c r="C176" s="59" t="str">
        <f t="shared" si="6"/>
        <v/>
      </c>
      <c r="D176" s="47"/>
      <c r="E176" s="58" t="str">
        <f t="shared" si="5"/>
        <v>-</v>
      </c>
    </row>
    <row r="177" spans="3:5">
      <c r="C177" s="59" t="str">
        <f t="shared" si="6"/>
        <v/>
      </c>
      <c r="D177" s="47"/>
      <c r="E177" s="58" t="str">
        <f t="shared" si="5"/>
        <v>-</v>
      </c>
    </row>
    <row r="178" spans="3:5">
      <c r="C178" s="59" t="str">
        <f t="shared" si="6"/>
        <v/>
      </c>
      <c r="D178" s="47"/>
      <c r="E178" s="58" t="str">
        <f t="shared" si="5"/>
        <v>-</v>
      </c>
    </row>
    <row r="179" spans="3:5">
      <c r="C179" s="59" t="str">
        <f t="shared" si="6"/>
        <v/>
      </c>
      <c r="D179" s="47"/>
      <c r="E179" s="58" t="str">
        <f t="shared" si="5"/>
        <v>-</v>
      </c>
    </row>
    <row r="180" spans="3:5">
      <c r="C180" s="59" t="str">
        <f t="shared" si="6"/>
        <v/>
      </c>
      <c r="D180" s="47"/>
      <c r="E180" s="58" t="str">
        <f t="shared" si="5"/>
        <v>-</v>
      </c>
    </row>
    <row r="181" spans="3:5">
      <c r="C181" s="59" t="str">
        <f t="shared" si="6"/>
        <v/>
      </c>
      <c r="D181" s="47"/>
      <c r="E181" s="58" t="str">
        <f t="shared" si="5"/>
        <v>-</v>
      </c>
    </row>
    <row r="182" spans="3:5">
      <c r="C182" s="59" t="str">
        <f t="shared" si="6"/>
        <v/>
      </c>
      <c r="D182" s="47"/>
      <c r="E182" s="58" t="str">
        <f t="shared" si="5"/>
        <v>-</v>
      </c>
    </row>
    <row r="183" spans="3:5">
      <c r="C183" s="59" t="str">
        <f t="shared" si="6"/>
        <v/>
      </c>
      <c r="D183" s="47"/>
      <c r="E183" s="58" t="str">
        <f t="shared" si="5"/>
        <v>-</v>
      </c>
    </row>
    <row r="184" spans="3:5">
      <c r="C184" s="59" t="str">
        <f t="shared" si="6"/>
        <v/>
      </c>
      <c r="D184" s="47"/>
      <c r="E184" s="58" t="str">
        <f t="shared" si="5"/>
        <v>-</v>
      </c>
    </row>
    <row r="185" spans="3:5">
      <c r="C185" s="59" t="str">
        <f t="shared" si="6"/>
        <v/>
      </c>
      <c r="D185" s="47"/>
      <c r="E185" s="58" t="str">
        <f t="shared" si="5"/>
        <v>-</v>
      </c>
    </row>
    <row r="186" spans="3:5">
      <c r="C186" s="59" t="str">
        <f t="shared" si="6"/>
        <v/>
      </c>
      <c r="D186" s="47"/>
      <c r="E186" s="58" t="str">
        <f t="shared" si="5"/>
        <v>-</v>
      </c>
    </row>
    <row r="187" spans="3:5">
      <c r="C187" s="59" t="str">
        <f t="shared" si="6"/>
        <v/>
      </c>
      <c r="D187" s="47"/>
      <c r="E187" s="58" t="str">
        <f t="shared" si="5"/>
        <v>-</v>
      </c>
    </row>
    <row r="188" spans="3:5">
      <c r="C188" s="59" t="str">
        <f t="shared" si="6"/>
        <v/>
      </c>
      <c r="D188" s="47"/>
      <c r="E188" s="58" t="str">
        <f t="shared" si="5"/>
        <v>-</v>
      </c>
    </row>
    <row r="189" spans="3:5">
      <c r="C189" s="59" t="str">
        <f t="shared" si="6"/>
        <v/>
      </c>
      <c r="D189" s="47"/>
      <c r="E189" s="58" t="str">
        <f t="shared" si="5"/>
        <v>-</v>
      </c>
    </row>
    <row r="190" spans="3:5">
      <c r="C190" s="59" t="str">
        <f t="shared" si="6"/>
        <v/>
      </c>
      <c r="D190" s="47"/>
      <c r="E190" s="58" t="str">
        <f t="shared" si="5"/>
        <v>-</v>
      </c>
    </row>
    <row r="191" spans="3:5">
      <c r="C191" s="59" t="str">
        <f t="shared" si="6"/>
        <v/>
      </c>
      <c r="D191" s="47"/>
      <c r="E191" s="58" t="str">
        <f t="shared" si="5"/>
        <v>-</v>
      </c>
    </row>
    <row r="192" spans="3:5">
      <c r="C192" s="59" t="str">
        <f t="shared" si="6"/>
        <v/>
      </c>
      <c r="D192" s="47"/>
      <c r="E192" s="58" t="str">
        <f t="shared" si="5"/>
        <v>-</v>
      </c>
    </row>
    <row r="193" spans="3:5">
      <c r="C193" s="59" t="str">
        <f t="shared" si="6"/>
        <v/>
      </c>
      <c r="D193" s="47"/>
      <c r="E193" s="58" t="str">
        <f t="shared" si="5"/>
        <v>-</v>
      </c>
    </row>
    <row r="194" spans="3:5">
      <c r="C194" s="59" t="str">
        <f t="shared" si="6"/>
        <v/>
      </c>
      <c r="D194" s="47"/>
      <c r="E194" s="58" t="str">
        <f t="shared" si="5"/>
        <v>-</v>
      </c>
    </row>
    <row r="195" spans="3:5">
      <c r="C195" s="59" t="str">
        <f t="shared" si="6"/>
        <v/>
      </c>
      <c r="D195" s="47"/>
      <c r="E195" s="58" t="str">
        <f t="shared" si="5"/>
        <v>-</v>
      </c>
    </row>
    <row r="196" spans="3:5">
      <c r="C196" s="59" t="str">
        <f t="shared" si="6"/>
        <v/>
      </c>
      <c r="D196" s="47"/>
      <c r="E196" s="58" t="str">
        <f t="shared" si="5"/>
        <v>-</v>
      </c>
    </row>
    <row r="197" spans="3:5">
      <c r="C197" s="59" t="str">
        <f t="shared" si="6"/>
        <v/>
      </c>
      <c r="D197" s="47"/>
      <c r="E197" s="58" t="str">
        <f t="shared" ref="E197:E234" si="7">F197&amp;G197&amp;"-"&amp;H197&amp;I197</f>
        <v>-</v>
      </c>
    </row>
    <row r="198" spans="3:5">
      <c r="C198" s="59" t="str">
        <f t="shared" si="6"/>
        <v/>
      </c>
      <c r="D198" s="47"/>
      <c r="E198" s="58" t="str">
        <f t="shared" si="7"/>
        <v>-</v>
      </c>
    </row>
    <row r="199" spans="3:5">
      <c r="C199" s="59" t="str">
        <f t="shared" si="6"/>
        <v/>
      </c>
      <c r="D199" s="47"/>
      <c r="E199" s="58" t="str">
        <f t="shared" si="7"/>
        <v>-</v>
      </c>
    </row>
    <row r="200" spans="3:5">
      <c r="C200" s="59" t="str">
        <f t="shared" si="6"/>
        <v/>
      </c>
      <c r="D200" s="47"/>
      <c r="E200" s="58" t="str">
        <f t="shared" si="7"/>
        <v>-</v>
      </c>
    </row>
    <row r="201" spans="3:5">
      <c r="C201" s="59" t="str">
        <f t="shared" si="6"/>
        <v/>
      </c>
      <c r="D201" s="47"/>
      <c r="E201" s="58" t="str">
        <f t="shared" si="7"/>
        <v>-</v>
      </c>
    </row>
    <row r="202" spans="3:5">
      <c r="C202" s="59" t="str">
        <f t="shared" si="6"/>
        <v/>
      </c>
      <c r="D202" s="47"/>
      <c r="E202" s="58" t="str">
        <f t="shared" si="7"/>
        <v>-</v>
      </c>
    </row>
    <row r="203" spans="3:5">
      <c r="C203" s="59" t="str">
        <f t="shared" si="6"/>
        <v/>
      </c>
      <c r="D203" s="47"/>
      <c r="E203" s="58" t="str">
        <f t="shared" si="7"/>
        <v>-</v>
      </c>
    </row>
    <row r="204" spans="3:5">
      <c r="C204" s="59" t="str">
        <f t="shared" si="6"/>
        <v/>
      </c>
      <c r="D204" s="47"/>
      <c r="E204" s="58" t="str">
        <f t="shared" si="7"/>
        <v>-</v>
      </c>
    </row>
    <row r="205" spans="3:5">
      <c r="C205" s="59" t="str">
        <f t="shared" si="6"/>
        <v/>
      </c>
      <c r="D205" s="47"/>
      <c r="E205" s="58" t="str">
        <f t="shared" si="7"/>
        <v>-</v>
      </c>
    </row>
    <row r="206" spans="3:5">
      <c r="C206" s="59" t="str">
        <f t="shared" si="6"/>
        <v/>
      </c>
      <c r="D206" s="47"/>
      <c r="E206" s="58" t="str">
        <f t="shared" si="7"/>
        <v>-</v>
      </c>
    </row>
    <row r="207" spans="3:5">
      <c r="C207" s="59" t="str">
        <f t="shared" si="6"/>
        <v/>
      </c>
      <c r="D207" s="47"/>
      <c r="E207" s="58" t="str">
        <f t="shared" si="7"/>
        <v>-</v>
      </c>
    </row>
    <row r="208" spans="3:5">
      <c r="C208" s="59" t="str">
        <f t="shared" si="6"/>
        <v/>
      </c>
      <c r="D208" s="47"/>
      <c r="E208" s="58" t="str">
        <f t="shared" si="7"/>
        <v>-</v>
      </c>
    </row>
    <row r="209" spans="3:5">
      <c r="C209" s="59" t="str">
        <f t="shared" si="6"/>
        <v/>
      </c>
      <c r="D209" s="47"/>
      <c r="E209" s="58" t="str">
        <f t="shared" si="7"/>
        <v>-</v>
      </c>
    </row>
    <row r="210" spans="3:5">
      <c r="C210" s="59" t="str">
        <f t="shared" si="6"/>
        <v/>
      </c>
      <c r="D210" s="47"/>
      <c r="E210" s="58" t="str">
        <f t="shared" si="7"/>
        <v>-</v>
      </c>
    </row>
    <row r="211" spans="3:5">
      <c r="C211" s="59" t="str">
        <f t="shared" ref="C211:C234" si="8">IF(D211="","",C210+1)</f>
        <v/>
      </c>
      <c r="D211" s="47"/>
      <c r="E211" s="58" t="str">
        <f t="shared" si="7"/>
        <v>-</v>
      </c>
    </row>
    <row r="212" spans="3:5">
      <c r="C212" s="59" t="str">
        <f t="shared" si="8"/>
        <v/>
      </c>
      <c r="D212" s="47"/>
      <c r="E212" s="58" t="str">
        <f t="shared" si="7"/>
        <v>-</v>
      </c>
    </row>
    <row r="213" spans="3:5">
      <c r="C213" s="59" t="str">
        <f t="shared" si="8"/>
        <v/>
      </c>
      <c r="D213" s="47"/>
      <c r="E213" s="58" t="str">
        <f t="shared" si="7"/>
        <v>-</v>
      </c>
    </row>
    <row r="214" spans="3:5">
      <c r="C214" s="59" t="str">
        <f t="shared" si="8"/>
        <v/>
      </c>
      <c r="D214" s="47"/>
      <c r="E214" s="58" t="str">
        <f t="shared" si="7"/>
        <v>-</v>
      </c>
    </row>
    <row r="215" spans="3:5">
      <c r="C215" s="59" t="str">
        <f t="shared" si="8"/>
        <v/>
      </c>
      <c r="D215" s="47"/>
      <c r="E215" s="58" t="str">
        <f t="shared" si="7"/>
        <v>-</v>
      </c>
    </row>
    <row r="216" spans="3:5">
      <c r="C216" s="59" t="str">
        <f t="shared" si="8"/>
        <v/>
      </c>
      <c r="D216" s="47"/>
      <c r="E216" s="58" t="str">
        <f t="shared" si="7"/>
        <v>-</v>
      </c>
    </row>
    <row r="217" spans="3:5">
      <c r="C217" s="59" t="str">
        <f t="shared" si="8"/>
        <v/>
      </c>
      <c r="D217" s="47"/>
      <c r="E217" s="58" t="str">
        <f t="shared" si="7"/>
        <v>-</v>
      </c>
    </row>
    <row r="218" spans="3:5">
      <c r="C218" s="59" t="str">
        <f t="shared" si="8"/>
        <v/>
      </c>
      <c r="D218" s="47"/>
      <c r="E218" s="58" t="str">
        <f t="shared" si="7"/>
        <v>-</v>
      </c>
    </row>
    <row r="219" spans="3:5">
      <c r="C219" s="59" t="str">
        <f t="shared" si="8"/>
        <v/>
      </c>
      <c r="D219" s="47"/>
      <c r="E219" s="58" t="str">
        <f t="shared" si="7"/>
        <v>-</v>
      </c>
    </row>
    <row r="220" spans="3:5">
      <c r="C220" s="59" t="str">
        <f t="shared" si="8"/>
        <v/>
      </c>
      <c r="D220" s="47"/>
      <c r="E220" s="58" t="str">
        <f t="shared" si="7"/>
        <v>-</v>
      </c>
    </row>
    <row r="221" spans="3:5">
      <c r="C221" s="59" t="str">
        <f t="shared" si="8"/>
        <v/>
      </c>
      <c r="D221" s="47"/>
      <c r="E221" s="58" t="str">
        <f t="shared" si="7"/>
        <v>-</v>
      </c>
    </row>
    <row r="222" spans="3:5">
      <c r="C222" s="59" t="str">
        <f t="shared" si="8"/>
        <v/>
      </c>
      <c r="D222" s="47"/>
      <c r="E222" s="58" t="str">
        <f t="shared" si="7"/>
        <v>-</v>
      </c>
    </row>
    <row r="223" spans="3:5">
      <c r="C223" s="59" t="str">
        <f t="shared" si="8"/>
        <v/>
      </c>
      <c r="D223" s="47"/>
      <c r="E223" s="58" t="str">
        <f t="shared" si="7"/>
        <v>-</v>
      </c>
    </row>
    <row r="224" spans="3:5">
      <c r="C224" s="59" t="str">
        <f t="shared" si="8"/>
        <v/>
      </c>
      <c r="D224" s="47"/>
      <c r="E224" s="58" t="str">
        <f t="shared" si="7"/>
        <v>-</v>
      </c>
    </row>
    <row r="225" spans="3:5">
      <c r="C225" s="59" t="str">
        <f t="shared" si="8"/>
        <v/>
      </c>
      <c r="D225" s="47"/>
      <c r="E225" s="58" t="str">
        <f t="shared" si="7"/>
        <v>-</v>
      </c>
    </row>
    <row r="226" spans="3:5">
      <c r="C226" s="59" t="str">
        <f t="shared" si="8"/>
        <v/>
      </c>
      <c r="D226" s="47"/>
      <c r="E226" s="58" t="str">
        <f t="shared" si="7"/>
        <v>-</v>
      </c>
    </row>
    <row r="227" spans="3:5">
      <c r="C227" s="59" t="str">
        <f t="shared" si="8"/>
        <v/>
      </c>
      <c r="D227" s="47"/>
      <c r="E227" s="58" t="str">
        <f t="shared" si="7"/>
        <v>-</v>
      </c>
    </row>
    <row r="228" spans="3:5">
      <c r="C228" s="59" t="str">
        <f t="shared" si="8"/>
        <v/>
      </c>
      <c r="D228" s="47"/>
      <c r="E228" s="58" t="str">
        <f t="shared" si="7"/>
        <v>-</v>
      </c>
    </row>
    <row r="229" spans="3:5">
      <c r="C229" s="59" t="str">
        <f t="shared" si="8"/>
        <v/>
      </c>
      <c r="D229" s="47"/>
      <c r="E229" s="58" t="str">
        <f t="shared" si="7"/>
        <v>-</v>
      </c>
    </row>
    <row r="230" spans="3:5">
      <c r="C230" s="59" t="str">
        <f t="shared" si="8"/>
        <v/>
      </c>
      <c r="D230" s="47"/>
      <c r="E230" s="58" t="str">
        <f t="shared" si="7"/>
        <v>-</v>
      </c>
    </row>
    <row r="231" spans="3:5">
      <c r="C231" s="59" t="str">
        <f t="shared" si="8"/>
        <v/>
      </c>
      <c r="D231" s="47"/>
      <c r="E231" s="58" t="str">
        <f t="shared" si="7"/>
        <v>-</v>
      </c>
    </row>
    <row r="232" spans="3:5">
      <c r="C232" s="59" t="str">
        <f t="shared" si="8"/>
        <v/>
      </c>
      <c r="D232" s="47"/>
      <c r="E232" s="58" t="str">
        <f t="shared" si="7"/>
        <v>-</v>
      </c>
    </row>
    <row r="233" spans="3:5">
      <c r="C233" s="59" t="str">
        <f t="shared" si="8"/>
        <v/>
      </c>
      <c r="D233" s="47"/>
      <c r="E233" s="58" t="str">
        <f t="shared" si="7"/>
        <v>-</v>
      </c>
    </row>
    <row r="234" spans="3:5">
      <c r="C234" s="59" t="str">
        <f t="shared" si="8"/>
        <v/>
      </c>
      <c r="D234" s="47"/>
      <c r="E234" s="58" t="str">
        <f t="shared" si="7"/>
        <v>-</v>
      </c>
    </row>
  </sheetData>
  <mergeCells count="1">
    <mergeCell ref="A2:A3"/>
  </mergeCells>
  <phoneticPr fontId="3" type="noConversion"/>
  <dataValidations disablePrompts="1" count="1">
    <dataValidation type="custom" allowBlank="1" showInputMessage="1" showErrorMessage="1" sqref="H71:I71" xr:uid="{00000000-0002-0000-1E00-000000000000}">
      <formula1>COUNTIF(H:H,H71)&lt;2</formula1>
    </dataValidation>
  </dataValidations>
  <hyperlinks>
    <hyperlink ref="A2:A3" location="管理员界面!A1" tooltip="返回管理员视图" display="返回管理员视图" xr:uid="{00000000-0004-0000-1E00-000000000000}"/>
    <hyperlink ref="A5" location="车辆基本信息表!A1" tooltip="车辆基本信息" display="车辆基本信息" xr:uid="{00000000-0004-0000-1E00-000001000000}"/>
    <hyperlink ref="A6" location="运输路线基本信息表!A1" tooltip="运输路线基本信息" display="运输路线基本信息" xr:uid="{00000000-0004-0000-1E00-000002000000}"/>
    <hyperlink ref="A7" location="运单基本信息!A1" tooltip="运单基本信息" display="运单基本信息" xr:uid="{00000000-0004-0000-1E00-000003000000}"/>
    <hyperlink ref="A4" location="员工基本信息表!A1" tooltip="员工基本信息" display="员工基本信息" xr:uid="{00000000-0004-0000-1E00-000004000000}"/>
    <hyperlink ref="A8" location="费用基本信息!A1" tooltip="运费基本信息" display="运费基本信息" xr:uid="{00000000-0004-0000-1E00-000005000000}"/>
  </hyperlinks>
  <pageMargins left="0.7" right="0.7" top="0.75" bottom="0.75" header="0.3" footer="0.3"/>
  <pageSetup paperSize="9" orientation="portrait" horizontalDpi="1200" verticalDpi="120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6"/>
  <dimension ref="A1:X170"/>
  <sheetViews>
    <sheetView showGridLines="0" showRowColHeaders="0" zoomScaleNormal="100" workbookViewId="0">
      <selection activeCell="A8" sqref="A8"/>
    </sheetView>
  </sheetViews>
  <sheetFormatPr defaultRowHeight="13.5"/>
  <cols>
    <col min="1" max="1" width="22.875" style="7" customWidth="1"/>
    <col min="3" max="3" width="15.375" style="75" customWidth="1"/>
    <col min="4" max="5" width="15.125" customWidth="1"/>
    <col min="6" max="6" width="10" hidden="1" customWidth="1"/>
    <col min="7" max="7" width="9.875" customWidth="1"/>
    <col min="8" max="8" width="12.125" hidden="1" customWidth="1"/>
    <col min="9" max="9" width="16.125" customWidth="1"/>
    <col min="10" max="10" width="16.375" customWidth="1"/>
    <col min="11" max="11" width="21.875" customWidth="1"/>
    <col min="12" max="12" width="25.875" customWidth="1"/>
    <col min="13" max="13" width="17.875" style="25" customWidth="1"/>
    <col min="15" max="16" width="12.125" customWidth="1"/>
    <col min="17" max="17" width="11.375" customWidth="1"/>
    <col min="18" max="18" width="13.125" customWidth="1"/>
    <col min="19" max="19" width="35.375" customWidth="1"/>
    <col min="20" max="20" width="12.375" customWidth="1"/>
    <col min="21" max="21" width="13.625" customWidth="1"/>
    <col min="22" max="22" width="30" customWidth="1"/>
    <col min="23" max="23" width="16.625" style="40" customWidth="1"/>
    <col min="24" max="24" width="27" customWidth="1"/>
  </cols>
  <sheetData>
    <row r="1" spans="1:24" ht="50.1" customHeight="1">
      <c r="A1" s="154" t="s">
        <v>495</v>
      </c>
      <c r="C1" s="8" t="s">
        <v>74</v>
      </c>
      <c r="K1" s="36">
        <v>0</v>
      </c>
      <c r="M1"/>
      <c r="W1"/>
    </row>
    <row r="2" spans="1:24" ht="13.5" customHeight="1">
      <c r="A2" s="338" t="s">
        <v>499</v>
      </c>
      <c r="C2" s="36">
        <v>0</v>
      </c>
      <c r="K2" s="36">
        <v>0</v>
      </c>
      <c r="M2"/>
      <c r="W2"/>
    </row>
    <row r="3" spans="1:24" ht="13.5" customHeight="1">
      <c r="A3" s="340"/>
      <c r="C3" s="144" t="s">
        <v>106</v>
      </c>
      <c r="D3" s="144" t="s">
        <v>167</v>
      </c>
      <c r="E3" s="144" t="s">
        <v>166</v>
      </c>
      <c r="F3" s="144" t="s">
        <v>1315</v>
      </c>
      <c r="G3" s="144" t="s">
        <v>1314</v>
      </c>
      <c r="H3" s="144" t="s">
        <v>1313</v>
      </c>
      <c r="I3" s="144" t="s">
        <v>178</v>
      </c>
      <c r="J3" s="144" t="s">
        <v>1227</v>
      </c>
      <c r="K3" s="144" t="s">
        <v>165</v>
      </c>
      <c r="L3" s="144" t="s">
        <v>164</v>
      </c>
      <c r="M3" s="144" t="s">
        <v>163</v>
      </c>
      <c r="N3" s="144" t="s">
        <v>1304</v>
      </c>
      <c r="O3" s="144" t="s">
        <v>160</v>
      </c>
      <c r="P3" s="144" t="s">
        <v>1413</v>
      </c>
      <c r="Q3" s="144" t="s">
        <v>159</v>
      </c>
      <c r="R3" s="144" t="s">
        <v>158</v>
      </c>
      <c r="S3" s="144" t="s">
        <v>157</v>
      </c>
      <c r="T3" s="144" t="s">
        <v>156</v>
      </c>
      <c r="U3" s="144" t="s">
        <v>155</v>
      </c>
      <c r="V3" s="144" t="s">
        <v>154</v>
      </c>
      <c r="W3" s="144" t="s">
        <v>153</v>
      </c>
      <c r="X3" s="144" t="s">
        <v>152</v>
      </c>
    </row>
    <row r="4" spans="1:24" ht="20.100000000000001" customHeight="1">
      <c r="A4" s="112" t="s">
        <v>128</v>
      </c>
      <c r="C4" s="145">
        <v>2019090300001</v>
      </c>
      <c r="D4" s="146">
        <f ca="1">IF(C4="","",IF(D4="",TODAY(),D4))</f>
        <v>43711</v>
      </c>
      <c r="E4" s="146">
        <f ca="1">IF(F4="","",IF(E4="",TODAY(),E4))</f>
        <v>43711</v>
      </c>
      <c r="F4" s="47">
        <v>100</v>
      </c>
      <c r="G4" s="58" t="s">
        <v>37</v>
      </c>
      <c r="H4" s="58" t="s">
        <v>226</v>
      </c>
      <c r="I4" s="65" t="s">
        <v>447</v>
      </c>
      <c r="J4" s="60">
        <v>25</v>
      </c>
      <c r="K4" s="58" t="s">
        <v>117</v>
      </c>
      <c r="L4" s="58" t="s">
        <v>781</v>
      </c>
      <c r="M4" s="27">
        <v>43591</v>
      </c>
      <c r="N4" s="58">
        <v>0</v>
      </c>
      <c r="O4" s="58" t="s">
        <v>782</v>
      </c>
      <c r="P4" s="58">
        <f>N4*0.01</f>
        <v>0</v>
      </c>
      <c r="Q4" s="58" t="s">
        <v>783</v>
      </c>
      <c r="R4" s="58">
        <v>18682601846</v>
      </c>
      <c r="S4" s="58" t="s">
        <v>784</v>
      </c>
      <c r="T4" s="58" t="s">
        <v>785</v>
      </c>
      <c r="U4" s="58">
        <v>13510333138</v>
      </c>
      <c r="V4" s="147" t="s">
        <v>1283</v>
      </c>
      <c r="W4" s="148">
        <v>43713</v>
      </c>
      <c r="X4" s="58" t="s">
        <v>1223</v>
      </c>
    </row>
    <row r="5" spans="1:24" ht="20.100000000000001" customHeight="1">
      <c r="A5" s="33" t="s">
        <v>127</v>
      </c>
      <c r="C5" s="145">
        <v>2019090300002</v>
      </c>
      <c r="D5" s="146">
        <f t="shared" ref="D5:D68" ca="1" si="0">IF(C5="","",IF(D5="",TODAY(),D5))</f>
        <v>43711</v>
      </c>
      <c r="E5" s="146">
        <f t="shared" ref="E5:E68" ca="1" si="1">IF(F5="","",IF(E5="",TODAY(),E5))</f>
        <v>43711</v>
      </c>
      <c r="F5" s="47">
        <v>101</v>
      </c>
      <c r="G5" s="58" t="s">
        <v>440</v>
      </c>
      <c r="H5" s="58" t="s">
        <v>227</v>
      </c>
      <c r="I5" s="65" t="s">
        <v>450</v>
      </c>
      <c r="J5" s="60">
        <v>43</v>
      </c>
      <c r="K5" s="58" t="s">
        <v>122</v>
      </c>
      <c r="L5" s="58" t="s">
        <v>786</v>
      </c>
      <c r="M5" s="27">
        <v>43592</v>
      </c>
      <c r="N5" s="58">
        <v>0</v>
      </c>
      <c r="O5" s="58" t="s">
        <v>782</v>
      </c>
      <c r="P5" s="58">
        <f t="shared" ref="P5:P68" si="2">N5*0.01</f>
        <v>0</v>
      </c>
      <c r="Q5" s="58" t="s">
        <v>787</v>
      </c>
      <c r="R5" s="58">
        <v>17982501842</v>
      </c>
      <c r="S5" s="58" t="s">
        <v>788</v>
      </c>
      <c r="T5" s="58" t="s">
        <v>789</v>
      </c>
      <c r="U5" s="58">
        <v>13167200001</v>
      </c>
      <c r="V5" s="58" t="s">
        <v>790</v>
      </c>
      <c r="W5" s="148">
        <v>43713</v>
      </c>
      <c r="X5" s="58" t="s">
        <v>1253</v>
      </c>
    </row>
    <row r="6" spans="1:24" ht="20.100000000000001" customHeight="1">
      <c r="A6" s="33" t="s">
        <v>124</v>
      </c>
      <c r="C6" s="145">
        <v>2019090300003</v>
      </c>
      <c r="D6" s="146">
        <f t="shared" ca="1" si="0"/>
        <v>43711</v>
      </c>
      <c r="E6" s="146">
        <f ca="1">IF(F6="","",IF(E6="",TODAY(),E6))</f>
        <v>0</v>
      </c>
      <c r="F6" s="47">
        <v>102</v>
      </c>
      <c r="G6" s="58" t="s">
        <v>43</v>
      </c>
      <c r="H6" s="58" t="s">
        <v>228</v>
      </c>
      <c r="I6" s="65" t="s">
        <v>452</v>
      </c>
      <c r="J6" s="60">
        <v>26</v>
      </c>
      <c r="K6" s="58" t="s">
        <v>130</v>
      </c>
      <c r="L6" s="58" t="s">
        <v>791</v>
      </c>
      <c r="M6" s="27">
        <v>43593</v>
      </c>
      <c r="N6" s="58">
        <v>0</v>
      </c>
      <c r="O6" s="58" t="s">
        <v>782</v>
      </c>
      <c r="P6" s="58">
        <f t="shared" si="2"/>
        <v>0</v>
      </c>
      <c r="Q6" s="58" t="s">
        <v>792</v>
      </c>
      <c r="R6" s="58">
        <v>18982601866</v>
      </c>
      <c r="S6" s="58" t="s">
        <v>793</v>
      </c>
      <c r="T6" s="58" t="s">
        <v>794</v>
      </c>
      <c r="U6" s="58">
        <v>15022330999</v>
      </c>
      <c r="V6" s="58" t="s">
        <v>795</v>
      </c>
      <c r="W6" s="148">
        <v>43713</v>
      </c>
      <c r="X6" s="58" t="s">
        <v>1254</v>
      </c>
    </row>
    <row r="7" spans="1:24" ht="20.100000000000001" customHeight="1">
      <c r="A7" s="82" t="s">
        <v>123</v>
      </c>
      <c r="C7" s="145">
        <v>2019090300004</v>
      </c>
      <c r="D7" s="146">
        <f t="shared" ca="1" si="0"/>
        <v>43711</v>
      </c>
      <c r="E7" s="146">
        <f t="shared" ca="1" si="1"/>
        <v>43711</v>
      </c>
      <c r="F7" s="47">
        <v>103</v>
      </c>
      <c r="G7" s="58" t="s">
        <v>45</v>
      </c>
      <c r="H7" s="58" t="s">
        <v>229</v>
      </c>
      <c r="I7" s="65" t="s">
        <v>629</v>
      </c>
      <c r="J7" s="60">
        <v>26</v>
      </c>
      <c r="K7" s="58" t="s">
        <v>129</v>
      </c>
      <c r="L7" s="58" t="s">
        <v>796</v>
      </c>
      <c r="M7" s="27">
        <v>43594</v>
      </c>
      <c r="N7" s="58">
        <v>0</v>
      </c>
      <c r="O7" s="58" t="s">
        <v>782</v>
      </c>
      <c r="P7" s="58">
        <f t="shared" si="2"/>
        <v>0</v>
      </c>
      <c r="Q7" s="58" t="s">
        <v>797</v>
      </c>
      <c r="R7" s="58">
        <v>15982605842</v>
      </c>
      <c r="S7" s="58" t="s">
        <v>798</v>
      </c>
      <c r="T7" s="58" t="s">
        <v>799</v>
      </c>
      <c r="U7" s="58">
        <v>19002121314</v>
      </c>
      <c r="V7" s="58" t="s">
        <v>800</v>
      </c>
      <c r="W7" s="148">
        <v>43713</v>
      </c>
      <c r="X7" s="58" t="s">
        <v>1254</v>
      </c>
    </row>
    <row r="8" spans="1:24" ht="20.100000000000001" customHeight="1">
      <c r="A8" s="114" t="s">
        <v>1306</v>
      </c>
      <c r="C8" s="145">
        <v>2019090300005</v>
      </c>
      <c r="D8" s="146">
        <f t="shared" ca="1" si="0"/>
        <v>43711</v>
      </c>
      <c r="E8" s="146">
        <f t="shared" ca="1" si="1"/>
        <v>43711</v>
      </c>
      <c r="F8" s="47">
        <v>104</v>
      </c>
      <c r="G8" s="58" t="s">
        <v>132</v>
      </c>
      <c r="H8" s="58" t="s">
        <v>230</v>
      </c>
      <c r="I8" s="65" t="s">
        <v>630</v>
      </c>
      <c r="J8" s="60">
        <v>48</v>
      </c>
      <c r="K8" s="58" t="s">
        <v>60</v>
      </c>
      <c r="L8" s="58" t="s">
        <v>801</v>
      </c>
      <c r="M8" s="27">
        <v>43595</v>
      </c>
      <c r="N8" s="58">
        <v>0</v>
      </c>
      <c r="O8" s="58" t="s">
        <v>782</v>
      </c>
      <c r="P8" s="58">
        <f t="shared" si="2"/>
        <v>0</v>
      </c>
      <c r="Q8" s="58" t="s">
        <v>510</v>
      </c>
      <c r="R8" s="58">
        <v>17982601842</v>
      </c>
      <c r="S8" s="58" t="s">
        <v>802</v>
      </c>
      <c r="T8" s="58" t="s">
        <v>803</v>
      </c>
      <c r="U8" s="58">
        <v>18238888833</v>
      </c>
      <c r="V8" s="58" t="s">
        <v>804</v>
      </c>
      <c r="W8" s="147">
        <v>43712</v>
      </c>
      <c r="X8" s="58" t="s">
        <v>1255</v>
      </c>
    </row>
    <row r="9" spans="1:24" ht="13.5" customHeight="1">
      <c r="A9" s="109"/>
      <c r="C9" s="145">
        <v>2019090300006</v>
      </c>
      <c r="D9" s="146">
        <f t="shared" ca="1" si="0"/>
        <v>43711</v>
      </c>
      <c r="E9" s="146">
        <f t="shared" ca="1" si="1"/>
        <v>43711</v>
      </c>
      <c r="F9" s="47">
        <v>105</v>
      </c>
      <c r="G9" s="58" t="s">
        <v>449</v>
      </c>
      <c r="H9" s="58" t="s">
        <v>231</v>
      </c>
      <c r="I9" s="65" t="s">
        <v>631</v>
      </c>
      <c r="J9" s="60">
        <v>10</v>
      </c>
      <c r="K9" s="58" t="s">
        <v>58</v>
      </c>
      <c r="L9" s="58" t="s">
        <v>805</v>
      </c>
      <c r="M9" s="27">
        <v>43596</v>
      </c>
      <c r="N9" s="58">
        <v>0</v>
      </c>
      <c r="O9" s="58" t="s">
        <v>806</v>
      </c>
      <c r="P9" s="58">
        <f t="shared" si="2"/>
        <v>0</v>
      </c>
      <c r="Q9" s="58" t="s">
        <v>807</v>
      </c>
      <c r="R9" s="58">
        <v>18985601847</v>
      </c>
      <c r="S9" s="58" t="s">
        <v>808</v>
      </c>
      <c r="T9" s="58" t="s">
        <v>809</v>
      </c>
      <c r="U9" s="58">
        <v>13408160816</v>
      </c>
      <c r="V9" s="58" t="s">
        <v>810</v>
      </c>
      <c r="W9" s="147">
        <v>43712</v>
      </c>
      <c r="X9" s="58" t="s">
        <v>1256</v>
      </c>
    </row>
    <row r="10" spans="1:24" ht="13.5" customHeight="1">
      <c r="C10" s="145">
        <v>2019090300007</v>
      </c>
      <c r="D10" s="146">
        <f t="shared" ca="1" si="0"/>
        <v>43711</v>
      </c>
      <c r="E10" s="146">
        <f t="shared" ca="1" si="1"/>
        <v>43711</v>
      </c>
      <c r="F10" s="47">
        <v>106</v>
      </c>
      <c r="G10" s="58" t="s">
        <v>451</v>
      </c>
      <c r="H10" s="58" t="s">
        <v>232</v>
      </c>
      <c r="I10" s="65" t="s">
        <v>450</v>
      </c>
      <c r="J10" s="60">
        <v>42</v>
      </c>
      <c r="K10" s="58" t="s">
        <v>61</v>
      </c>
      <c r="L10" s="58" t="s">
        <v>791</v>
      </c>
      <c r="M10" s="27">
        <v>43597</v>
      </c>
      <c r="N10" s="58">
        <v>0</v>
      </c>
      <c r="O10" s="58" t="s">
        <v>782</v>
      </c>
      <c r="P10" s="58">
        <f t="shared" si="2"/>
        <v>0</v>
      </c>
      <c r="Q10" s="58" t="s">
        <v>811</v>
      </c>
      <c r="R10" s="58">
        <v>18722401846</v>
      </c>
      <c r="S10" s="58" t="s">
        <v>812</v>
      </c>
      <c r="T10" s="58" t="s">
        <v>813</v>
      </c>
      <c r="U10" s="58">
        <v>15134669511</v>
      </c>
      <c r="V10" s="58" t="s">
        <v>814</v>
      </c>
      <c r="W10" s="147">
        <v>43712</v>
      </c>
      <c r="X10" s="58" t="s">
        <v>1254</v>
      </c>
    </row>
    <row r="11" spans="1:24" ht="13.5" customHeight="1">
      <c r="A11" s="38"/>
      <c r="C11" s="145">
        <v>2019090300008</v>
      </c>
      <c r="D11" s="146">
        <f t="shared" ca="1" si="0"/>
        <v>43711</v>
      </c>
      <c r="E11" s="146">
        <f t="shared" ca="1" si="1"/>
        <v>43711</v>
      </c>
      <c r="F11" s="47">
        <v>107</v>
      </c>
      <c r="G11" s="58" t="s">
        <v>453</v>
      </c>
      <c r="H11" s="58" t="s">
        <v>233</v>
      </c>
      <c r="I11" s="65" t="s">
        <v>452</v>
      </c>
      <c r="J11" s="60">
        <v>50</v>
      </c>
      <c r="K11" s="58" t="s">
        <v>57</v>
      </c>
      <c r="L11" s="58" t="s">
        <v>791</v>
      </c>
      <c r="M11" s="27">
        <v>43598</v>
      </c>
      <c r="N11" s="58">
        <v>0</v>
      </c>
      <c r="O11" s="58" t="s">
        <v>782</v>
      </c>
      <c r="P11" s="58">
        <f t="shared" si="2"/>
        <v>0</v>
      </c>
      <c r="Q11" s="58" t="s">
        <v>494</v>
      </c>
      <c r="R11" s="58">
        <v>16556496557</v>
      </c>
      <c r="S11" s="58" t="s">
        <v>815</v>
      </c>
      <c r="T11" s="58" t="s">
        <v>816</v>
      </c>
      <c r="U11" s="58">
        <v>18916115678</v>
      </c>
      <c r="V11" s="58" t="s">
        <v>817</v>
      </c>
      <c r="W11" s="147">
        <v>43712</v>
      </c>
      <c r="X11" s="58" t="s">
        <v>1254</v>
      </c>
    </row>
    <row r="12" spans="1:24" ht="13.5" customHeight="1">
      <c r="A12" s="38"/>
      <c r="C12" s="145">
        <v>2019090300009</v>
      </c>
      <c r="D12" s="146">
        <f t="shared" ca="1" si="0"/>
        <v>43711</v>
      </c>
      <c r="E12" s="146">
        <f t="shared" ca="1" si="1"/>
        <v>43711</v>
      </c>
      <c r="F12" s="47">
        <v>108</v>
      </c>
      <c r="G12" s="58" t="s">
        <v>454</v>
      </c>
      <c r="H12" s="58" t="s">
        <v>234</v>
      </c>
      <c r="I12" s="65" t="s">
        <v>629</v>
      </c>
      <c r="J12" s="60">
        <v>20</v>
      </c>
      <c r="K12" s="58" t="s">
        <v>59</v>
      </c>
      <c r="L12" s="58" t="s">
        <v>818</v>
      </c>
      <c r="M12" s="27">
        <v>43599</v>
      </c>
      <c r="N12" s="58">
        <v>0</v>
      </c>
      <c r="O12" s="58" t="s">
        <v>782</v>
      </c>
      <c r="P12" s="58">
        <f t="shared" si="2"/>
        <v>0</v>
      </c>
      <c r="Q12" s="58" t="s">
        <v>819</v>
      </c>
      <c r="R12" s="58">
        <v>18781138732</v>
      </c>
      <c r="S12" s="58" t="s">
        <v>820</v>
      </c>
      <c r="T12" s="58" t="s">
        <v>821</v>
      </c>
      <c r="U12" s="58">
        <v>17771777097</v>
      </c>
      <c r="V12" s="58" t="s">
        <v>822</v>
      </c>
      <c r="W12" s="147">
        <v>43712</v>
      </c>
      <c r="X12" s="58" t="s">
        <v>1254</v>
      </c>
    </row>
    <row r="13" spans="1:24" ht="13.5" customHeight="1">
      <c r="A13" s="38"/>
      <c r="C13" s="145">
        <v>2019090300010</v>
      </c>
      <c r="D13" s="146">
        <f t="shared" ca="1" si="0"/>
        <v>43711</v>
      </c>
      <c r="E13" s="146">
        <f t="shared" ca="1" si="1"/>
        <v>43711</v>
      </c>
      <c r="F13" s="47">
        <v>109</v>
      </c>
      <c r="G13" s="58" t="s">
        <v>455</v>
      </c>
      <c r="H13" s="58" t="s">
        <v>525</v>
      </c>
      <c r="I13" s="65" t="s">
        <v>630</v>
      </c>
      <c r="J13" s="60">
        <v>14</v>
      </c>
      <c r="K13" s="58" t="s">
        <v>116</v>
      </c>
      <c r="L13" s="58" t="s">
        <v>823</v>
      </c>
      <c r="M13" s="27">
        <v>43600</v>
      </c>
      <c r="N13" s="58">
        <v>0</v>
      </c>
      <c r="O13" s="58" t="s">
        <v>782</v>
      </c>
      <c r="P13" s="58">
        <f t="shared" si="2"/>
        <v>0</v>
      </c>
      <c r="Q13" s="58" t="s">
        <v>824</v>
      </c>
      <c r="R13" s="58">
        <v>18789653564</v>
      </c>
      <c r="S13" s="58" t="s">
        <v>825</v>
      </c>
      <c r="T13" s="58" t="s">
        <v>826</v>
      </c>
      <c r="U13" s="58">
        <v>17704311119</v>
      </c>
      <c r="V13" s="58" t="s">
        <v>827</v>
      </c>
      <c r="W13" s="147">
        <v>43712</v>
      </c>
      <c r="X13" s="58" t="s">
        <v>1257</v>
      </c>
    </row>
    <row r="14" spans="1:24" ht="14.45" customHeight="1">
      <c r="C14" s="145">
        <v>2019090300011</v>
      </c>
      <c r="D14" s="146">
        <f t="shared" ca="1" si="0"/>
        <v>43711</v>
      </c>
      <c r="E14" s="146">
        <f t="shared" ca="1" si="1"/>
        <v>43711</v>
      </c>
      <c r="F14" s="47">
        <v>110</v>
      </c>
      <c r="G14" s="58" t="s">
        <v>456</v>
      </c>
      <c r="H14" s="58" t="s">
        <v>526</v>
      </c>
      <c r="I14" s="65" t="s">
        <v>631</v>
      </c>
      <c r="J14" s="60">
        <v>28</v>
      </c>
      <c r="K14" s="58" t="s">
        <v>117</v>
      </c>
      <c r="L14" s="58" t="s">
        <v>828</v>
      </c>
      <c r="M14" s="27">
        <v>43601</v>
      </c>
      <c r="N14" s="58">
        <v>2550</v>
      </c>
      <c r="O14" s="58" t="s">
        <v>806</v>
      </c>
      <c r="P14" s="58">
        <f t="shared" si="2"/>
        <v>25.5</v>
      </c>
      <c r="Q14" s="58" t="s">
        <v>186</v>
      </c>
      <c r="R14" s="58">
        <v>16789235942</v>
      </c>
      <c r="S14" s="58" t="s">
        <v>829</v>
      </c>
      <c r="T14" s="58" t="s">
        <v>830</v>
      </c>
      <c r="U14" s="58">
        <v>18531162222</v>
      </c>
      <c r="V14" s="58" t="s">
        <v>831</v>
      </c>
      <c r="W14" s="147">
        <v>43712</v>
      </c>
      <c r="X14" s="58" t="s">
        <v>1258</v>
      </c>
    </row>
    <row r="15" spans="1:24" ht="14.45" customHeight="1">
      <c r="C15" s="145">
        <v>2019090300012</v>
      </c>
      <c r="D15" s="146">
        <f t="shared" ca="1" si="0"/>
        <v>43711</v>
      </c>
      <c r="E15" s="146">
        <f t="shared" ca="1" si="1"/>
        <v>43711</v>
      </c>
      <c r="F15" s="47">
        <v>111</v>
      </c>
      <c r="G15" s="58" t="s">
        <v>126</v>
      </c>
      <c r="H15" s="58" t="s">
        <v>527</v>
      </c>
      <c r="I15" s="65" t="s">
        <v>632</v>
      </c>
      <c r="J15" s="60">
        <v>45</v>
      </c>
      <c r="K15" s="58" t="s">
        <v>122</v>
      </c>
      <c r="L15" s="58" t="s">
        <v>832</v>
      </c>
      <c r="M15" s="27">
        <v>43602</v>
      </c>
      <c r="N15" s="58">
        <v>0</v>
      </c>
      <c r="O15" s="58" t="s">
        <v>782</v>
      </c>
      <c r="P15" s="58">
        <f t="shared" si="2"/>
        <v>0</v>
      </c>
      <c r="Q15" s="58" t="s">
        <v>833</v>
      </c>
      <c r="R15" s="58">
        <v>14567679653</v>
      </c>
      <c r="S15" s="58" t="s">
        <v>834</v>
      </c>
      <c r="T15" s="58" t="s">
        <v>835</v>
      </c>
      <c r="U15" s="58">
        <v>17719992345</v>
      </c>
      <c r="V15" s="58" t="s">
        <v>836</v>
      </c>
      <c r="W15" s="147">
        <v>43712</v>
      </c>
      <c r="X15" s="58" t="s">
        <v>1259</v>
      </c>
    </row>
    <row r="16" spans="1:24" ht="14.45" customHeight="1">
      <c r="C16" s="145">
        <v>2019090300013</v>
      </c>
      <c r="D16" s="146">
        <f t="shared" ca="1" si="0"/>
        <v>43711</v>
      </c>
      <c r="E16" s="146">
        <f t="shared" ca="1" si="1"/>
        <v>43711</v>
      </c>
      <c r="F16" s="47">
        <v>112</v>
      </c>
      <c r="G16" s="58" t="s">
        <v>42</v>
      </c>
      <c r="H16" s="58" t="s">
        <v>528</v>
      </c>
      <c r="I16" s="65" t="s">
        <v>459</v>
      </c>
      <c r="J16" s="60">
        <v>29</v>
      </c>
      <c r="K16" s="58" t="s">
        <v>70</v>
      </c>
      <c r="L16" s="58" t="s">
        <v>837</v>
      </c>
      <c r="M16" s="27">
        <v>43603</v>
      </c>
      <c r="N16" s="58">
        <v>0</v>
      </c>
      <c r="O16" s="58" t="s">
        <v>782</v>
      </c>
      <c r="P16" s="58">
        <f t="shared" si="2"/>
        <v>0</v>
      </c>
      <c r="Q16" s="58" t="s">
        <v>838</v>
      </c>
      <c r="R16" s="58">
        <v>12854499776</v>
      </c>
      <c r="S16" s="58" t="s">
        <v>839</v>
      </c>
      <c r="T16" s="58" t="s">
        <v>840</v>
      </c>
      <c r="U16" s="58">
        <v>15618882880</v>
      </c>
      <c r="V16" s="58" t="s">
        <v>841</v>
      </c>
      <c r="W16" s="147">
        <v>43712</v>
      </c>
      <c r="X16" s="58" t="s">
        <v>1260</v>
      </c>
    </row>
    <row r="17" spans="3:24" ht="14.45" customHeight="1">
      <c r="C17" s="145">
        <v>2019090300014</v>
      </c>
      <c r="D17" s="146">
        <f t="shared" ca="1" si="0"/>
        <v>43711</v>
      </c>
      <c r="E17" s="146">
        <f t="shared" ca="1" si="1"/>
        <v>43711</v>
      </c>
      <c r="F17" s="47">
        <v>113</v>
      </c>
      <c r="G17" s="58" t="s">
        <v>48</v>
      </c>
      <c r="H17" s="58" t="s">
        <v>530</v>
      </c>
      <c r="I17" s="65" t="s">
        <v>461</v>
      </c>
      <c r="J17" s="60">
        <v>32</v>
      </c>
      <c r="K17" s="58" t="s">
        <v>112</v>
      </c>
      <c r="L17" s="58" t="s">
        <v>842</v>
      </c>
      <c r="M17" s="27">
        <v>43604</v>
      </c>
      <c r="N17" s="58">
        <v>0</v>
      </c>
      <c r="O17" s="58" t="s">
        <v>782</v>
      </c>
      <c r="P17" s="58">
        <f t="shared" si="2"/>
        <v>0</v>
      </c>
      <c r="Q17" s="58" t="s">
        <v>843</v>
      </c>
      <c r="R17" s="58">
        <v>15411236967</v>
      </c>
      <c r="S17" s="58" t="s">
        <v>844</v>
      </c>
      <c r="T17" s="58" t="s">
        <v>845</v>
      </c>
      <c r="U17" s="58">
        <v>15983563333</v>
      </c>
      <c r="V17" s="58" t="s">
        <v>846</v>
      </c>
      <c r="W17" s="147">
        <v>43712</v>
      </c>
      <c r="X17" s="58" t="s">
        <v>1261</v>
      </c>
    </row>
    <row r="18" spans="3:24" ht="14.45" customHeight="1">
      <c r="C18" s="145">
        <v>2019090300015</v>
      </c>
      <c r="D18" s="146">
        <f t="shared" ca="1" si="0"/>
        <v>43711</v>
      </c>
      <c r="E18" s="146">
        <f t="shared" ca="1" si="1"/>
        <v>43711</v>
      </c>
      <c r="F18" s="47">
        <v>114</v>
      </c>
      <c r="G18" s="58" t="s">
        <v>658</v>
      </c>
      <c r="H18" s="58" t="s">
        <v>532</v>
      </c>
      <c r="I18" s="65" t="s">
        <v>462</v>
      </c>
      <c r="J18" s="60">
        <v>41</v>
      </c>
      <c r="K18" s="58" t="s">
        <v>116</v>
      </c>
      <c r="L18" s="58" t="s">
        <v>847</v>
      </c>
      <c r="M18" s="27">
        <v>43605</v>
      </c>
      <c r="N18" s="58">
        <v>0</v>
      </c>
      <c r="O18" s="58" t="s">
        <v>782</v>
      </c>
      <c r="P18" s="58">
        <f t="shared" si="2"/>
        <v>0</v>
      </c>
      <c r="Q18" s="58" t="s">
        <v>848</v>
      </c>
      <c r="R18" s="58">
        <v>14456322927</v>
      </c>
      <c r="S18" s="58" t="s">
        <v>849</v>
      </c>
      <c r="T18" s="58" t="s">
        <v>850</v>
      </c>
      <c r="U18" s="58">
        <v>13387878168</v>
      </c>
      <c r="V18" s="58" t="s">
        <v>851</v>
      </c>
      <c r="W18" s="147">
        <v>43712</v>
      </c>
      <c r="X18" s="58" t="s">
        <v>1262</v>
      </c>
    </row>
    <row r="19" spans="3:24">
      <c r="C19" s="145">
        <v>2019090300016</v>
      </c>
      <c r="D19" s="146">
        <f t="shared" ca="1" si="0"/>
        <v>43711</v>
      </c>
      <c r="E19" s="146">
        <f t="shared" ca="1" si="1"/>
        <v>43711</v>
      </c>
      <c r="F19" s="47">
        <v>115</v>
      </c>
      <c r="G19" s="58" t="s">
        <v>121</v>
      </c>
      <c r="H19" s="58" t="s">
        <v>534</v>
      </c>
      <c r="I19" s="65" t="s">
        <v>464</v>
      </c>
      <c r="J19" s="60">
        <v>48</v>
      </c>
      <c r="K19" s="58" t="s">
        <v>118</v>
      </c>
      <c r="L19" s="58" t="s">
        <v>852</v>
      </c>
      <c r="M19" s="27">
        <v>43606</v>
      </c>
      <c r="N19" s="58">
        <v>0</v>
      </c>
      <c r="O19" s="58" t="s">
        <v>782</v>
      </c>
      <c r="P19" s="58">
        <f t="shared" si="2"/>
        <v>0</v>
      </c>
      <c r="Q19" s="58" t="s">
        <v>853</v>
      </c>
      <c r="R19" s="58">
        <v>15995164555</v>
      </c>
      <c r="S19" s="58" t="s">
        <v>854</v>
      </c>
      <c r="T19" s="58" t="s">
        <v>855</v>
      </c>
      <c r="U19" s="58">
        <v>13321818183</v>
      </c>
      <c r="V19" s="58" t="s">
        <v>856</v>
      </c>
      <c r="W19" s="147">
        <v>43712</v>
      </c>
      <c r="X19" s="58" t="s">
        <v>1286</v>
      </c>
    </row>
    <row r="20" spans="3:24">
      <c r="C20" s="145">
        <v>2019090300017</v>
      </c>
      <c r="D20" s="146">
        <f t="shared" ca="1" si="0"/>
        <v>43711</v>
      </c>
      <c r="E20" s="146">
        <f t="shared" ca="1" si="1"/>
        <v>43711</v>
      </c>
      <c r="F20" s="47">
        <v>116</v>
      </c>
      <c r="G20" s="58" t="s">
        <v>119</v>
      </c>
      <c r="H20" s="58" t="s">
        <v>536</v>
      </c>
      <c r="I20" s="65" t="s">
        <v>465</v>
      </c>
      <c r="J20" s="60">
        <v>32</v>
      </c>
      <c r="K20" s="58" t="s">
        <v>857</v>
      </c>
      <c r="L20" s="58" t="s">
        <v>858</v>
      </c>
      <c r="M20" s="27">
        <v>43607</v>
      </c>
      <c r="N20" s="58">
        <v>0</v>
      </c>
      <c r="O20" s="58" t="s">
        <v>782</v>
      </c>
      <c r="P20" s="58">
        <f t="shared" si="2"/>
        <v>0</v>
      </c>
      <c r="Q20" s="58" t="s">
        <v>859</v>
      </c>
      <c r="R20" s="58">
        <v>17994653245</v>
      </c>
      <c r="S20" s="58" t="s">
        <v>860</v>
      </c>
      <c r="T20" s="58" t="s">
        <v>861</v>
      </c>
      <c r="U20" s="58">
        <v>13122817999</v>
      </c>
      <c r="V20" s="58" t="s">
        <v>862</v>
      </c>
      <c r="W20" s="147">
        <v>43712</v>
      </c>
      <c r="X20" s="58" t="s">
        <v>1262</v>
      </c>
    </row>
    <row r="21" spans="3:24">
      <c r="C21" s="145">
        <v>2019090300018</v>
      </c>
      <c r="D21" s="146">
        <f t="shared" ca="1" si="0"/>
        <v>43711</v>
      </c>
      <c r="E21" s="146">
        <f t="shared" ca="1" si="1"/>
        <v>43711</v>
      </c>
      <c r="F21" s="47">
        <v>117</v>
      </c>
      <c r="G21" s="58" t="s">
        <v>44</v>
      </c>
      <c r="H21" s="58" t="s">
        <v>1384</v>
      </c>
      <c r="I21" s="65" t="s">
        <v>633</v>
      </c>
      <c r="J21" s="60">
        <v>46</v>
      </c>
      <c r="K21" s="58" t="s">
        <v>818</v>
      </c>
      <c r="L21" s="58" t="s">
        <v>832</v>
      </c>
      <c r="M21" s="27">
        <v>43608</v>
      </c>
      <c r="N21" s="58">
        <v>0</v>
      </c>
      <c r="O21" s="58" t="s">
        <v>782</v>
      </c>
      <c r="P21" s="58">
        <f t="shared" si="2"/>
        <v>0</v>
      </c>
      <c r="Q21" s="58" t="s">
        <v>863</v>
      </c>
      <c r="R21" s="58">
        <v>13649946556</v>
      </c>
      <c r="S21" s="58" t="s">
        <v>864</v>
      </c>
      <c r="T21" s="58" t="s">
        <v>865</v>
      </c>
      <c r="U21" s="58">
        <v>18233399333</v>
      </c>
      <c r="V21" s="58" t="s">
        <v>866</v>
      </c>
      <c r="W21" s="147">
        <v>43712</v>
      </c>
      <c r="X21" s="58" t="s">
        <v>1259</v>
      </c>
    </row>
    <row r="22" spans="3:24">
      <c r="C22" s="145">
        <v>2019090300019</v>
      </c>
      <c r="D22" s="146">
        <f t="shared" ca="1" si="0"/>
        <v>43711</v>
      </c>
      <c r="E22" s="146">
        <f t="shared" ca="1" si="1"/>
        <v>43711</v>
      </c>
      <c r="F22" s="47">
        <v>118</v>
      </c>
      <c r="G22" s="58" t="s">
        <v>41</v>
      </c>
      <c r="H22" s="58" t="s">
        <v>538</v>
      </c>
      <c r="I22" s="65" t="s">
        <v>634</v>
      </c>
      <c r="J22" s="60">
        <v>30</v>
      </c>
      <c r="K22" s="58" t="s">
        <v>818</v>
      </c>
      <c r="L22" s="58" t="s">
        <v>867</v>
      </c>
      <c r="M22" s="27">
        <v>43609</v>
      </c>
      <c r="N22" s="58">
        <v>0</v>
      </c>
      <c r="O22" s="58" t="s">
        <v>782</v>
      </c>
      <c r="P22" s="58">
        <f t="shared" si="2"/>
        <v>0</v>
      </c>
      <c r="Q22" s="58" t="s">
        <v>868</v>
      </c>
      <c r="R22" s="58">
        <v>15522324141</v>
      </c>
      <c r="S22" s="58" t="s">
        <v>869</v>
      </c>
      <c r="T22" s="58" t="s">
        <v>870</v>
      </c>
      <c r="U22" s="58">
        <v>13905519910</v>
      </c>
      <c r="V22" s="58" t="s">
        <v>871</v>
      </c>
      <c r="W22" s="147">
        <v>43712</v>
      </c>
      <c r="X22" s="58" t="s">
        <v>1264</v>
      </c>
    </row>
    <row r="23" spans="3:24">
      <c r="C23" s="145">
        <v>2019090300020</v>
      </c>
      <c r="D23" s="146">
        <f t="shared" ca="1" si="0"/>
        <v>43711</v>
      </c>
      <c r="E23" s="146">
        <f t="shared" ca="1" si="1"/>
        <v>43711</v>
      </c>
      <c r="F23" s="47">
        <v>119</v>
      </c>
      <c r="G23" s="58" t="s">
        <v>71</v>
      </c>
      <c r="H23" s="58" t="s">
        <v>539</v>
      </c>
      <c r="I23" s="65" t="s">
        <v>635</v>
      </c>
      <c r="J23" s="60">
        <v>36</v>
      </c>
      <c r="K23" s="58" t="s">
        <v>818</v>
      </c>
      <c r="L23" s="58" t="s">
        <v>872</v>
      </c>
      <c r="M23" s="27">
        <v>43610</v>
      </c>
      <c r="N23" s="58">
        <v>0</v>
      </c>
      <c r="O23" s="58" t="s">
        <v>782</v>
      </c>
      <c r="P23" s="58">
        <f t="shared" si="2"/>
        <v>0</v>
      </c>
      <c r="Q23" s="58" t="s">
        <v>873</v>
      </c>
      <c r="R23" s="58">
        <v>15565653224</v>
      </c>
      <c r="S23" s="58" t="s">
        <v>874</v>
      </c>
      <c r="T23" s="58" t="s">
        <v>875</v>
      </c>
      <c r="U23" s="58">
        <v>15911112340</v>
      </c>
      <c r="V23" s="58" t="s">
        <v>876</v>
      </c>
      <c r="W23" s="147">
        <v>43712</v>
      </c>
      <c r="X23" s="58" t="s">
        <v>1265</v>
      </c>
    </row>
    <row r="24" spans="3:24">
      <c r="C24" s="145">
        <v>2019090300021</v>
      </c>
      <c r="D24" s="146">
        <f t="shared" ca="1" si="0"/>
        <v>43711</v>
      </c>
      <c r="E24" s="146">
        <f t="shared" ca="1" si="1"/>
        <v>43711</v>
      </c>
      <c r="F24" s="47">
        <v>120</v>
      </c>
      <c r="G24" s="58" t="s">
        <v>46</v>
      </c>
      <c r="H24" s="58" t="s">
        <v>541</v>
      </c>
      <c r="I24" s="65" t="s">
        <v>469</v>
      </c>
      <c r="J24" s="60">
        <v>46</v>
      </c>
      <c r="K24" s="58" t="s">
        <v>832</v>
      </c>
      <c r="L24" s="58" t="s">
        <v>877</v>
      </c>
      <c r="M24" s="27">
        <v>43611</v>
      </c>
      <c r="N24" s="58">
        <v>0</v>
      </c>
      <c r="O24" s="58" t="s">
        <v>782</v>
      </c>
      <c r="P24" s="58">
        <f t="shared" si="2"/>
        <v>0</v>
      </c>
      <c r="Q24" s="58" t="s">
        <v>878</v>
      </c>
      <c r="R24" s="58">
        <v>16557758841</v>
      </c>
      <c r="S24" s="58" t="s">
        <v>879</v>
      </c>
      <c r="T24" s="58" t="s">
        <v>880</v>
      </c>
      <c r="U24" s="58">
        <v>18813181518</v>
      </c>
      <c r="V24" s="58" t="s">
        <v>881</v>
      </c>
      <c r="W24" s="147">
        <v>43712</v>
      </c>
      <c r="X24" s="58" t="s">
        <v>1266</v>
      </c>
    </row>
    <row r="25" spans="3:24">
      <c r="C25" s="145">
        <v>2019090300022</v>
      </c>
      <c r="D25" s="146">
        <f t="shared" ca="1" si="0"/>
        <v>43711</v>
      </c>
      <c r="E25" s="146">
        <f t="shared" ca="1" si="1"/>
        <v>43711</v>
      </c>
      <c r="F25" s="47">
        <v>121</v>
      </c>
      <c r="G25" s="58" t="s">
        <v>72</v>
      </c>
      <c r="H25" s="58" t="s">
        <v>543</v>
      </c>
      <c r="I25" s="65" t="s">
        <v>471</v>
      </c>
      <c r="J25" s="60">
        <v>47</v>
      </c>
      <c r="K25" s="58" t="s">
        <v>828</v>
      </c>
      <c r="L25" s="58" t="s">
        <v>882</v>
      </c>
      <c r="M25" s="27">
        <v>43612</v>
      </c>
      <c r="N25" s="58">
        <v>0</v>
      </c>
      <c r="O25" s="58" t="s">
        <v>806</v>
      </c>
      <c r="P25" s="58">
        <f t="shared" si="2"/>
        <v>0</v>
      </c>
      <c r="Q25" s="58" t="s">
        <v>883</v>
      </c>
      <c r="R25" s="58">
        <v>15656417895</v>
      </c>
      <c r="S25" s="58" t="s">
        <v>884</v>
      </c>
      <c r="T25" s="58" t="s">
        <v>885</v>
      </c>
      <c r="U25" s="58">
        <v>13113399889</v>
      </c>
      <c r="V25" s="58" t="s">
        <v>886</v>
      </c>
      <c r="W25" s="147">
        <v>43712</v>
      </c>
      <c r="X25" s="58" t="s">
        <v>1267</v>
      </c>
    </row>
    <row r="26" spans="3:24">
      <c r="C26" s="145">
        <v>2019090300023</v>
      </c>
      <c r="D26" s="146">
        <f t="shared" ca="1" si="0"/>
        <v>43711</v>
      </c>
      <c r="E26" s="146">
        <f t="shared" ca="1" si="1"/>
        <v>43711</v>
      </c>
      <c r="F26" s="47">
        <v>122</v>
      </c>
      <c r="G26" s="58" t="s">
        <v>113</v>
      </c>
      <c r="H26" s="58" t="s">
        <v>545</v>
      </c>
      <c r="I26" s="65" t="s">
        <v>472</v>
      </c>
      <c r="J26" s="60">
        <v>19</v>
      </c>
      <c r="K26" s="58" t="s">
        <v>828</v>
      </c>
      <c r="L26" s="58" t="s">
        <v>887</v>
      </c>
      <c r="M26" s="27">
        <v>43613</v>
      </c>
      <c r="N26" s="58">
        <v>0</v>
      </c>
      <c r="O26" s="58" t="s">
        <v>782</v>
      </c>
      <c r="P26" s="58">
        <f t="shared" si="2"/>
        <v>0</v>
      </c>
      <c r="Q26" s="58" t="s">
        <v>888</v>
      </c>
      <c r="R26" s="58">
        <v>15789761234</v>
      </c>
      <c r="S26" s="58" t="s">
        <v>889</v>
      </c>
      <c r="T26" s="58" t="s">
        <v>890</v>
      </c>
      <c r="U26" s="58">
        <v>18803798388</v>
      </c>
      <c r="V26" s="58" t="s">
        <v>891</v>
      </c>
      <c r="W26" s="147">
        <v>43712</v>
      </c>
      <c r="X26" s="58" t="s">
        <v>1254</v>
      </c>
    </row>
    <row r="27" spans="3:24">
      <c r="C27" s="145">
        <v>2019090300024</v>
      </c>
      <c r="D27" s="146">
        <f t="shared" ca="1" si="0"/>
        <v>43711</v>
      </c>
      <c r="E27" s="146">
        <f t="shared" ca="1" si="1"/>
        <v>43711</v>
      </c>
      <c r="F27" s="47">
        <v>123</v>
      </c>
      <c r="G27" s="58" t="s">
        <v>111</v>
      </c>
      <c r="H27" s="58" t="s">
        <v>547</v>
      </c>
      <c r="I27" s="65" t="s">
        <v>636</v>
      </c>
      <c r="J27" s="60">
        <v>17</v>
      </c>
      <c r="K27" s="58" t="s">
        <v>801</v>
      </c>
      <c r="L27" s="58" t="s">
        <v>892</v>
      </c>
      <c r="M27" s="27">
        <v>43614</v>
      </c>
      <c r="N27" s="58">
        <v>0</v>
      </c>
      <c r="O27" s="58" t="s">
        <v>782</v>
      </c>
      <c r="P27" s="58">
        <f t="shared" si="2"/>
        <v>0</v>
      </c>
      <c r="Q27" s="58" t="s">
        <v>893</v>
      </c>
      <c r="R27" s="58">
        <v>14565644789</v>
      </c>
      <c r="S27" s="58" t="s">
        <v>894</v>
      </c>
      <c r="T27" s="58" t="s">
        <v>895</v>
      </c>
      <c r="U27" s="58">
        <v>13152756333</v>
      </c>
      <c r="V27" s="58" t="s">
        <v>896</v>
      </c>
      <c r="W27" s="147">
        <v>43712</v>
      </c>
      <c r="X27" s="58" t="s">
        <v>1268</v>
      </c>
    </row>
    <row r="28" spans="3:24">
      <c r="C28" s="145">
        <v>2019090300025</v>
      </c>
      <c r="D28" s="146">
        <f t="shared" ca="1" si="0"/>
        <v>43711</v>
      </c>
      <c r="E28" s="146">
        <f t="shared" ca="1" si="1"/>
        <v>43711</v>
      </c>
      <c r="F28" s="47">
        <v>124</v>
      </c>
      <c r="G28" s="58" t="s">
        <v>37</v>
      </c>
      <c r="H28" s="58" t="s">
        <v>549</v>
      </c>
      <c r="I28" s="65" t="s">
        <v>637</v>
      </c>
      <c r="J28" s="60">
        <v>27</v>
      </c>
      <c r="K28" s="58" t="s">
        <v>837</v>
      </c>
      <c r="L28" s="58" t="s">
        <v>805</v>
      </c>
      <c r="M28" s="27">
        <v>43615</v>
      </c>
      <c r="N28" s="58">
        <v>0</v>
      </c>
      <c r="O28" s="58" t="s">
        <v>782</v>
      </c>
      <c r="P28" s="58">
        <f t="shared" si="2"/>
        <v>0</v>
      </c>
      <c r="Q28" s="58" t="s">
        <v>897</v>
      </c>
      <c r="R28" s="58">
        <v>15252467894</v>
      </c>
      <c r="S28" s="58" t="s">
        <v>898</v>
      </c>
      <c r="T28" s="58" t="s">
        <v>899</v>
      </c>
      <c r="U28" s="58">
        <v>13162001001</v>
      </c>
      <c r="V28" s="58" t="s">
        <v>810</v>
      </c>
      <c r="W28" s="147">
        <v>43712</v>
      </c>
      <c r="X28" s="58" t="s">
        <v>1256</v>
      </c>
    </row>
    <row r="29" spans="3:24">
      <c r="C29" s="145">
        <v>2019090300026</v>
      </c>
      <c r="D29" s="146">
        <f t="shared" ca="1" si="0"/>
        <v>43711</v>
      </c>
      <c r="E29" s="146">
        <f t="shared" ca="1" si="1"/>
        <v>43711</v>
      </c>
      <c r="F29" s="47">
        <v>124</v>
      </c>
      <c r="G29" s="58" t="s">
        <v>440</v>
      </c>
      <c r="H29" s="58" t="s">
        <v>551</v>
      </c>
      <c r="I29" s="65" t="s">
        <v>447</v>
      </c>
      <c r="J29" s="60">
        <v>28</v>
      </c>
      <c r="K29" s="58" t="s">
        <v>182</v>
      </c>
      <c r="L29" s="58" t="s">
        <v>59</v>
      </c>
      <c r="M29" s="27">
        <v>43616</v>
      </c>
      <c r="N29" s="58">
        <v>0</v>
      </c>
      <c r="O29" s="58" t="s">
        <v>782</v>
      </c>
      <c r="P29" s="58">
        <f t="shared" si="2"/>
        <v>0</v>
      </c>
      <c r="Q29" s="58" t="s">
        <v>900</v>
      </c>
      <c r="R29" s="58">
        <v>16512341478</v>
      </c>
      <c r="S29" s="58" t="s">
        <v>901</v>
      </c>
      <c r="T29" s="58" t="s">
        <v>902</v>
      </c>
      <c r="U29" s="58">
        <v>18116275678</v>
      </c>
      <c r="V29" s="58" t="s">
        <v>903</v>
      </c>
      <c r="W29" s="147">
        <v>43712</v>
      </c>
      <c r="X29" s="58" t="s">
        <v>1254</v>
      </c>
    </row>
    <row r="30" spans="3:24">
      <c r="C30" s="145">
        <v>2019090300027</v>
      </c>
      <c r="D30" s="146">
        <f t="shared" ca="1" si="0"/>
        <v>43711</v>
      </c>
      <c r="E30" s="146">
        <f t="shared" ca="1" si="1"/>
        <v>43711</v>
      </c>
      <c r="F30" s="47">
        <v>124</v>
      </c>
      <c r="G30" s="58" t="s">
        <v>43</v>
      </c>
      <c r="H30" s="58" t="s">
        <v>555</v>
      </c>
      <c r="I30" s="65" t="s">
        <v>450</v>
      </c>
      <c r="J30" s="60">
        <v>45</v>
      </c>
      <c r="K30" s="58" t="s">
        <v>837</v>
      </c>
      <c r="L30" s="58" t="s">
        <v>116</v>
      </c>
      <c r="M30" s="27">
        <v>43617</v>
      </c>
      <c r="N30" s="58">
        <v>0</v>
      </c>
      <c r="O30" s="58" t="s">
        <v>782</v>
      </c>
      <c r="P30" s="58">
        <f t="shared" si="2"/>
        <v>0</v>
      </c>
      <c r="Q30" s="58" t="s">
        <v>904</v>
      </c>
      <c r="R30" s="58">
        <v>13456599784</v>
      </c>
      <c r="S30" s="58" t="s">
        <v>905</v>
      </c>
      <c r="T30" s="58" t="s">
        <v>906</v>
      </c>
      <c r="U30" s="58">
        <v>15618888281</v>
      </c>
      <c r="V30" s="58" t="s">
        <v>907</v>
      </c>
      <c r="W30" s="147">
        <v>43712</v>
      </c>
      <c r="X30" s="58" t="s">
        <v>1254</v>
      </c>
    </row>
    <row r="31" spans="3:24">
      <c r="C31" s="145">
        <v>2019090300028</v>
      </c>
      <c r="D31" s="146">
        <f t="shared" ca="1" si="0"/>
        <v>43711</v>
      </c>
      <c r="E31" s="146">
        <f t="shared" ca="1" si="1"/>
        <v>43711</v>
      </c>
      <c r="F31" s="47">
        <v>124</v>
      </c>
      <c r="G31" s="58" t="s">
        <v>45</v>
      </c>
      <c r="H31" s="58" t="s">
        <v>558</v>
      </c>
      <c r="I31" s="65" t="s">
        <v>452</v>
      </c>
      <c r="J31" s="60">
        <v>33</v>
      </c>
      <c r="K31" s="58" t="s">
        <v>786</v>
      </c>
      <c r="L31" s="58" t="s">
        <v>117</v>
      </c>
      <c r="M31" s="27">
        <v>43618</v>
      </c>
      <c r="N31" s="58">
        <v>0</v>
      </c>
      <c r="O31" s="58" t="s">
        <v>782</v>
      </c>
      <c r="P31" s="58">
        <f t="shared" si="2"/>
        <v>0</v>
      </c>
      <c r="Q31" s="58" t="s">
        <v>908</v>
      </c>
      <c r="R31" s="58">
        <v>10545679564</v>
      </c>
      <c r="S31" s="58" t="s">
        <v>909</v>
      </c>
      <c r="T31" s="58" t="s">
        <v>910</v>
      </c>
      <c r="U31" s="58">
        <v>13061868688</v>
      </c>
      <c r="V31" s="58" t="s">
        <v>911</v>
      </c>
      <c r="W31" s="147">
        <v>43712</v>
      </c>
      <c r="X31" s="58" t="s">
        <v>1254</v>
      </c>
    </row>
    <row r="32" spans="3:24">
      <c r="C32" s="145">
        <v>2019090300029</v>
      </c>
      <c r="D32" s="146">
        <f t="shared" ca="1" si="0"/>
        <v>43711</v>
      </c>
      <c r="E32" s="146">
        <f t="shared" ca="1" si="1"/>
        <v>43711</v>
      </c>
      <c r="F32" s="47">
        <v>124</v>
      </c>
      <c r="G32" s="58" t="s">
        <v>132</v>
      </c>
      <c r="H32" s="58" t="s">
        <v>561</v>
      </c>
      <c r="I32" s="65" t="s">
        <v>629</v>
      </c>
      <c r="J32" s="60">
        <v>22</v>
      </c>
      <c r="K32" s="58" t="s">
        <v>912</v>
      </c>
      <c r="L32" s="58" t="s">
        <v>122</v>
      </c>
      <c r="M32" s="27">
        <v>43619</v>
      </c>
      <c r="N32" s="58">
        <v>0</v>
      </c>
      <c r="O32" s="58" t="s">
        <v>782</v>
      </c>
      <c r="P32" s="58">
        <f t="shared" si="2"/>
        <v>0</v>
      </c>
      <c r="Q32" s="58" t="s">
        <v>913</v>
      </c>
      <c r="R32" s="58">
        <v>18010201354</v>
      </c>
      <c r="S32" s="58" t="s">
        <v>914</v>
      </c>
      <c r="T32" s="58" t="s">
        <v>915</v>
      </c>
      <c r="U32" s="58">
        <v>18500834555</v>
      </c>
      <c r="V32" s="58" t="s">
        <v>916</v>
      </c>
      <c r="W32" s="147">
        <v>43712</v>
      </c>
      <c r="X32" s="58" t="s">
        <v>1254</v>
      </c>
    </row>
    <row r="33" spans="3:24">
      <c r="C33" s="145">
        <v>2019090300030</v>
      </c>
      <c r="D33" s="146">
        <f t="shared" ca="1" si="0"/>
        <v>43711</v>
      </c>
      <c r="E33" s="146">
        <f t="shared" ca="1" si="1"/>
        <v>43711</v>
      </c>
      <c r="F33" s="47">
        <v>124</v>
      </c>
      <c r="G33" s="58" t="s">
        <v>449</v>
      </c>
      <c r="H33" s="58" t="s">
        <v>564</v>
      </c>
      <c r="I33" s="65" t="s">
        <v>630</v>
      </c>
      <c r="J33" s="60">
        <v>19</v>
      </c>
      <c r="K33" s="58" t="s">
        <v>182</v>
      </c>
      <c r="L33" s="58" t="s">
        <v>70</v>
      </c>
      <c r="M33" s="27">
        <v>43620</v>
      </c>
      <c r="N33" s="58">
        <v>0</v>
      </c>
      <c r="O33" s="58" t="s">
        <v>782</v>
      </c>
      <c r="P33" s="58">
        <f t="shared" si="2"/>
        <v>0</v>
      </c>
      <c r="Q33" s="58" t="s">
        <v>917</v>
      </c>
      <c r="R33" s="58">
        <v>18014234515</v>
      </c>
      <c r="S33" s="58" t="s">
        <v>901</v>
      </c>
      <c r="T33" s="58" t="s">
        <v>918</v>
      </c>
      <c r="U33" s="58">
        <v>18385632434</v>
      </c>
      <c r="V33" s="58" t="s">
        <v>919</v>
      </c>
      <c r="W33" s="147">
        <v>43712</v>
      </c>
      <c r="X33" s="58" t="s">
        <v>1254</v>
      </c>
    </row>
    <row r="34" spans="3:24">
      <c r="C34" s="145">
        <v>2019090300031</v>
      </c>
      <c r="D34" s="146">
        <f t="shared" ca="1" si="0"/>
        <v>43711</v>
      </c>
      <c r="E34" s="146">
        <f t="shared" ca="1" si="1"/>
        <v>43711</v>
      </c>
      <c r="F34" s="47">
        <v>124</v>
      </c>
      <c r="G34" s="58" t="s">
        <v>451</v>
      </c>
      <c r="H34" s="58" t="s">
        <v>567</v>
      </c>
      <c r="I34" s="65" t="s">
        <v>631</v>
      </c>
      <c r="J34" s="60">
        <v>40</v>
      </c>
      <c r="K34" s="58" t="s">
        <v>920</v>
      </c>
      <c r="L34" s="58" t="s">
        <v>112</v>
      </c>
      <c r="M34" s="27">
        <v>43621</v>
      </c>
      <c r="N34" s="58">
        <v>0</v>
      </c>
      <c r="O34" s="58" t="s">
        <v>782</v>
      </c>
      <c r="P34" s="58">
        <f t="shared" si="2"/>
        <v>0</v>
      </c>
      <c r="Q34" s="58" t="s">
        <v>921</v>
      </c>
      <c r="R34" s="58">
        <v>15325603450</v>
      </c>
      <c r="S34" s="58" t="s">
        <v>922</v>
      </c>
      <c r="T34" s="58" t="s">
        <v>923</v>
      </c>
      <c r="U34" s="58">
        <v>13966373838</v>
      </c>
      <c r="V34" s="58" t="s">
        <v>924</v>
      </c>
      <c r="W34" s="147">
        <v>43712</v>
      </c>
      <c r="X34" s="58" t="s">
        <v>1254</v>
      </c>
    </row>
    <row r="35" spans="3:24">
      <c r="C35" s="145">
        <v>2019090300032</v>
      </c>
      <c r="D35" s="146">
        <f t="shared" ca="1" si="0"/>
        <v>43711</v>
      </c>
      <c r="E35" s="146">
        <f t="shared" ca="1" si="1"/>
        <v>43711</v>
      </c>
      <c r="F35" s="47">
        <v>124</v>
      </c>
      <c r="G35" s="58" t="s">
        <v>453</v>
      </c>
      <c r="H35" s="58" t="s">
        <v>570</v>
      </c>
      <c r="I35" s="65" t="s">
        <v>632</v>
      </c>
      <c r="J35" s="60">
        <v>10</v>
      </c>
      <c r="K35" s="58" t="s">
        <v>925</v>
      </c>
      <c r="L35" s="58" t="s">
        <v>116</v>
      </c>
      <c r="M35" s="27">
        <v>43622</v>
      </c>
      <c r="N35" s="58">
        <v>0</v>
      </c>
      <c r="O35" s="58" t="s">
        <v>782</v>
      </c>
      <c r="P35" s="58">
        <f t="shared" si="2"/>
        <v>0</v>
      </c>
      <c r="Q35" s="58" t="s">
        <v>926</v>
      </c>
      <c r="R35" s="58">
        <v>15464525221</v>
      </c>
      <c r="S35" s="58" t="s">
        <v>927</v>
      </c>
      <c r="T35" s="58" t="s">
        <v>928</v>
      </c>
      <c r="U35" s="58">
        <v>18571023477</v>
      </c>
      <c r="V35" s="58" t="s">
        <v>929</v>
      </c>
      <c r="W35" s="147">
        <v>43712</v>
      </c>
      <c r="X35" s="58" t="s">
        <v>1254</v>
      </c>
    </row>
    <row r="36" spans="3:24">
      <c r="C36" s="145">
        <v>2019090300033</v>
      </c>
      <c r="D36" s="146">
        <f t="shared" ca="1" si="0"/>
        <v>43711</v>
      </c>
      <c r="E36" s="146">
        <f t="shared" ca="1" si="1"/>
        <v>43711</v>
      </c>
      <c r="F36" s="47">
        <v>124</v>
      </c>
      <c r="G36" s="58" t="s">
        <v>454</v>
      </c>
      <c r="H36" s="58" t="s">
        <v>573</v>
      </c>
      <c r="I36" s="65" t="s">
        <v>459</v>
      </c>
      <c r="J36" s="60">
        <v>10</v>
      </c>
      <c r="K36" s="58" t="s">
        <v>852</v>
      </c>
      <c r="L36" s="58" t="s">
        <v>118</v>
      </c>
      <c r="M36" s="27">
        <v>43623</v>
      </c>
      <c r="N36" s="58">
        <v>0</v>
      </c>
      <c r="O36" s="58" t="s">
        <v>782</v>
      </c>
      <c r="P36" s="58">
        <f t="shared" si="2"/>
        <v>0</v>
      </c>
      <c r="Q36" s="58" t="s">
        <v>930</v>
      </c>
      <c r="R36" s="58">
        <v>15565654472</v>
      </c>
      <c r="S36" s="58" t="s">
        <v>931</v>
      </c>
      <c r="T36" s="58" t="s">
        <v>932</v>
      </c>
      <c r="U36" s="58">
        <v>15976920838</v>
      </c>
      <c r="V36" s="58" t="s">
        <v>933</v>
      </c>
      <c r="W36" s="147">
        <v>43712</v>
      </c>
      <c r="X36" s="58" t="s">
        <v>1254</v>
      </c>
    </row>
    <row r="37" spans="3:24">
      <c r="C37" s="145">
        <v>2019090300034</v>
      </c>
      <c r="D37" s="146">
        <f t="shared" ca="1" si="0"/>
        <v>43711</v>
      </c>
      <c r="E37" s="146">
        <f t="shared" ca="1" si="1"/>
        <v>43711</v>
      </c>
      <c r="F37" s="47">
        <v>124</v>
      </c>
      <c r="G37" s="58" t="s">
        <v>455</v>
      </c>
      <c r="H37" s="58" t="s">
        <v>574</v>
      </c>
      <c r="I37" s="65" t="s">
        <v>461</v>
      </c>
      <c r="J37" s="60">
        <v>19</v>
      </c>
      <c r="K37" s="58" t="s">
        <v>837</v>
      </c>
      <c r="L37" s="58" t="s">
        <v>857</v>
      </c>
      <c r="M37" s="27">
        <v>43624</v>
      </c>
      <c r="N37" s="58">
        <v>0</v>
      </c>
      <c r="O37" s="58" t="s">
        <v>782</v>
      </c>
      <c r="P37" s="58">
        <f t="shared" si="2"/>
        <v>0</v>
      </c>
      <c r="Q37" s="58" t="s">
        <v>934</v>
      </c>
      <c r="R37" s="58">
        <v>13600314544</v>
      </c>
      <c r="S37" s="58" t="s">
        <v>935</v>
      </c>
      <c r="T37" s="58" t="s">
        <v>936</v>
      </c>
      <c r="U37" s="58">
        <v>13433376235</v>
      </c>
      <c r="V37" s="58" t="s">
        <v>937</v>
      </c>
      <c r="W37" s="147">
        <v>43712</v>
      </c>
      <c r="X37" s="58" t="s">
        <v>1269</v>
      </c>
    </row>
    <row r="38" spans="3:24">
      <c r="C38" s="145">
        <v>2019090300035</v>
      </c>
      <c r="D38" s="146">
        <f t="shared" ca="1" si="0"/>
        <v>43711</v>
      </c>
      <c r="E38" s="146">
        <f t="shared" ca="1" si="1"/>
        <v>43711</v>
      </c>
      <c r="F38" s="47">
        <v>124</v>
      </c>
      <c r="G38" s="58" t="s">
        <v>456</v>
      </c>
      <c r="H38" s="58" t="s">
        <v>575</v>
      </c>
      <c r="I38" s="65" t="s">
        <v>462</v>
      </c>
      <c r="J38" s="60">
        <v>17</v>
      </c>
      <c r="K38" s="58" t="s">
        <v>938</v>
      </c>
      <c r="L38" s="58" t="s">
        <v>818</v>
      </c>
      <c r="M38" s="27">
        <v>43625</v>
      </c>
      <c r="N38" s="58">
        <v>0</v>
      </c>
      <c r="O38" s="58" t="s">
        <v>782</v>
      </c>
      <c r="P38" s="58">
        <f t="shared" si="2"/>
        <v>0</v>
      </c>
      <c r="Q38" s="58" t="s">
        <v>939</v>
      </c>
      <c r="R38" s="58">
        <v>13520212325</v>
      </c>
      <c r="S38" s="58" t="s">
        <v>940</v>
      </c>
      <c r="T38" s="58" t="s">
        <v>941</v>
      </c>
      <c r="U38" s="58">
        <v>15925346524</v>
      </c>
      <c r="V38" s="58" t="s">
        <v>942</v>
      </c>
      <c r="W38" s="147">
        <v>43712</v>
      </c>
      <c r="X38" s="58" t="s">
        <v>1254</v>
      </c>
    </row>
    <row r="39" spans="3:24">
      <c r="C39" s="145">
        <v>2019090300036</v>
      </c>
      <c r="D39" s="146">
        <f t="shared" ca="1" si="0"/>
        <v>43711</v>
      </c>
      <c r="E39" s="146">
        <f t="shared" ca="1" si="1"/>
        <v>43711</v>
      </c>
      <c r="F39" s="47">
        <v>124</v>
      </c>
      <c r="G39" s="58" t="s">
        <v>126</v>
      </c>
      <c r="H39" s="58" t="s">
        <v>576</v>
      </c>
      <c r="I39" s="65" t="s">
        <v>464</v>
      </c>
      <c r="J39" s="60">
        <v>12</v>
      </c>
      <c r="K39" s="58" t="s">
        <v>847</v>
      </c>
      <c r="L39" s="58" t="s">
        <v>818</v>
      </c>
      <c r="M39" s="27">
        <v>43626</v>
      </c>
      <c r="N39" s="58">
        <v>0</v>
      </c>
      <c r="O39" s="58" t="s">
        <v>782</v>
      </c>
      <c r="P39" s="58">
        <f t="shared" si="2"/>
        <v>0</v>
      </c>
      <c r="Q39" s="58" t="s">
        <v>943</v>
      </c>
      <c r="R39" s="58">
        <v>15020314674</v>
      </c>
      <c r="S39" s="58" t="s">
        <v>944</v>
      </c>
      <c r="T39" s="58" t="s">
        <v>945</v>
      </c>
      <c r="U39" s="58">
        <v>13061883088</v>
      </c>
      <c r="V39" s="58" t="s">
        <v>946</v>
      </c>
      <c r="W39" s="147">
        <v>43712</v>
      </c>
      <c r="X39" s="58" t="s">
        <v>1254</v>
      </c>
    </row>
    <row r="40" spans="3:24">
      <c r="C40" s="145">
        <v>2019090300037</v>
      </c>
      <c r="D40" s="146">
        <f t="shared" ca="1" si="0"/>
        <v>43711</v>
      </c>
      <c r="E40" s="146">
        <f t="shared" ca="1" si="1"/>
        <v>43711</v>
      </c>
      <c r="F40" s="47">
        <v>124</v>
      </c>
      <c r="G40" s="58" t="s">
        <v>42</v>
      </c>
      <c r="H40" s="58" t="s">
        <v>577</v>
      </c>
      <c r="I40" s="65" t="s">
        <v>465</v>
      </c>
      <c r="J40" s="60">
        <v>23</v>
      </c>
      <c r="K40" s="58" t="s">
        <v>877</v>
      </c>
      <c r="L40" s="58" t="s">
        <v>818</v>
      </c>
      <c r="M40" s="27">
        <v>43627</v>
      </c>
      <c r="N40" s="58">
        <v>0</v>
      </c>
      <c r="O40" s="58" t="s">
        <v>806</v>
      </c>
      <c r="P40" s="58">
        <f t="shared" si="2"/>
        <v>0</v>
      </c>
      <c r="Q40" s="58" t="s">
        <v>947</v>
      </c>
      <c r="R40" s="58">
        <v>13416547921</v>
      </c>
      <c r="S40" s="58" t="s">
        <v>948</v>
      </c>
      <c r="T40" s="58" t="s">
        <v>949</v>
      </c>
      <c r="U40" s="58">
        <v>13904717503</v>
      </c>
      <c r="V40" s="58" t="s">
        <v>950</v>
      </c>
      <c r="W40" s="147">
        <v>43712</v>
      </c>
      <c r="X40" s="58" t="s">
        <v>1254</v>
      </c>
    </row>
    <row r="41" spans="3:24">
      <c r="C41" s="145">
        <v>2019090300038</v>
      </c>
      <c r="D41" s="146">
        <f t="shared" ca="1" si="0"/>
        <v>43711</v>
      </c>
      <c r="E41" s="146">
        <f t="shared" ca="1" si="1"/>
        <v>43711</v>
      </c>
      <c r="F41" s="47">
        <v>124</v>
      </c>
      <c r="G41" s="58" t="s">
        <v>48</v>
      </c>
      <c r="H41" s="58" t="s">
        <v>578</v>
      </c>
      <c r="I41" s="65" t="s">
        <v>633</v>
      </c>
      <c r="J41" s="60">
        <v>45</v>
      </c>
      <c r="K41" s="58" t="s">
        <v>877</v>
      </c>
      <c r="L41" s="58" t="s">
        <v>832</v>
      </c>
      <c r="M41" s="27">
        <v>43628</v>
      </c>
      <c r="N41" s="58">
        <v>0</v>
      </c>
      <c r="O41" s="58" t="s">
        <v>782</v>
      </c>
      <c r="P41" s="58">
        <f t="shared" si="2"/>
        <v>0</v>
      </c>
      <c r="Q41" s="58" t="s">
        <v>951</v>
      </c>
      <c r="R41" s="58">
        <v>15204313641</v>
      </c>
      <c r="S41" s="58" t="s">
        <v>948</v>
      </c>
      <c r="T41" s="58" t="s">
        <v>952</v>
      </c>
      <c r="U41" s="58">
        <v>13804300053</v>
      </c>
      <c r="V41" s="58" t="s">
        <v>953</v>
      </c>
      <c r="W41" s="147">
        <v>43712</v>
      </c>
      <c r="X41" s="58" t="s">
        <v>1259</v>
      </c>
    </row>
    <row r="42" spans="3:24">
      <c r="C42" s="145">
        <v>2019090300039</v>
      </c>
      <c r="D42" s="146">
        <f t="shared" ca="1" si="0"/>
        <v>43711</v>
      </c>
      <c r="E42" s="146">
        <f t="shared" ca="1" si="1"/>
        <v>43711</v>
      </c>
      <c r="F42" s="47">
        <v>124</v>
      </c>
      <c r="G42" s="58" t="s">
        <v>658</v>
      </c>
      <c r="H42" s="58" t="s">
        <v>579</v>
      </c>
      <c r="I42" s="65" t="s">
        <v>634</v>
      </c>
      <c r="J42" s="60">
        <v>13</v>
      </c>
      <c r="K42" s="58" t="s">
        <v>954</v>
      </c>
      <c r="L42" s="58" t="s">
        <v>828</v>
      </c>
      <c r="M42" s="27">
        <v>43629</v>
      </c>
      <c r="N42" s="58">
        <v>0</v>
      </c>
      <c r="O42" s="58" t="s">
        <v>782</v>
      </c>
      <c r="P42" s="58">
        <f t="shared" si="2"/>
        <v>0</v>
      </c>
      <c r="Q42" s="58" t="s">
        <v>955</v>
      </c>
      <c r="R42" s="58">
        <v>16220334347</v>
      </c>
      <c r="S42" s="58" t="s">
        <v>956</v>
      </c>
      <c r="T42" s="58" t="s">
        <v>957</v>
      </c>
      <c r="U42" s="58">
        <v>15604085999</v>
      </c>
      <c r="V42" s="58" t="s">
        <v>958</v>
      </c>
      <c r="W42" s="147">
        <v>43712</v>
      </c>
      <c r="X42" s="58" t="s">
        <v>1254</v>
      </c>
    </row>
    <row r="43" spans="3:24">
      <c r="C43" s="145">
        <v>2019090300040</v>
      </c>
      <c r="D43" s="146">
        <f t="shared" ca="1" si="0"/>
        <v>43711</v>
      </c>
      <c r="E43" s="146">
        <f t="shared" ca="1" si="1"/>
        <v>43711</v>
      </c>
      <c r="F43" s="47">
        <v>124</v>
      </c>
      <c r="G43" s="58" t="s">
        <v>121</v>
      </c>
      <c r="H43" s="58" t="s">
        <v>580</v>
      </c>
      <c r="I43" s="65" t="s">
        <v>635</v>
      </c>
      <c r="J43" s="60">
        <v>38</v>
      </c>
      <c r="K43" s="58" t="s">
        <v>959</v>
      </c>
      <c r="L43" s="58" t="s">
        <v>828</v>
      </c>
      <c r="M43" s="27">
        <v>43630</v>
      </c>
      <c r="N43" s="58">
        <v>0</v>
      </c>
      <c r="O43" s="58" t="s">
        <v>782</v>
      </c>
      <c r="P43" s="58">
        <f t="shared" si="2"/>
        <v>0</v>
      </c>
      <c r="Q43" s="58" t="s">
        <v>960</v>
      </c>
      <c r="R43" s="58">
        <v>15541046414</v>
      </c>
      <c r="S43" s="58" t="s">
        <v>961</v>
      </c>
      <c r="T43" s="58" t="s">
        <v>962</v>
      </c>
      <c r="U43" s="58">
        <v>13127522989</v>
      </c>
      <c r="V43" s="58" t="s">
        <v>963</v>
      </c>
      <c r="W43" s="147">
        <v>43712</v>
      </c>
      <c r="X43" s="58" t="s">
        <v>1254</v>
      </c>
    </row>
    <row r="44" spans="3:24">
      <c r="C44" s="145">
        <v>2019090300041</v>
      </c>
      <c r="D44" s="146">
        <f t="shared" ca="1" si="0"/>
        <v>43711</v>
      </c>
      <c r="E44" s="146">
        <f t="shared" ca="1" si="1"/>
        <v>43711</v>
      </c>
      <c r="F44" s="47">
        <v>124</v>
      </c>
      <c r="G44" s="58" t="s">
        <v>119</v>
      </c>
      <c r="H44" s="58" t="s">
        <v>558</v>
      </c>
      <c r="I44" s="65" t="s">
        <v>469</v>
      </c>
      <c r="J44" s="60">
        <v>10</v>
      </c>
      <c r="K44" s="58" t="s">
        <v>964</v>
      </c>
      <c r="L44" s="58" t="s">
        <v>801</v>
      </c>
      <c r="M44" s="27">
        <v>43631</v>
      </c>
      <c r="N44" s="58">
        <v>0</v>
      </c>
      <c r="O44" s="58" t="s">
        <v>782</v>
      </c>
      <c r="P44" s="58">
        <f t="shared" si="2"/>
        <v>0</v>
      </c>
      <c r="Q44" s="58" t="s">
        <v>965</v>
      </c>
      <c r="R44" s="58">
        <v>13014630441</v>
      </c>
      <c r="S44" s="58" t="s">
        <v>966</v>
      </c>
      <c r="T44" s="58" t="s">
        <v>967</v>
      </c>
      <c r="U44" s="58">
        <v>19808808828</v>
      </c>
      <c r="V44" s="58" t="s">
        <v>968</v>
      </c>
      <c r="W44" s="147">
        <v>43712</v>
      </c>
      <c r="X44" s="58" t="s">
        <v>1254</v>
      </c>
    </row>
    <row r="45" spans="3:24">
      <c r="C45" s="145">
        <v>2019090300042</v>
      </c>
      <c r="D45" s="146">
        <f t="shared" ca="1" si="0"/>
        <v>43711</v>
      </c>
      <c r="E45" s="146">
        <f t="shared" ca="1" si="1"/>
        <v>43711</v>
      </c>
      <c r="F45" s="47">
        <v>124</v>
      </c>
      <c r="G45" s="58" t="s">
        <v>44</v>
      </c>
      <c r="H45" s="58" t="s">
        <v>583</v>
      </c>
      <c r="I45" s="65" t="s">
        <v>471</v>
      </c>
      <c r="J45" s="60">
        <v>48</v>
      </c>
      <c r="K45" s="58" t="s">
        <v>969</v>
      </c>
      <c r="L45" s="58" t="s">
        <v>182</v>
      </c>
      <c r="M45" s="27">
        <v>43632</v>
      </c>
      <c r="N45" s="58">
        <v>0</v>
      </c>
      <c r="O45" s="58" t="s">
        <v>782</v>
      </c>
      <c r="P45" s="58">
        <f t="shared" si="2"/>
        <v>0</v>
      </c>
      <c r="Q45" s="58" t="s">
        <v>121</v>
      </c>
      <c r="R45" s="58">
        <v>13114344626</v>
      </c>
      <c r="S45" s="58" t="s">
        <v>970</v>
      </c>
      <c r="T45" s="58" t="s">
        <v>971</v>
      </c>
      <c r="U45" s="58">
        <v>18001909901</v>
      </c>
      <c r="V45" s="58" t="s">
        <v>972</v>
      </c>
      <c r="W45" s="147">
        <v>43712</v>
      </c>
      <c r="X45" s="58" t="s">
        <v>1254</v>
      </c>
    </row>
    <row r="46" spans="3:24">
      <c r="C46" s="145">
        <v>2019090300043</v>
      </c>
      <c r="D46" s="146">
        <f t="shared" ca="1" si="0"/>
        <v>43711</v>
      </c>
      <c r="E46" s="146">
        <f t="shared" ca="1" si="1"/>
        <v>43711</v>
      </c>
      <c r="F46" s="47">
        <v>124</v>
      </c>
      <c r="G46" s="58" t="s">
        <v>41</v>
      </c>
      <c r="H46" s="58" t="s">
        <v>585</v>
      </c>
      <c r="I46" s="65" t="s">
        <v>472</v>
      </c>
      <c r="J46" s="60">
        <v>20</v>
      </c>
      <c r="K46" s="58" t="s">
        <v>973</v>
      </c>
      <c r="L46" s="58" t="s">
        <v>920</v>
      </c>
      <c r="M46" s="27">
        <v>43633</v>
      </c>
      <c r="N46" s="58">
        <v>0</v>
      </c>
      <c r="O46" s="58" t="s">
        <v>782</v>
      </c>
      <c r="P46" s="58">
        <f t="shared" si="2"/>
        <v>0</v>
      </c>
      <c r="Q46" s="58" t="s">
        <v>119</v>
      </c>
      <c r="R46" s="58">
        <v>13234766448</v>
      </c>
      <c r="S46" s="58" t="s">
        <v>974</v>
      </c>
      <c r="T46" s="58" t="s">
        <v>975</v>
      </c>
      <c r="U46" s="58">
        <v>15815019525</v>
      </c>
      <c r="V46" s="58" t="s">
        <v>976</v>
      </c>
      <c r="W46" s="147">
        <v>43712</v>
      </c>
      <c r="X46" s="58" t="s">
        <v>1270</v>
      </c>
    </row>
    <row r="47" spans="3:24">
      <c r="C47" s="145">
        <v>2019090300044</v>
      </c>
      <c r="D47" s="146">
        <f t="shared" ca="1" si="0"/>
        <v>43711</v>
      </c>
      <c r="E47" s="146">
        <f t="shared" ca="1" si="1"/>
        <v>43711</v>
      </c>
      <c r="F47" s="47">
        <v>124</v>
      </c>
      <c r="G47" s="58" t="s">
        <v>71</v>
      </c>
      <c r="H47" s="58" t="s">
        <v>587</v>
      </c>
      <c r="I47" s="65" t="s">
        <v>636</v>
      </c>
      <c r="J47" s="60">
        <v>47</v>
      </c>
      <c r="K47" s="58" t="s">
        <v>977</v>
      </c>
      <c r="L47" s="58" t="s">
        <v>925</v>
      </c>
      <c r="M47" s="27">
        <v>43634</v>
      </c>
      <c r="N47" s="58">
        <v>0</v>
      </c>
      <c r="O47" s="58" t="s">
        <v>782</v>
      </c>
      <c r="P47" s="58">
        <f t="shared" si="2"/>
        <v>0</v>
      </c>
      <c r="Q47" s="58" t="s">
        <v>44</v>
      </c>
      <c r="R47" s="58">
        <v>13502204576</v>
      </c>
      <c r="S47" s="58" t="s">
        <v>978</v>
      </c>
      <c r="T47" s="58" t="s">
        <v>979</v>
      </c>
      <c r="U47" s="58">
        <v>13061686965</v>
      </c>
      <c r="V47" s="58" t="s">
        <v>980</v>
      </c>
      <c r="W47" s="147">
        <v>43712</v>
      </c>
      <c r="X47" s="58" t="s">
        <v>1271</v>
      </c>
    </row>
    <row r="48" spans="3:24">
      <c r="C48" s="145">
        <v>2019090300045</v>
      </c>
      <c r="D48" s="146">
        <f t="shared" ca="1" si="0"/>
        <v>43711</v>
      </c>
      <c r="E48" s="146">
        <f t="shared" ca="1" si="1"/>
        <v>43711</v>
      </c>
      <c r="F48" s="47">
        <v>124</v>
      </c>
      <c r="G48" s="58" t="s">
        <v>46</v>
      </c>
      <c r="H48" s="58" t="s">
        <v>589</v>
      </c>
      <c r="I48" s="65" t="s">
        <v>637</v>
      </c>
      <c r="J48" s="60">
        <v>11</v>
      </c>
      <c r="K48" s="58" t="s">
        <v>981</v>
      </c>
      <c r="L48" s="58" t="s">
        <v>852</v>
      </c>
      <c r="M48" s="27">
        <v>43635</v>
      </c>
      <c r="N48" s="58">
        <v>450</v>
      </c>
      <c r="O48" s="58" t="s">
        <v>806</v>
      </c>
      <c r="P48" s="58">
        <f t="shared" si="2"/>
        <v>4.5</v>
      </c>
      <c r="Q48" s="58" t="s">
        <v>41</v>
      </c>
      <c r="R48" s="58">
        <v>14100238765</v>
      </c>
      <c r="S48" s="58" t="s">
        <v>982</v>
      </c>
      <c r="T48" s="58" t="s">
        <v>983</v>
      </c>
      <c r="U48" s="58">
        <v>13120976766</v>
      </c>
      <c r="V48" s="58" t="s">
        <v>984</v>
      </c>
      <c r="W48" s="147">
        <v>43712</v>
      </c>
      <c r="X48" s="58" t="s">
        <v>1263</v>
      </c>
    </row>
    <row r="49" spans="3:24">
      <c r="C49" s="145">
        <v>2019090300046</v>
      </c>
      <c r="D49" s="146">
        <f t="shared" ca="1" si="0"/>
        <v>43711</v>
      </c>
      <c r="E49" s="146">
        <f t="shared" ca="1" si="1"/>
        <v>43711</v>
      </c>
      <c r="F49" s="47">
        <v>124</v>
      </c>
      <c r="G49" s="58" t="s">
        <v>72</v>
      </c>
      <c r="H49" s="58" t="s">
        <v>592</v>
      </c>
      <c r="I49" s="65" t="s">
        <v>447</v>
      </c>
      <c r="J49" s="60">
        <v>27</v>
      </c>
      <c r="K49" s="58" t="s">
        <v>985</v>
      </c>
      <c r="L49" s="58" t="s">
        <v>985</v>
      </c>
      <c r="M49" s="27">
        <v>43636</v>
      </c>
      <c r="N49" s="58">
        <v>0</v>
      </c>
      <c r="O49" s="58" t="s">
        <v>782</v>
      </c>
      <c r="P49" s="58">
        <f t="shared" si="2"/>
        <v>0</v>
      </c>
      <c r="Q49" s="58" t="s">
        <v>71</v>
      </c>
      <c r="R49" s="58">
        <v>16530097612</v>
      </c>
      <c r="S49" s="58" t="s">
        <v>986</v>
      </c>
      <c r="T49" s="58" t="s">
        <v>987</v>
      </c>
      <c r="U49" s="58">
        <v>18086728344</v>
      </c>
      <c r="V49" s="58" t="s">
        <v>988</v>
      </c>
      <c r="W49" s="147">
        <v>43712</v>
      </c>
      <c r="X49" s="58" t="s">
        <v>1284</v>
      </c>
    </row>
    <row r="50" spans="3:24">
      <c r="C50" s="145">
        <v>2019090300047</v>
      </c>
      <c r="D50" s="146">
        <f t="shared" ca="1" si="0"/>
        <v>43711</v>
      </c>
      <c r="E50" s="146">
        <f t="shared" ca="1" si="1"/>
        <v>43711</v>
      </c>
      <c r="F50" s="47">
        <v>124</v>
      </c>
      <c r="G50" s="58" t="s">
        <v>113</v>
      </c>
      <c r="H50" s="58" t="s">
        <v>595</v>
      </c>
      <c r="I50" s="65" t="s">
        <v>450</v>
      </c>
      <c r="J50" s="60">
        <v>21</v>
      </c>
      <c r="K50" s="58" t="s">
        <v>989</v>
      </c>
      <c r="L50" s="58" t="s">
        <v>989</v>
      </c>
      <c r="M50" s="27">
        <v>43637</v>
      </c>
      <c r="N50" s="58">
        <v>0</v>
      </c>
      <c r="O50" s="58" t="s">
        <v>782</v>
      </c>
      <c r="P50" s="58">
        <f t="shared" si="2"/>
        <v>0</v>
      </c>
      <c r="Q50" s="58" t="s">
        <v>46</v>
      </c>
      <c r="R50" s="58">
        <v>13497506143</v>
      </c>
      <c r="S50" s="58" t="s">
        <v>990</v>
      </c>
      <c r="T50" s="58" t="s">
        <v>991</v>
      </c>
      <c r="U50" s="58">
        <v>17881275335</v>
      </c>
      <c r="V50" s="58" t="s">
        <v>992</v>
      </c>
      <c r="W50" s="147">
        <v>43712</v>
      </c>
      <c r="X50" s="58" t="s">
        <v>1273</v>
      </c>
    </row>
    <row r="51" spans="3:24">
      <c r="C51" s="145">
        <v>2019090300048</v>
      </c>
      <c r="D51" s="146">
        <f t="shared" ca="1" si="0"/>
        <v>43711</v>
      </c>
      <c r="E51" s="146">
        <f t="shared" ca="1" si="1"/>
        <v>43711</v>
      </c>
      <c r="F51" s="47">
        <v>124</v>
      </c>
      <c r="G51" s="58" t="s">
        <v>111</v>
      </c>
      <c r="H51" s="58" t="s">
        <v>597</v>
      </c>
      <c r="I51" s="65" t="s">
        <v>452</v>
      </c>
      <c r="J51" s="60">
        <v>24</v>
      </c>
      <c r="K51" s="58" t="s">
        <v>993</v>
      </c>
      <c r="L51" s="58" t="s">
        <v>993</v>
      </c>
      <c r="M51" s="27">
        <v>43638</v>
      </c>
      <c r="N51" s="58">
        <v>0</v>
      </c>
      <c r="O51" s="58" t="s">
        <v>782</v>
      </c>
      <c r="P51" s="58">
        <f t="shared" si="2"/>
        <v>0</v>
      </c>
      <c r="Q51" s="58" t="s">
        <v>72</v>
      </c>
      <c r="R51" s="58">
        <v>16545971634</v>
      </c>
      <c r="S51" s="58" t="s">
        <v>994</v>
      </c>
      <c r="T51" s="58" t="s">
        <v>995</v>
      </c>
      <c r="U51" s="58">
        <v>15918959189</v>
      </c>
      <c r="V51" s="58" t="s">
        <v>996</v>
      </c>
      <c r="W51" s="147">
        <v>43712</v>
      </c>
      <c r="X51" s="58" t="s">
        <v>1274</v>
      </c>
    </row>
    <row r="52" spans="3:24">
      <c r="C52" s="145">
        <v>2019090300049</v>
      </c>
      <c r="D52" s="146">
        <f t="shared" ca="1" si="0"/>
        <v>43711</v>
      </c>
      <c r="E52" s="146">
        <f t="shared" ca="1" si="1"/>
        <v>43711</v>
      </c>
      <c r="F52" s="47">
        <v>124</v>
      </c>
      <c r="G52" s="58" t="s">
        <v>37</v>
      </c>
      <c r="H52" s="58" t="s">
        <v>599</v>
      </c>
      <c r="I52" s="65" t="s">
        <v>629</v>
      </c>
      <c r="J52" s="60">
        <v>33</v>
      </c>
      <c r="K52" s="58" t="s">
        <v>997</v>
      </c>
      <c r="L52" s="58" t="s">
        <v>997</v>
      </c>
      <c r="M52" s="27">
        <v>43639</v>
      </c>
      <c r="N52" s="58">
        <v>0</v>
      </c>
      <c r="O52" s="58" t="s">
        <v>782</v>
      </c>
      <c r="P52" s="58">
        <f t="shared" si="2"/>
        <v>0</v>
      </c>
      <c r="Q52" s="58" t="s">
        <v>113</v>
      </c>
      <c r="R52" s="58">
        <v>14985413496</v>
      </c>
      <c r="S52" s="58" t="s">
        <v>998</v>
      </c>
      <c r="T52" s="58" t="s">
        <v>999</v>
      </c>
      <c r="U52" s="58">
        <v>13062636061</v>
      </c>
      <c r="V52" s="58" t="s">
        <v>1000</v>
      </c>
      <c r="W52" s="147">
        <v>43712</v>
      </c>
      <c r="X52" s="58" t="s">
        <v>1275</v>
      </c>
    </row>
    <row r="53" spans="3:24">
      <c r="C53" s="145">
        <v>2019090300050</v>
      </c>
      <c r="D53" s="146">
        <f t="shared" ca="1" si="0"/>
        <v>43711</v>
      </c>
      <c r="E53" s="146">
        <f t="shared" ca="1" si="1"/>
        <v>43711</v>
      </c>
      <c r="F53" s="47">
        <v>124</v>
      </c>
      <c r="G53" s="58" t="s">
        <v>440</v>
      </c>
      <c r="H53" s="58" t="s">
        <v>600</v>
      </c>
      <c r="I53" s="65" t="s">
        <v>630</v>
      </c>
      <c r="J53" s="60">
        <v>16</v>
      </c>
      <c r="K53" s="58" t="s">
        <v>1001</v>
      </c>
      <c r="L53" s="58" t="s">
        <v>877</v>
      </c>
      <c r="M53" s="27">
        <v>43640</v>
      </c>
      <c r="N53" s="58">
        <v>0</v>
      </c>
      <c r="O53" s="58" t="s">
        <v>782</v>
      </c>
      <c r="P53" s="58">
        <f t="shared" si="2"/>
        <v>0</v>
      </c>
      <c r="Q53" s="58" t="s">
        <v>111</v>
      </c>
      <c r="R53" s="58">
        <v>15231145435</v>
      </c>
      <c r="S53" s="58" t="s">
        <v>1002</v>
      </c>
      <c r="T53" s="58" t="s">
        <v>1003</v>
      </c>
      <c r="U53" s="58">
        <v>18454963564</v>
      </c>
      <c r="V53" s="58" t="s">
        <v>1004</v>
      </c>
      <c r="W53" s="147">
        <v>43712</v>
      </c>
      <c r="X53" s="58" t="s">
        <v>1266</v>
      </c>
    </row>
    <row r="54" spans="3:24">
      <c r="C54" s="145">
        <v>2019090300051</v>
      </c>
      <c r="D54" s="146">
        <f t="shared" ca="1" si="0"/>
        <v>43711</v>
      </c>
      <c r="E54" s="146">
        <f t="shared" ca="1" si="1"/>
        <v>43711</v>
      </c>
      <c r="F54" s="47">
        <v>124</v>
      </c>
      <c r="G54" s="58" t="s">
        <v>43</v>
      </c>
      <c r="H54" s="58" t="s">
        <v>601</v>
      </c>
      <c r="I54" s="65" t="s">
        <v>631</v>
      </c>
      <c r="J54" s="60">
        <v>30</v>
      </c>
      <c r="K54" s="58" t="s">
        <v>1005</v>
      </c>
      <c r="L54" s="58" t="s">
        <v>117</v>
      </c>
      <c r="M54" s="27">
        <v>43641</v>
      </c>
      <c r="N54" s="58">
        <v>0</v>
      </c>
      <c r="O54" s="58" t="s">
        <v>782</v>
      </c>
      <c r="P54" s="58">
        <f t="shared" si="2"/>
        <v>0</v>
      </c>
      <c r="Q54" s="58" t="s">
        <v>47</v>
      </c>
      <c r="R54" s="58">
        <v>13080169914</v>
      </c>
      <c r="S54" s="58" t="s">
        <v>1006</v>
      </c>
      <c r="T54" s="58" t="s">
        <v>1007</v>
      </c>
      <c r="U54" s="58">
        <v>15797159715</v>
      </c>
      <c r="V54" s="58" t="s">
        <v>1008</v>
      </c>
      <c r="W54" s="147">
        <v>43712</v>
      </c>
      <c r="X54" s="58" t="s">
        <v>1254</v>
      </c>
    </row>
    <row r="55" spans="3:24">
      <c r="C55" s="145">
        <v>2019090300052</v>
      </c>
      <c r="D55" s="146">
        <f t="shared" ca="1" si="0"/>
        <v>43711</v>
      </c>
      <c r="E55" s="146">
        <f t="shared" ca="1" si="1"/>
        <v>43711</v>
      </c>
      <c r="F55" s="47">
        <v>124</v>
      </c>
      <c r="G55" s="58" t="s">
        <v>45</v>
      </c>
      <c r="H55" s="58" t="s">
        <v>603</v>
      </c>
      <c r="I55" s="65" t="s">
        <v>632</v>
      </c>
      <c r="J55" s="60">
        <v>29</v>
      </c>
      <c r="K55" s="58" t="s">
        <v>1005</v>
      </c>
      <c r="L55" s="58" t="s">
        <v>122</v>
      </c>
      <c r="M55" s="27">
        <v>43642</v>
      </c>
      <c r="N55" s="58">
        <v>0</v>
      </c>
      <c r="O55" s="58" t="s">
        <v>782</v>
      </c>
      <c r="P55" s="58">
        <f t="shared" si="2"/>
        <v>0</v>
      </c>
      <c r="Q55" s="58" t="s">
        <v>1009</v>
      </c>
      <c r="R55" s="58">
        <v>19864201647</v>
      </c>
      <c r="S55" s="58" t="s">
        <v>1010</v>
      </c>
      <c r="T55" s="58" t="s">
        <v>1011</v>
      </c>
      <c r="U55" s="58">
        <v>13204710477</v>
      </c>
      <c r="V55" s="58" t="s">
        <v>1012</v>
      </c>
      <c r="W55" s="147">
        <v>43712</v>
      </c>
      <c r="X55" s="58" t="s">
        <v>1254</v>
      </c>
    </row>
    <row r="56" spans="3:24">
      <c r="C56" s="145">
        <v>2019090300053</v>
      </c>
      <c r="D56" s="146">
        <f t="shared" ca="1" si="0"/>
        <v>43711</v>
      </c>
      <c r="E56" s="146">
        <f t="shared" ca="1" si="1"/>
        <v>43711</v>
      </c>
      <c r="F56" s="47">
        <v>124</v>
      </c>
      <c r="G56" s="58" t="s">
        <v>132</v>
      </c>
      <c r="H56" s="58" t="s">
        <v>605</v>
      </c>
      <c r="I56" s="65" t="s">
        <v>459</v>
      </c>
      <c r="J56" s="60">
        <v>41</v>
      </c>
      <c r="K56" s="58" t="s">
        <v>1013</v>
      </c>
      <c r="L56" s="58" t="s">
        <v>130</v>
      </c>
      <c r="M56" s="27">
        <v>43643</v>
      </c>
      <c r="N56" s="58">
        <v>0</v>
      </c>
      <c r="O56" s="58" t="s">
        <v>782</v>
      </c>
      <c r="P56" s="58">
        <f t="shared" si="2"/>
        <v>0</v>
      </c>
      <c r="Q56" s="58" t="s">
        <v>1014</v>
      </c>
      <c r="R56" s="58">
        <v>16528304675</v>
      </c>
      <c r="S56" s="58" t="s">
        <v>1015</v>
      </c>
      <c r="T56" s="58" t="s">
        <v>1016</v>
      </c>
      <c r="U56" s="58">
        <v>15911112340</v>
      </c>
      <c r="V56" s="58" t="s">
        <v>1017</v>
      </c>
      <c r="W56" s="147">
        <v>43712</v>
      </c>
      <c r="X56" s="58" t="s">
        <v>1254</v>
      </c>
    </row>
    <row r="57" spans="3:24">
      <c r="C57" s="145">
        <v>2019090300054</v>
      </c>
      <c r="D57" s="146">
        <f t="shared" ca="1" si="0"/>
        <v>43711</v>
      </c>
      <c r="E57" s="146">
        <f t="shared" ca="1" si="1"/>
        <v>43711</v>
      </c>
      <c r="F57" s="47">
        <v>124</v>
      </c>
      <c r="G57" s="58" t="s">
        <v>449</v>
      </c>
      <c r="H57" s="58" t="s">
        <v>607</v>
      </c>
      <c r="I57" s="65" t="s">
        <v>461</v>
      </c>
      <c r="J57" s="60">
        <v>28</v>
      </c>
      <c r="K57" s="58" t="s">
        <v>1018</v>
      </c>
      <c r="L57" s="58" t="s">
        <v>129</v>
      </c>
      <c r="M57" s="27">
        <v>43644</v>
      </c>
      <c r="N57" s="58">
        <v>0</v>
      </c>
      <c r="O57" s="58" t="s">
        <v>782</v>
      </c>
      <c r="P57" s="58">
        <f t="shared" si="2"/>
        <v>0</v>
      </c>
      <c r="Q57" s="58" t="s">
        <v>1019</v>
      </c>
      <c r="R57" s="58">
        <v>17468643229</v>
      </c>
      <c r="S57" s="58" t="s">
        <v>1020</v>
      </c>
      <c r="T57" s="58" t="s">
        <v>1021</v>
      </c>
      <c r="U57" s="58">
        <v>18813181518</v>
      </c>
      <c r="V57" s="58" t="s">
        <v>1022</v>
      </c>
      <c r="W57" s="147">
        <v>43712</v>
      </c>
      <c r="X57" s="58" t="s">
        <v>1254</v>
      </c>
    </row>
    <row r="58" spans="3:24">
      <c r="C58" s="145">
        <v>2019090300055</v>
      </c>
      <c r="D58" s="146">
        <f t="shared" ca="1" si="0"/>
        <v>43711</v>
      </c>
      <c r="E58" s="146">
        <f t="shared" ca="1" si="1"/>
        <v>43711</v>
      </c>
      <c r="F58" s="47">
        <v>124</v>
      </c>
      <c r="G58" s="58" t="s">
        <v>451</v>
      </c>
      <c r="H58" s="58" t="s">
        <v>609</v>
      </c>
      <c r="I58" s="65" t="s">
        <v>462</v>
      </c>
      <c r="J58" s="60">
        <v>26</v>
      </c>
      <c r="K58" s="58" t="s">
        <v>1018</v>
      </c>
      <c r="L58" s="58" t="s">
        <v>842</v>
      </c>
      <c r="M58" s="27">
        <v>43645</v>
      </c>
      <c r="N58" s="58">
        <v>0</v>
      </c>
      <c r="O58" s="58" t="s">
        <v>782</v>
      </c>
      <c r="P58" s="58">
        <f t="shared" si="2"/>
        <v>0</v>
      </c>
      <c r="Q58" s="58" t="s">
        <v>1023</v>
      </c>
      <c r="R58" s="58">
        <v>18243951271</v>
      </c>
      <c r="S58" s="58" t="s">
        <v>1024</v>
      </c>
      <c r="T58" s="58" t="s">
        <v>1025</v>
      </c>
      <c r="U58" s="58">
        <v>15112112198</v>
      </c>
      <c r="V58" s="58" t="s">
        <v>1026</v>
      </c>
      <c r="W58" s="147">
        <v>43712</v>
      </c>
      <c r="X58" s="58" t="s">
        <v>1254</v>
      </c>
    </row>
    <row r="59" spans="3:24">
      <c r="C59" s="145">
        <v>2019090300056</v>
      </c>
      <c r="D59" s="146">
        <f t="shared" ca="1" si="0"/>
        <v>43711</v>
      </c>
      <c r="E59" s="146">
        <f t="shared" ca="1" si="1"/>
        <v>43711</v>
      </c>
      <c r="F59" s="47">
        <v>124</v>
      </c>
      <c r="G59" s="58" t="s">
        <v>453</v>
      </c>
      <c r="H59" s="58" t="s">
        <v>611</v>
      </c>
      <c r="I59" s="65" t="s">
        <v>464</v>
      </c>
      <c r="J59" s="60">
        <v>16</v>
      </c>
      <c r="K59" s="58" t="s">
        <v>1027</v>
      </c>
      <c r="L59" s="58" t="s">
        <v>847</v>
      </c>
      <c r="M59" s="27">
        <v>43646</v>
      </c>
      <c r="N59" s="58">
        <v>0</v>
      </c>
      <c r="O59" s="58" t="s">
        <v>782</v>
      </c>
      <c r="P59" s="58">
        <f t="shared" si="2"/>
        <v>0</v>
      </c>
      <c r="Q59" s="58" t="s">
        <v>1028</v>
      </c>
      <c r="R59" s="58">
        <v>16480616041</v>
      </c>
      <c r="S59" s="58" t="s">
        <v>1029</v>
      </c>
      <c r="T59" s="58" t="s">
        <v>1030</v>
      </c>
      <c r="U59" s="58">
        <v>15618888852</v>
      </c>
      <c r="V59" s="58" t="s">
        <v>1031</v>
      </c>
      <c r="W59" s="147">
        <v>43712</v>
      </c>
      <c r="X59" s="58" t="s">
        <v>1262</v>
      </c>
    </row>
    <row r="60" spans="3:24">
      <c r="C60" s="145">
        <v>2019090300057</v>
      </c>
      <c r="D60" s="146">
        <f t="shared" ca="1" si="0"/>
        <v>43711</v>
      </c>
      <c r="E60" s="146">
        <f t="shared" ca="1" si="1"/>
        <v>43711</v>
      </c>
      <c r="F60" s="47">
        <v>124</v>
      </c>
      <c r="G60" s="58" t="s">
        <v>454</v>
      </c>
      <c r="H60" s="58" t="s">
        <v>613</v>
      </c>
      <c r="I60" s="65" t="s">
        <v>465</v>
      </c>
      <c r="J60" s="60">
        <v>50</v>
      </c>
      <c r="K60" s="58" t="s">
        <v>1032</v>
      </c>
      <c r="L60" s="58" t="s">
        <v>852</v>
      </c>
      <c r="M60" s="27">
        <v>43647</v>
      </c>
      <c r="N60" s="58">
        <v>540</v>
      </c>
      <c r="O60" s="58" t="s">
        <v>806</v>
      </c>
      <c r="P60" s="58">
        <f t="shared" si="2"/>
        <v>5.4</v>
      </c>
      <c r="Q60" s="58" t="s">
        <v>1033</v>
      </c>
      <c r="R60" s="58">
        <v>15665533997</v>
      </c>
      <c r="S60" s="58" t="s">
        <v>1034</v>
      </c>
      <c r="T60" s="58" t="s">
        <v>1035</v>
      </c>
      <c r="U60" s="58">
        <v>13113398586</v>
      </c>
      <c r="V60" s="58" t="s">
        <v>1036</v>
      </c>
      <c r="W60" s="147">
        <v>43712</v>
      </c>
      <c r="X60" s="58" t="s">
        <v>1263</v>
      </c>
    </row>
    <row r="61" spans="3:24">
      <c r="C61" s="145">
        <v>2019090300058</v>
      </c>
      <c r="D61" s="146">
        <f t="shared" ca="1" si="0"/>
        <v>43711</v>
      </c>
      <c r="E61" s="146">
        <f t="shared" ca="1" si="1"/>
        <v>43711</v>
      </c>
      <c r="F61" s="47">
        <v>124</v>
      </c>
      <c r="G61" s="58" t="s">
        <v>455</v>
      </c>
      <c r="H61" s="58" t="s">
        <v>615</v>
      </c>
      <c r="I61" s="65" t="s">
        <v>633</v>
      </c>
      <c r="J61" s="60">
        <v>49</v>
      </c>
      <c r="K61" s="58" t="s">
        <v>1037</v>
      </c>
      <c r="L61" s="58" t="s">
        <v>858</v>
      </c>
      <c r="M61" s="27">
        <v>43648</v>
      </c>
      <c r="N61" s="58">
        <v>0</v>
      </c>
      <c r="O61" s="58" t="s">
        <v>782</v>
      </c>
      <c r="P61" s="58">
        <f t="shared" si="2"/>
        <v>0</v>
      </c>
      <c r="Q61" s="58" t="s">
        <v>1038</v>
      </c>
      <c r="R61" s="58">
        <v>15322347924</v>
      </c>
      <c r="S61" s="58" t="s">
        <v>1039</v>
      </c>
      <c r="T61" s="58" t="s">
        <v>1040</v>
      </c>
      <c r="U61" s="58">
        <v>18739595678</v>
      </c>
      <c r="V61" s="58" t="s">
        <v>1041</v>
      </c>
      <c r="W61" s="147">
        <v>43712</v>
      </c>
      <c r="X61" s="58" t="s">
        <v>1262</v>
      </c>
    </row>
    <row r="62" spans="3:24">
      <c r="C62" s="145">
        <v>2019090300059</v>
      </c>
      <c r="D62" s="146">
        <f t="shared" ca="1" si="0"/>
        <v>43711</v>
      </c>
      <c r="E62" s="146">
        <f t="shared" ca="1" si="1"/>
        <v>43711</v>
      </c>
      <c r="F62" s="47">
        <v>124</v>
      </c>
      <c r="G62" s="58" t="s">
        <v>456</v>
      </c>
      <c r="H62" s="58" t="s">
        <v>617</v>
      </c>
      <c r="I62" s="65" t="s">
        <v>634</v>
      </c>
      <c r="J62" s="60">
        <v>38</v>
      </c>
      <c r="K62" s="58" t="s">
        <v>1042</v>
      </c>
      <c r="L62" s="58" t="s">
        <v>832</v>
      </c>
      <c r="M62" s="27">
        <v>43649</v>
      </c>
      <c r="N62" s="58">
        <v>0</v>
      </c>
      <c r="O62" s="58" t="s">
        <v>782</v>
      </c>
      <c r="P62" s="58">
        <f t="shared" si="2"/>
        <v>0</v>
      </c>
      <c r="Q62" s="58" t="s">
        <v>1043</v>
      </c>
      <c r="R62" s="58">
        <v>17216430048</v>
      </c>
      <c r="S62" s="58" t="s">
        <v>1044</v>
      </c>
      <c r="T62" s="58" t="s">
        <v>1045</v>
      </c>
      <c r="U62" s="58">
        <v>13204710473</v>
      </c>
      <c r="V62" s="58" t="s">
        <v>1046</v>
      </c>
      <c r="W62" s="147">
        <v>43712</v>
      </c>
      <c r="X62" s="58" t="s">
        <v>1254</v>
      </c>
    </row>
    <row r="63" spans="3:24">
      <c r="C63" s="145">
        <v>2019090300060</v>
      </c>
      <c r="D63" s="146">
        <f t="shared" ca="1" si="0"/>
        <v>43711</v>
      </c>
      <c r="E63" s="146">
        <f t="shared" ca="1" si="1"/>
        <v>43711</v>
      </c>
      <c r="F63" s="47">
        <v>124</v>
      </c>
      <c r="G63" s="58" t="s">
        <v>126</v>
      </c>
      <c r="H63" s="58" t="s">
        <v>619</v>
      </c>
      <c r="I63" s="65" t="s">
        <v>635</v>
      </c>
      <c r="J63" s="60">
        <v>25</v>
      </c>
      <c r="K63" s="58" t="s">
        <v>1047</v>
      </c>
      <c r="L63" s="58" t="s">
        <v>867</v>
      </c>
      <c r="M63" s="27">
        <v>43650</v>
      </c>
      <c r="N63" s="58">
        <v>0</v>
      </c>
      <c r="O63" s="58" t="s">
        <v>782</v>
      </c>
      <c r="P63" s="58">
        <f t="shared" si="2"/>
        <v>0</v>
      </c>
      <c r="Q63" s="58" t="s">
        <v>1048</v>
      </c>
      <c r="R63" s="58">
        <v>18996642017</v>
      </c>
      <c r="S63" s="58" t="s">
        <v>1049</v>
      </c>
      <c r="T63" s="58" t="s">
        <v>1050</v>
      </c>
      <c r="U63" s="58">
        <v>15731034123</v>
      </c>
      <c r="V63" s="58" t="s">
        <v>1051</v>
      </c>
      <c r="W63" s="147">
        <v>43712</v>
      </c>
      <c r="X63" s="58" t="s">
        <v>1264</v>
      </c>
    </row>
    <row r="64" spans="3:24">
      <c r="C64" s="145">
        <v>2019090300061</v>
      </c>
      <c r="D64" s="146">
        <f t="shared" ca="1" si="0"/>
        <v>43711</v>
      </c>
      <c r="E64" s="146">
        <f t="shared" ca="1" si="1"/>
        <v>43711</v>
      </c>
      <c r="F64" s="47">
        <v>124</v>
      </c>
      <c r="G64" s="58" t="s">
        <v>42</v>
      </c>
      <c r="H64" s="58" t="s">
        <v>621</v>
      </c>
      <c r="I64" s="65" t="s">
        <v>469</v>
      </c>
      <c r="J64" s="60">
        <v>25</v>
      </c>
      <c r="K64" s="58" t="s">
        <v>182</v>
      </c>
      <c r="L64" s="58" t="s">
        <v>872</v>
      </c>
      <c r="M64" s="27">
        <v>43651</v>
      </c>
      <c r="N64" s="58">
        <v>0</v>
      </c>
      <c r="O64" s="58" t="s">
        <v>782</v>
      </c>
      <c r="P64" s="58">
        <f t="shared" si="2"/>
        <v>0</v>
      </c>
      <c r="Q64" s="58" t="s">
        <v>1052</v>
      </c>
      <c r="R64" s="58">
        <v>18060417495</v>
      </c>
      <c r="S64" s="58" t="s">
        <v>1053</v>
      </c>
      <c r="T64" s="58" t="s">
        <v>1054</v>
      </c>
      <c r="U64" s="58">
        <v>13580578388</v>
      </c>
      <c r="V64" s="58" t="s">
        <v>1055</v>
      </c>
      <c r="W64" s="147">
        <v>43712</v>
      </c>
      <c r="X64" s="58" t="s">
        <v>1285</v>
      </c>
    </row>
    <row r="65" spans="3:24">
      <c r="C65" s="145">
        <v>2019090300062</v>
      </c>
      <c r="D65" s="146">
        <f t="shared" ca="1" si="0"/>
        <v>43711</v>
      </c>
      <c r="E65" s="146">
        <f t="shared" ca="1" si="1"/>
        <v>43711</v>
      </c>
      <c r="F65" s="47">
        <v>124</v>
      </c>
      <c r="G65" s="58" t="s">
        <v>48</v>
      </c>
      <c r="H65" s="58" t="s">
        <v>623</v>
      </c>
      <c r="I65" s="65" t="s">
        <v>471</v>
      </c>
      <c r="J65" s="60">
        <v>30</v>
      </c>
      <c r="K65" s="58" t="s">
        <v>1056</v>
      </c>
      <c r="L65" s="58" t="s">
        <v>877</v>
      </c>
      <c r="M65" s="27">
        <v>43652</v>
      </c>
      <c r="N65" s="58">
        <v>0</v>
      </c>
      <c r="O65" s="58" t="s">
        <v>782</v>
      </c>
      <c r="P65" s="58">
        <f t="shared" si="2"/>
        <v>0</v>
      </c>
      <c r="Q65" s="58" t="s">
        <v>1057</v>
      </c>
      <c r="R65" s="58">
        <v>13035677016</v>
      </c>
      <c r="S65" s="58" t="s">
        <v>1058</v>
      </c>
      <c r="T65" s="58" t="s">
        <v>1059</v>
      </c>
      <c r="U65" s="58">
        <v>18633052714</v>
      </c>
      <c r="V65" s="58" t="s">
        <v>1060</v>
      </c>
      <c r="W65" s="147">
        <v>43712</v>
      </c>
      <c r="X65" s="58" t="s">
        <v>1266</v>
      </c>
    </row>
    <row r="66" spans="3:24">
      <c r="C66" s="145">
        <v>2019090300063</v>
      </c>
      <c r="D66" s="146">
        <f t="shared" ca="1" si="0"/>
        <v>43711</v>
      </c>
      <c r="E66" s="146">
        <f t="shared" ca="1" si="1"/>
        <v>43711</v>
      </c>
      <c r="F66" s="47">
        <v>124</v>
      </c>
      <c r="G66" s="58" t="s">
        <v>658</v>
      </c>
      <c r="H66" s="58" t="s">
        <v>625</v>
      </c>
      <c r="I66" s="65" t="s">
        <v>472</v>
      </c>
      <c r="J66" s="60">
        <v>24</v>
      </c>
      <c r="K66" s="58" t="s">
        <v>1061</v>
      </c>
      <c r="L66" s="58" t="s">
        <v>882</v>
      </c>
      <c r="M66" s="27">
        <v>43653</v>
      </c>
      <c r="N66" s="58">
        <v>0</v>
      </c>
      <c r="O66" s="58" t="s">
        <v>782</v>
      </c>
      <c r="P66" s="58">
        <f t="shared" si="2"/>
        <v>0</v>
      </c>
      <c r="Q66" s="58" t="s">
        <v>1062</v>
      </c>
      <c r="R66" s="58">
        <v>17389564004</v>
      </c>
      <c r="S66" s="58" t="s">
        <v>1063</v>
      </c>
      <c r="T66" s="58" t="s">
        <v>1064</v>
      </c>
      <c r="U66" s="58">
        <v>15267777798</v>
      </c>
      <c r="V66" s="58" t="s">
        <v>1065</v>
      </c>
      <c r="W66" s="147">
        <v>43712</v>
      </c>
      <c r="X66" s="58" t="s">
        <v>1267</v>
      </c>
    </row>
    <row r="67" spans="3:24">
      <c r="C67" s="145">
        <v>2019090300064</v>
      </c>
      <c r="D67" s="146">
        <f t="shared" ca="1" si="0"/>
        <v>43711</v>
      </c>
      <c r="E67" s="146">
        <f t="shared" ca="1" si="1"/>
        <v>43711</v>
      </c>
      <c r="F67" s="47">
        <v>124</v>
      </c>
      <c r="G67" s="58" t="s">
        <v>121</v>
      </c>
      <c r="H67" s="58" t="s">
        <v>564</v>
      </c>
      <c r="I67" s="65" t="s">
        <v>636</v>
      </c>
      <c r="J67" s="60">
        <v>32</v>
      </c>
      <c r="K67" s="58" t="s">
        <v>182</v>
      </c>
      <c r="L67" s="58" t="s">
        <v>887</v>
      </c>
      <c r="M67" s="27">
        <v>43654</v>
      </c>
      <c r="N67" s="58">
        <v>0</v>
      </c>
      <c r="O67" s="58" t="s">
        <v>782</v>
      </c>
      <c r="P67" s="58">
        <f t="shared" si="2"/>
        <v>0</v>
      </c>
      <c r="Q67" s="58" t="s">
        <v>1066</v>
      </c>
      <c r="R67" s="58">
        <v>19465893411</v>
      </c>
      <c r="S67" s="58" t="s">
        <v>1067</v>
      </c>
      <c r="T67" s="58" t="s">
        <v>1068</v>
      </c>
      <c r="U67" s="58">
        <v>13162873989</v>
      </c>
      <c r="V67" s="58" t="s">
        <v>1069</v>
      </c>
      <c r="W67" s="147">
        <v>43712</v>
      </c>
      <c r="X67" s="58" t="s">
        <v>1254</v>
      </c>
    </row>
    <row r="68" spans="3:24" ht="14.25" thickBot="1">
      <c r="C68" s="145">
        <v>2019090300065</v>
      </c>
      <c r="D68" s="146">
        <f t="shared" ca="1" si="0"/>
        <v>43711</v>
      </c>
      <c r="E68" s="146">
        <f t="shared" ca="1" si="1"/>
        <v>43711</v>
      </c>
      <c r="F68" s="91">
        <v>124</v>
      </c>
      <c r="G68" s="58" t="s">
        <v>119</v>
      </c>
      <c r="H68" s="92" t="s">
        <v>628</v>
      </c>
      <c r="I68" s="65" t="s">
        <v>637</v>
      </c>
      <c r="J68" s="60">
        <v>10</v>
      </c>
      <c r="K68" s="58" t="s">
        <v>182</v>
      </c>
      <c r="L68" s="58" t="s">
        <v>892</v>
      </c>
      <c r="M68" s="27">
        <v>43655</v>
      </c>
      <c r="N68" s="58">
        <v>0</v>
      </c>
      <c r="O68" s="58" t="s">
        <v>782</v>
      </c>
      <c r="P68" s="58">
        <f t="shared" si="2"/>
        <v>0</v>
      </c>
      <c r="Q68" s="58" t="s">
        <v>1070</v>
      </c>
      <c r="R68" s="58">
        <v>16487934441</v>
      </c>
      <c r="S68" s="58" t="s">
        <v>1071</v>
      </c>
      <c r="T68" s="58" t="s">
        <v>1072</v>
      </c>
      <c r="U68" s="58">
        <v>13906006278</v>
      </c>
      <c r="V68" s="58" t="s">
        <v>1073</v>
      </c>
      <c r="W68" s="147">
        <v>43712</v>
      </c>
      <c r="X68" s="58" t="s">
        <v>1268</v>
      </c>
    </row>
    <row r="69" spans="3:24" ht="14.25" thickBot="1">
      <c r="C69" s="145">
        <v>2019090300066</v>
      </c>
      <c r="D69" s="146">
        <f t="shared" ref="D69:D132" ca="1" si="3">IF(C69="","",IF(D69="",TODAY(),D69))</f>
        <v>43711</v>
      </c>
      <c r="E69" s="146">
        <f t="shared" ref="E69:E104" ca="1" si="4">IF(F69="","",IF(E69="",TODAY(),E69))</f>
        <v>43711</v>
      </c>
      <c r="F69" s="91">
        <v>125</v>
      </c>
      <c r="G69" s="58" t="s">
        <v>44</v>
      </c>
      <c r="H69" s="92" t="s">
        <v>1240</v>
      </c>
      <c r="I69" s="65" t="s">
        <v>447</v>
      </c>
      <c r="J69" s="60">
        <v>33</v>
      </c>
      <c r="K69" s="58" t="s">
        <v>182</v>
      </c>
      <c r="L69" s="58" t="s">
        <v>805</v>
      </c>
      <c r="M69" s="27">
        <v>43656</v>
      </c>
      <c r="N69" s="58">
        <v>0</v>
      </c>
      <c r="O69" s="58" t="s">
        <v>782</v>
      </c>
      <c r="P69" s="58">
        <f t="shared" ref="P69:P103" si="5">N69*0.01</f>
        <v>0</v>
      </c>
      <c r="Q69" s="58" t="s">
        <v>1074</v>
      </c>
      <c r="R69" s="58">
        <v>19765030071</v>
      </c>
      <c r="S69" s="58" t="s">
        <v>1075</v>
      </c>
      <c r="T69" s="58" t="s">
        <v>1076</v>
      </c>
      <c r="U69" s="58">
        <v>13903003278</v>
      </c>
      <c r="V69" s="58" t="s">
        <v>810</v>
      </c>
      <c r="W69" s="147">
        <v>43712</v>
      </c>
      <c r="X69" s="58" t="s">
        <v>1254</v>
      </c>
    </row>
    <row r="70" spans="3:24" ht="14.25" thickBot="1">
      <c r="C70" s="145">
        <v>2019090300067</v>
      </c>
      <c r="D70" s="146">
        <f t="shared" ca="1" si="3"/>
        <v>43711</v>
      </c>
      <c r="E70" s="146">
        <f t="shared" ca="1" si="4"/>
        <v>43711</v>
      </c>
      <c r="F70" s="91">
        <v>126</v>
      </c>
      <c r="G70" s="58" t="s">
        <v>41</v>
      </c>
      <c r="H70" s="92" t="s">
        <v>1241</v>
      </c>
      <c r="I70" s="65" t="s">
        <v>450</v>
      </c>
      <c r="J70" s="60">
        <v>50</v>
      </c>
      <c r="K70" s="58" t="s">
        <v>182</v>
      </c>
      <c r="L70" s="58" t="s">
        <v>59</v>
      </c>
      <c r="M70" s="27">
        <v>43657</v>
      </c>
      <c r="N70" s="58">
        <v>0</v>
      </c>
      <c r="O70" s="58" t="s">
        <v>782</v>
      </c>
      <c r="P70" s="58">
        <f t="shared" si="5"/>
        <v>0</v>
      </c>
      <c r="Q70" s="58" t="s">
        <v>1077</v>
      </c>
      <c r="R70" s="58">
        <v>19499124560</v>
      </c>
      <c r="S70" s="58" t="s">
        <v>1078</v>
      </c>
      <c r="T70" s="58" t="s">
        <v>1079</v>
      </c>
      <c r="U70" s="58">
        <v>18020345828</v>
      </c>
      <c r="V70" s="58" t="s">
        <v>1080</v>
      </c>
      <c r="W70" s="147">
        <v>43712</v>
      </c>
      <c r="X70" s="58" t="s">
        <v>1254</v>
      </c>
    </row>
    <row r="71" spans="3:24" ht="14.25" thickBot="1">
      <c r="C71" s="145">
        <v>2019090300068</v>
      </c>
      <c r="D71" s="146">
        <f t="shared" ca="1" si="3"/>
        <v>43711</v>
      </c>
      <c r="E71" s="146">
        <f t="shared" ca="1" si="4"/>
        <v>43711</v>
      </c>
      <c r="F71" s="91">
        <v>127</v>
      </c>
      <c r="G71" s="58" t="s">
        <v>71</v>
      </c>
      <c r="H71" s="92" t="s">
        <v>1242</v>
      </c>
      <c r="I71" s="65" t="s">
        <v>452</v>
      </c>
      <c r="J71" s="60">
        <v>43</v>
      </c>
      <c r="K71" s="58" t="s">
        <v>182</v>
      </c>
      <c r="L71" s="58" t="s">
        <v>116</v>
      </c>
      <c r="M71" s="27">
        <v>43658</v>
      </c>
      <c r="N71" s="58">
        <v>0</v>
      </c>
      <c r="O71" s="58" t="s">
        <v>782</v>
      </c>
      <c r="P71" s="58">
        <f t="shared" si="5"/>
        <v>0</v>
      </c>
      <c r="Q71" s="58" t="s">
        <v>1081</v>
      </c>
      <c r="R71" s="58">
        <v>13456612013</v>
      </c>
      <c r="S71" s="58" t="s">
        <v>1082</v>
      </c>
      <c r="T71" s="58" t="s">
        <v>1083</v>
      </c>
      <c r="U71" s="58">
        <v>17692151134</v>
      </c>
      <c r="V71" s="58" t="s">
        <v>1084</v>
      </c>
      <c r="W71" s="147">
        <v>43712</v>
      </c>
      <c r="X71" s="58" t="s">
        <v>1254</v>
      </c>
    </row>
    <row r="72" spans="3:24" ht="14.25" thickBot="1">
      <c r="C72" s="145">
        <v>2019090300069</v>
      </c>
      <c r="D72" s="146">
        <f t="shared" ca="1" si="3"/>
        <v>43711</v>
      </c>
      <c r="E72" s="146">
        <f t="shared" ca="1" si="4"/>
        <v>43711</v>
      </c>
      <c r="F72" s="91">
        <v>128</v>
      </c>
      <c r="G72" s="58" t="s">
        <v>46</v>
      </c>
      <c r="H72" s="92" t="s">
        <v>1243</v>
      </c>
      <c r="I72" s="65" t="s">
        <v>629</v>
      </c>
      <c r="J72" s="60">
        <v>37</v>
      </c>
      <c r="K72" s="58" t="s">
        <v>182</v>
      </c>
      <c r="L72" s="58" t="s">
        <v>989</v>
      </c>
      <c r="M72" s="27">
        <v>43659</v>
      </c>
      <c r="N72" s="58">
        <v>850</v>
      </c>
      <c r="O72" s="58" t="s">
        <v>806</v>
      </c>
      <c r="P72" s="58">
        <f>N72*0.01</f>
        <v>8.5</v>
      </c>
      <c r="Q72" s="58" t="s">
        <v>1085</v>
      </c>
      <c r="R72" s="58">
        <v>14346611456</v>
      </c>
      <c r="S72" s="58" t="s">
        <v>1086</v>
      </c>
      <c r="T72" s="58" t="s">
        <v>1087</v>
      </c>
      <c r="U72" s="58">
        <v>13061886188</v>
      </c>
      <c r="V72" s="58" t="s">
        <v>1088</v>
      </c>
      <c r="W72" s="147">
        <v>43712</v>
      </c>
      <c r="X72" s="58" t="s">
        <v>1254</v>
      </c>
    </row>
    <row r="73" spans="3:24" ht="14.25" thickBot="1">
      <c r="C73" s="145">
        <v>2019090300070</v>
      </c>
      <c r="D73" s="146">
        <f t="shared" ca="1" si="3"/>
        <v>43711</v>
      </c>
      <c r="E73" s="146">
        <f t="shared" ca="1" si="4"/>
        <v>43711</v>
      </c>
      <c r="F73" s="91">
        <v>129</v>
      </c>
      <c r="G73" s="58" t="s">
        <v>72</v>
      </c>
      <c r="H73" s="92" t="s">
        <v>1244</v>
      </c>
      <c r="I73" s="65" t="s">
        <v>630</v>
      </c>
      <c r="J73" s="60">
        <v>16</v>
      </c>
      <c r="K73" s="58" t="s">
        <v>182</v>
      </c>
      <c r="L73" s="58" t="s">
        <v>993</v>
      </c>
      <c r="M73" s="27">
        <v>43660</v>
      </c>
      <c r="N73" s="58">
        <v>0</v>
      </c>
      <c r="O73" s="58" t="s">
        <v>782</v>
      </c>
      <c r="P73" s="58">
        <f>N73*0.01</f>
        <v>0</v>
      </c>
      <c r="Q73" s="58" t="s">
        <v>1089</v>
      </c>
      <c r="R73" s="58">
        <v>19825461092</v>
      </c>
      <c r="S73" s="58" t="s">
        <v>1090</v>
      </c>
      <c r="T73" s="58" t="s">
        <v>1091</v>
      </c>
      <c r="U73" s="58">
        <v>13162888861</v>
      </c>
      <c r="V73" s="58" t="s">
        <v>1092</v>
      </c>
      <c r="W73" s="147">
        <v>43712</v>
      </c>
      <c r="X73" s="58" t="s">
        <v>1274</v>
      </c>
    </row>
    <row r="74" spans="3:24" ht="14.25" thickBot="1">
      <c r="C74" s="145">
        <v>2019090300071</v>
      </c>
      <c r="D74" s="146">
        <f t="shared" ca="1" si="3"/>
        <v>43711</v>
      </c>
      <c r="E74" s="146">
        <f t="shared" ca="1" si="4"/>
        <v>43711</v>
      </c>
      <c r="F74" s="91">
        <v>130</v>
      </c>
      <c r="G74" s="58" t="s">
        <v>113</v>
      </c>
      <c r="H74" s="92" t="s">
        <v>1245</v>
      </c>
      <c r="I74" s="65" t="s">
        <v>631</v>
      </c>
      <c r="J74" s="60">
        <v>24</v>
      </c>
      <c r="K74" s="58" t="s">
        <v>823</v>
      </c>
      <c r="L74" s="58" t="s">
        <v>997</v>
      </c>
      <c r="M74" s="27">
        <v>43661</v>
      </c>
      <c r="N74" s="58">
        <v>0</v>
      </c>
      <c r="O74" s="58" t="s">
        <v>782</v>
      </c>
      <c r="P74" s="58">
        <f t="shared" si="5"/>
        <v>0</v>
      </c>
      <c r="Q74" s="58" t="s">
        <v>1093</v>
      </c>
      <c r="R74" s="58">
        <v>14563124765</v>
      </c>
      <c r="S74" s="58" t="s">
        <v>1094</v>
      </c>
      <c r="T74" s="58" t="s">
        <v>1095</v>
      </c>
      <c r="U74" s="58">
        <v>13061168861</v>
      </c>
      <c r="V74" s="58" t="s">
        <v>1096</v>
      </c>
      <c r="W74" s="147">
        <v>43712</v>
      </c>
      <c r="X74" s="58" t="s">
        <v>1275</v>
      </c>
    </row>
    <row r="75" spans="3:24" ht="14.25" thickBot="1">
      <c r="C75" s="145">
        <v>2019090300072</v>
      </c>
      <c r="D75" s="146">
        <f t="shared" ca="1" si="3"/>
        <v>43711</v>
      </c>
      <c r="E75" s="146">
        <f t="shared" ca="1" si="4"/>
        <v>43711</v>
      </c>
      <c r="F75" s="91">
        <v>131</v>
      </c>
      <c r="G75" s="58" t="s">
        <v>111</v>
      </c>
      <c r="H75" s="92" t="s">
        <v>1246</v>
      </c>
      <c r="I75" s="65" t="s">
        <v>632</v>
      </c>
      <c r="J75" s="60">
        <v>21</v>
      </c>
      <c r="K75" s="58" t="s">
        <v>1097</v>
      </c>
      <c r="L75" s="58" t="s">
        <v>1001</v>
      </c>
      <c r="M75" s="27">
        <v>43662</v>
      </c>
      <c r="N75" s="58">
        <v>0</v>
      </c>
      <c r="O75" s="58" t="s">
        <v>782</v>
      </c>
      <c r="P75" s="58">
        <f t="shared" si="5"/>
        <v>0</v>
      </c>
      <c r="Q75" s="58" t="s">
        <v>1098</v>
      </c>
      <c r="R75" s="58">
        <v>16697752244</v>
      </c>
      <c r="S75" s="58" t="s">
        <v>1099</v>
      </c>
      <c r="T75" s="58" t="s">
        <v>1100</v>
      </c>
      <c r="U75" s="58">
        <v>13903732221</v>
      </c>
      <c r="V75" s="58" t="s">
        <v>1101</v>
      </c>
      <c r="W75" s="147">
        <v>43712</v>
      </c>
      <c r="X75" s="58" t="s">
        <v>1276</v>
      </c>
    </row>
    <row r="76" spans="3:24" ht="14.25" thickBot="1">
      <c r="C76" s="145">
        <v>2019090300073</v>
      </c>
      <c r="D76" s="146">
        <f t="shared" ca="1" si="3"/>
        <v>43711</v>
      </c>
      <c r="E76" s="146">
        <f t="shared" ca="1" si="4"/>
        <v>43711</v>
      </c>
      <c r="F76" s="91">
        <v>132</v>
      </c>
      <c r="G76" s="58" t="s">
        <v>37</v>
      </c>
      <c r="H76" s="92" t="s">
        <v>1247</v>
      </c>
      <c r="I76" s="65" t="s">
        <v>459</v>
      </c>
      <c r="J76" s="60">
        <v>26</v>
      </c>
      <c r="K76" s="58" t="s">
        <v>1102</v>
      </c>
      <c r="L76" s="58" t="s">
        <v>1005</v>
      </c>
      <c r="M76" s="27">
        <v>43663</v>
      </c>
      <c r="N76" s="58">
        <v>0</v>
      </c>
      <c r="O76" s="58" t="s">
        <v>782</v>
      </c>
      <c r="P76" s="58">
        <f t="shared" si="5"/>
        <v>0</v>
      </c>
      <c r="Q76" s="58" t="s">
        <v>1103</v>
      </c>
      <c r="R76" s="58">
        <v>14453495751</v>
      </c>
      <c r="S76" s="58" t="s">
        <v>1104</v>
      </c>
      <c r="T76" s="58" t="s">
        <v>1105</v>
      </c>
      <c r="U76" s="58">
        <v>18318783187</v>
      </c>
      <c r="V76" s="58" t="s">
        <v>1106</v>
      </c>
      <c r="W76" s="147">
        <v>43712</v>
      </c>
      <c r="X76" s="58" t="s">
        <v>1254</v>
      </c>
    </row>
    <row r="77" spans="3:24" ht="14.25" thickBot="1">
      <c r="C77" s="145">
        <v>2019090300074</v>
      </c>
      <c r="D77" s="146">
        <f t="shared" ca="1" si="3"/>
        <v>43711</v>
      </c>
      <c r="E77" s="146">
        <f t="shared" ca="1" si="4"/>
        <v>43711</v>
      </c>
      <c r="F77" s="91">
        <v>133</v>
      </c>
      <c r="G77" s="58" t="s">
        <v>440</v>
      </c>
      <c r="H77" s="92" t="s">
        <v>1248</v>
      </c>
      <c r="I77" s="65" t="s">
        <v>461</v>
      </c>
      <c r="J77" s="60">
        <v>37</v>
      </c>
      <c r="K77" s="58" t="s">
        <v>1107</v>
      </c>
      <c r="L77" s="58" t="s">
        <v>832</v>
      </c>
      <c r="M77" s="27">
        <v>43664</v>
      </c>
      <c r="N77" s="58">
        <v>0</v>
      </c>
      <c r="O77" s="58" t="s">
        <v>782</v>
      </c>
      <c r="P77" s="58">
        <f t="shared" si="5"/>
        <v>0</v>
      </c>
      <c r="Q77" s="58" t="s">
        <v>1108</v>
      </c>
      <c r="R77" s="58">
        <v>15446610971</v>
      </c>
      <c r="S77" s="58" t="s">
        <v>1109</v>
      </c>
      <c r="T77" s="58" t="s">
        <v>1110</v>
      </c>
      <c r="U77" s="58">
        <v>15762968643</v>
      </c>
      <c r="V77" s="58" t="s">
        <v>1111</v>
      </c>
      <c r="W77" s="147">
        <v>43712</v>
      </c>
      <c r="X77" s="58" t="s">
        <v>1259</v>
      </c>
    </row>
    <row r="78" spans="3:24" ht="14.25" thickBot="1">
      <c r="C78" s="145">
        <v>2019090300075</v>
      </c>
      <c r="D78" s="146">
        <f t="shared" ca="1" si="3"/>
        <v>43711</v>
      </c>
      <c r="E78" s="146">
        <f t="shared" ca="1" si="4"/>
        <v>43711</v>
      </c>
      <c r="F78" s="91">
        <v>134</v>
      </c>
      <c r="G78" s="58" t="s">
        <v>43</v>
      </c>
      <c r="H78" s="92" t="s">
        <v>1249</v>
      </c>
      <c r="I78" s="65" t="s">
        <v>462</v>
      </c>
      <c r="J78" s="60">
        <v>10</v>
      </c>
      <c r="K78" s="58" t="s">
        <v>182</v>
      </c>
      <c r="L78" s="58" t="s">
        <v>837</v>
      </c>
      <c r="M78" s="27">
        <v>43665</v>
      </c>
      <c r="N78" s="58">
        <v>0</v>
      </c>
      <c r="O78" s="58" t="s">
        <v>782</v>
      </c>
      <c r="P78" s="58">
        <f t="shared" si="5"/>
        <v>0</v>
      </c>
      <c r="Q78" s="58" t="s">
        <v>1112</v>
      </c>
      <c r="R78" s="58">
        <v>16679443120</v>
      </c>
      <c r="S78" s="58" t="s">
        <v>1113</v>
      </c>
      <c r="T78" s="58" t="s">
        <v>1114</v>
      </c>
      <c r="U78" s="58">
        <v>13906260563</v>
      </c>
      <c r="V78" s="58" t="s">
        <v>1115</v>
      </c>
      <c r="W78" s="147">
        <v>43712</v>
      </c>
      <c r="X78" s="58" t="s">
        <v>1260</v>
      </c>
    </row>
    <row r="79" spans="3:24" ht="14.25" thickBot="1">
      <c r="C79" s="145">
        <v>2019090300076</v>
      </c>
      <c r="D79" s="146">
        <f t="shared" ca="1" si="3"/>
        <v>43711</v>
      </c>
      <c r="E79" s="146">
        <f t="shared" ca="1" si="4"/>
        <v>43711</v>
      </c>
      <c r="F79" s="91">
        <v>135</v>
      </c>
      <c r="G79" s="58" t="s">
        <v>45</v>
      </c>
      <c r="H79" s="92" t="s">
        <v>1250</v>
      </c>
      <c r="I79" s="65" t="s">
        <v>464</v>
      </c>
      <c r="J79" s="60">
        <v>22</v>
      </c>
      <c r="K79" s="58" t="s">
        <v>182</v>
      </c>
      <c r="L79" s="58" t="s">
        <v>842</v>
      </c>
      <c r="M79" s="27">
        <v>43666</v>
      </c>
      <c r="N79" s="58">
        <v>0</v>
      </c>
      <c r="O79" s="58" t="s">
        <v>782</v>
      </c>
      <c r="P79" s="58">
        <f t="shared" si="5"/>
        <v>0</v>
      </c>
      <c r="Q79" s="58" t="s">
        <v>1116</v>
      </c>
      <c r="R79" s="58">
        <v>16544362011</v>
      </c>
      <c r="S79" s="58" t="s">
        <v>1117</v>
      </c>
      <c r="T79" s="58" t="s">
        <v>1118</v>
      </c>
      <c r="U79" s="58">
        <v>18372345679</v>
      </c>
      <c r="V79" s="58" t="s">
        <v>1119</v>
      </c>
      <c r="W79" s="147">
        <v>43712</v>
      </c>
      <c r="X79" s="58" t="s">
        <v>1254</v>
      </c>
    </row>
    <row r="80" spans="3:24" ht="14.25" thickBot="1">
      <c r="C80" s="145">
        <v>2019090300077</v>
      </c>
      <c r="D80" s="146">
        <f t="shared" ca="1" si="3"/>
        <v>43711</v>
      </c>
      <c r="E80" s="146">
        <f t="shared" ca="1" si="4"/>
        <v>43711</v>
      </c>
      <c r="F80" s="91">
        <v>136</v>
      </c>
      <c r="G80" s="58" t="s">
        <v>132</v>
      </c>
      <c r="H80" s="92" t="s">
        <v>1251</v>
      </c>
      <c r="I80" s="65" t="s">
        <v>465</v>
      </c>
      <c r="J80" s="60">
        <v>49</v>
      </c>
      <c r="K80" s="58" t="s">
        <v>182</v>
      </c>
      <c r="L80" s="58" t="s">
        <v>847</v>
      </c>
      <c r="M80" s="27">
        <v>43667</v>
      </c>
      <c r="N80" s="58">
        <v>0</v>
      </c>
      <c r="O80" s="58" t="s">
        <v>782</v>
      </c>
      <c r="P80" s="58">
        <f t="shared" si="5"/>
        <v>0</v>
      </c>
      <c r="Q80" s="58" t="s">
        <v>1120</v>
      </c>
      <c r="R80" s="58">
        <v>19984563412</v>
      </c>
      <c r="S80" s="58" t="s">
        <v>1121</v>
      </c>
      <c r="T80" s="58" t="s">
        <v>1122</v>
      </c>
      <c r="U80" s="58">
        <v>13120623412</v>
      </c>
      <c r="V80" s="58" t="s">
        <v>1123</v>
      </c>
      <c r="W80" s="147">
        <v>43712</v>
      </c>
      <c r="X80" s="58" t="s">
        <v>1262</v>
      </c>
    </row>
    <row r="81" spans="3:24" ht="14.25" thickBot="1">
      <c r="C81" s="145">
        <v>2019090300078</v>
      </c>
      <c r="D81" s="146">
        <f t="shared" ca="1" si="3"/>
        <v>43711</v>
      </c>
      <c r="E81" s="146">
        <f t="shared" ca="1" si="4"/>
        <v>43711</v>
      </c>
      <c r="F81" s="91">
        <v>137</v>
      </c>
      <c r="G81" s="58" t="s">
        <v>449</v>
      </c>
      <c r="H81" s="92" t="s">
        <v>1252</v>
      </c>
      <c r="I81" s="65" t="s">
        <v>633</v>
      </c>
      <c r="J81" s="60">
        <v>43</v>
      </c>
      <c r="K81" s="58" t="s">
        <v>182</v>
      </c>
      <c r="L81" s="58" t="s">
        <v>852</v>
      </c>
      <c r="M81" s="27">
        <v>43668</v>
      </c>
      <c r="N81" s="58">
        <v>0</v>
      </c>
      <c r="O81" s="58" t="s">
        <v>782</v>
      </c>
      <c r="P81" s="58">
        <f t="shared" si="5"/>
        <v>0</v>
      </c>
      <c r="Q81" s="58" t="s">
        <v>1124</v>
      </c>
      <c r="R81" s="58">
        <v>16417949772</v>
      </c>
      <c r="S81" s="58" t="s">
        <v>1125</v>
      </c>
      <c r="T81" s="58" t="s">
        <v>1126</v>
      </c>
      <c r="U81" s="58">
        <v>13934565535</v>
      </c>
      <c r="V81" s="58" t="s">
        <v>1127</v>
      </c>
      <c r="W81" s="147">
        <v>43712</v>
      </c>
      <c r="X81" s="58" t="s">
        <v>1263</v>
      </c>
    </row>
    <row r="82" spans="3:24">
      <c r="C82" s="145">
        <v>2019090300079</v>
      </c>
      <c r="D82" s="146">
        <f t="shared" ca="1" si="3"/>
        <v>43711</v>
      </c>
      <c r="E82" s="146">
        <f t="shared" ca="1" si="4"/>
        <v>43711</v>
      </c>
      <c r="F82" s="47">
        <v>100</v>
      </c>
      <c r="G82" s="58" t="s">
        <v>451</v>
      </c>
      <c r="H82" s="58" t="s">
        <v>226</v>
      </c>
      <c r="I82" s="65" t="s">
        <v>634</v>
      </c>
      <c r="J82" s="60">
        <v>25</v>
      </c>
      <c r="K82" s="58" t="s">
        <v>1128</v>
      </c>
      <c r="L82" s="58" t="s">
        <v>858</v>
      </c>
      <c r="M82" s="27">
        <v>43669</v>
      </c>
      <c r="N82" s="58">
        <v>0</v>
      </c>
      <c r="O82" s="58" t="s">
        <v>782</v>
      </c>
      <c r="P82" s="58">
        <f t="shared" si="5"/>
        <v>0</v>
      </c>
      <c r="Q82" s="58" t="s">
        <v>1129</v>
      </c>
      <c r="R82" s="58">
        <v>15224242011</v>
      </c>
      <c r="S82" s="58" t="s">
        <v>1130</v>
      </c>
      <c r="T82" s="58" t="s">
        <v>1131</v>
      </c>
      <c r="U82" s="58">
        <v>13061883588</v>
      </c>
      <c r="V82" s="58" t="s">
        <v>1132</v>
      </c>
      <c r="W82" s="147">
        <v>43712</v>
      </c>
      <c r="X82" s="58" t="s">
        <v>1286</v>
      </c>
    </row>
    <row r="83" spans="3:24">
      <c r="C83" s="145">
        <v>2019090300080</v>
      </c>
      <c r="D83" s="146">
        <f t="shared" ca="1" si="3"/>
        <v>43711</v>
      </c>
      <c r="E83" s="146">
        <f t="shared" ca="1" si="4"/>
        <v>43711</v>
      </c>
      <c r="F83" s="47">
        <v>101</v>
      </c>
      <c r="G83" s="58" t="s">
        <v>453</v>
      </c>
      <c r="H83" s="58" t="s">
        <v>227</v>
      </c>
      <c r="I83" s="65" t="s">
        <v>635</v>
      </c>
      <c r="J83" s="60">
        <v>30</v>
      </c>
      <c r="K83" s="58" t="s">
        <v>1133</v>
      </c>
      <c r="L83" s="58" t="s">
        <v>832</v>
      </c>
      <c r="M83" s="27">
        <v>43670</v>
      </c>
      <c r="N83" s="58">
        <v>0</v>
      </c>
      <c r="O83" s="58" t="s">
        <v>782</v>
      </c>
      <c r="P83" s="58">
        <f t="shared" si="5"/>
        <v>0</v>
      </c>
      <c r="Q83" s="58" t="s">
        <v>1134</v>
      </c>
      <c r="R83" s="58">
        <v>16563633011</v>
      </c>
      <c r="S83" s="58" t="s">
        <v>1135</v>
      </c>
      <c r="T83" s="58" t="s">
        <v>1136</v>
      </c>
      <c r="U83" s="58">
        <v>13127639656</v>
      </c>
      <c r="V83" s="58" t="s">
        <v>1137</v>
      </c>
      <c r="W83" s="147">
        <v>43712</v>
      </c>
      <c r="X83" s="58" t="s">
        <v>1259</v>
      </c>
    </row>
    <row r="84" spans="3:24">
      <c r="C84" s="145">
        <v>2019090300081</v>
      </c>
      <c r="D84" s="146">
        <f t="shared" ca="1" si="3"/>
        <v>43711</v>
      </c>
      <c r="E84" s="146">
        <f t="shared" ca="1" si="4"/>
        <v>43711</v>
      </c>
      <c r="F84" s="47">
        <v>102</v>
      </c>
      <c r="G84" s="58" t="s">
        <v>454</v>
      </c>
      <c r="H84" s="58" t="s">
        <v>228</v>
      </c>
      <c r="I84" s="65" t="s">
        <v>469</v>
      </c>
      <c r="J84" s="60">
        <v>26</v>
      </c>
      <c r="K84" s="58" t="s">
        <v>1138</v>
      </c>
      <c r="L84" s="58" t="s">
        <v>867</v>
      </c>
      <c r="M84" s="27">
        <v>43671</v>
      </c>
      <c r="N84" s="58">
        <v>0</v>
      </c>
      <c r="O84" s="58" t="s">
        <v>782</v>
      </c>
      <c r="P84" s="58">
        <f t="shared" si="5"/>
        <v>0</v>
      </c>
      <c r="Q84" s="58" t="s">
        <v>1139</v>
      </c>
      <c r="R84" s="58">
        <v>14967874324</v>
      </c>
      <c r="S84" s="58" t="s">
        <v>1140</v>
      </c>
      <c r="T84" s="58" t="s">
        <v>1141</v>
      </c>
      <c r="U84" s="58">
        <v>13109815111</v>
      </c>
      <c r="V84" s="58" t="s">
        <v>1142</v>
      </c>
      <c r="W84" s="147">
        <v>43712</v>
      </c>
      <c r="X84" s="58" t="s">
        <v>1264</v>
      </c>
    </row>
    <row r="85" spans="3:24">
      <c r="C85" s="145">
        <v>2019090300082</v>
      </c>
      <c r="D85" s="146">
        <f t="shared" ca="1" si="3"/>
        <v>43711</v>
      </c>
      <c r="E85" s="146">
        <f t="shared" ca="1" si="4"/>
        <v>43711</v>
      </c>
      <c r="F85" s="47">
        <v>103</v>
      </c>
      <c r="G85" s="58" t="s">
        <v>455</v>
      </c>
      <c r="H85" s="58" t="s">
        <v>229</v>
      </c>
      <c r="I85" s="65" t="s">
        <v>471</v>
      </c>
      <c r="J85" s="60">
        <v>38</v>
      </c>
      <c r="K85" s="58" t="s">
        <v>781</v>
      </c>
      <c r="L85" s="58" t="s">
        <v>1143</v>
      </c>
      <c r="M85" s="27">
        <v>43672</v>
      </c>
      <c r="N85" s="58">
        <v>0</v>
      </c>
      <c r="O85" s="58" t="s">
        <v>782</v>
      </c>
      <c r="P85" s="58">
        <f t="shared" si="5"/>
        <v>0</v>
      </c>
      <c r="Q85" s="58" t="s">
        <v>1144</v>
      </c>
      <c r="R85" s="58">
        <v>16414325612</v>
      </c>
      <c r="S85" s="58" t="s">
        <v>1145</v>
      </c>
      <c r="T85" s="58" t="s">
        <v>1146</v>
      </c>
      <c r="U85" s="58">
        <v>18282829283</v>
      </c>
      <c r="V85" s="58" t="s">
        <v>1147</v>
      </c>
      <c r="W85" s="147">
        <v>43712</v>
      </c>
      <c r="X85" s="58" t="s">
        <v>1277</v>
      </c>
    </row>
    <row r="86" spans="3:24">
      <c r="C86" s="145">
        <v>2019090300083</v>
      </c>
      <c r="D86" s="146">
        <f t="shared" ca="1" si="3"/>
        <v>43711</v>
      </c>
      <c r="E86" s="146">
        <f t="shared" ca="1" si="4"/>
        <v>43711</v>
      </c>
      <c r="F86" s="47">
        <v>104</v>
      </c>
      <c r="G86" s="58" t="s">
        <v>456</v>
      </c>
      <c r="H86" s="58" t="s">
        <v>230</v>
      </c>
      <c r="I86" s="65" t="s">
        <v>472</v>
      </c>
      <c r="J86" s="60">
        <v>27</v>
      </c>
      <c r="K86" s="58" t="s">
        <v>786</v>
      </c>
      <c r="L86" s="58" t="s">
        <v>1143</v>
      </c>
      <c r="M86" s="27">
        <v>43673</v>
      </c>
      <c r="N86" s="58">
        <v>0</v>
      </c>
      <c r="O86" s="58" t="s">
        <v>782</v>
      </c>
      <c r="P86" s="58">
        <f t="shared" si="5"/>
        <v>0</v>
      </c>
      <c r="Q86" s="58" t="s">
        <v>1148</v>
      </c>
      <c r="R86" s="58">
        <v>14556601123</v>
      </c>
      <c r="S86" s="58" t="s">
        <v>1149</v>
      </c>
      <c r="T86" s="58" t="s">
        <v>1150</v>
      </c>
      <c r="U86" s="58">
        <v>19135675887</v>
      </c>
      <c r="V86" s="58" t="s">
        <v>1151</v>
      </c>
      <c r="W86" s="147">
        <v>43712</v>
      </c>
      <c r="X86" s="58" t="s">
        <v>1277</v>
      </c>
    </row>
    <row r="87" spans="3:24">
      <c r="C87" s="145">
        <v>2019090300084</v>
      </c>
      <c r="D87" s="146">
        <f t="shared" ca="1" si="3"/>
        <v>43711</v>
      </c>
      <c r="E87" s="146">
        <f t="shared" ca="1" si="4"/>
        <v>43711</v>
      </c>
      <c r="F87" s="47">
        <v>105</v>
      </c>
      <c r="G87" s="58" t="s">
        <v>126</v>
      </c>
      <c r="H87" s="58" t="s">
        <v>231</v>
      </c>
      <c r="I87" s="65" t="s">
        <v>636</v>
      </c>
      <c r="J87" s="60">
        <v>10</v>
      </c>
      <c r="K87" s="58" t="s">
        <v>791</v>
      </c>
      <c r="L87" s="58" t="s">
        <v>847</v>
      </c>
      <c r="M87" s="27">
        <v>43674</v>
      </c>
      <c r="N87" s="58">
        <v>0</v>
      </c>
      <c r="O87" s="58" t="s">
        <v>782</v>
      </c>
      <c r="P87" s="58">
        <f t="shared" si="5"/>
        <v>0</v>
      </c>
      <c r="Q87" s="58" t="s">
        <v>1152</v>
      </c>
      <c r="R87" s="58">
        <v>13022794114</v>
      </c>
      <c r="S87" s="58" t="s">
        <v>1153</v>
      </c>
      <c r="T87" s="58" t="s">
        <v>1154</v>
      </c>
      <c r="U87" s="58">
        <v>19913888481</v>
      </c>
      <c r="V87" s="58" t="s">
        <v>1155</v>
      </c>
      <c r="W87" s="147">
        <v>43712</v>
      </c>
      <c r="X87" s="58" t="s">
        <v>1262</v>
      </c>
    </row>
    <row r="88" spans="3:24">
      <c r="C88" s="145">
        <v>2019090300085</v>
      </c>
      <c r="D88" s="146">
        <f t="shared" ca="1" si="3"/>
        <v>43711</v>
      </c>
      <c r="E88" s="146">
        <f t="shared" ca="1" si="4"/>
        <v>43711</v>
      </c>
      <c r="F88" s="47">
        <v>106</v>
      </c>
      <c r="G88" s="58" t="s">
        <v>42</v>
      </c>
      <c r="H88" s="58" t="s">
        <v>232</v>
      </c>
      <c r="I88" s="65" t="s">
        <v>637</v>
      </c>
      <c r="J88" s="60">
        <v>19</v>
      </c>
      <c r="K88" s="58" t="s">
        <v>796</v>
      </c>
      <c r="L88" s="58" t="s">
        <v>887</v>
      </c>
      <c r="M88" s="27">
        <v>43675</v>
      </c>
      <c r="N88" s="58">
        <v>0</v>
      </c>
      <c r="O88" s="58" t="s">
        <v>782</v>
      </c>
      <c r="P88" s="58">
        <f t="shared" si="5"/>
        <v>0</v>
      </c>
      <c r="Q88" s="58" t="s">
        <v>1156</v>
      </c>
      <c r="R88" s="58">
        <v>16579524009</v>
      </c>
      <c r="S88" s="58" t="s">
        <v>1157</v>
      </c>
      <c r="T88" s="58" t="s">
        <v>1158</v>
      </c>
      <c r="U88" s="58">
        <v>16603995869</v>
      </c>
      <c r="V88" s="58" t="s">
        <v>1159</v>
      </c>
      <c r="W88" s="147">
        <v>43712</v>
      </c>
      <c r="X88" s="58" t="s">
        <v>1254</v>
      </c>
    </row>
    <row r="89" spans="3:24">
      <c r="C89" s="145">
        <v>2019090300086</v>
      </c>
      <c r="D89" s="146">
        <f t="shared" ca="1" si="3"/>
        <v>43711</v>
      </c>
      <c r="E89" s="146">
        <f t="shared" ca="1" si="4"/>
        <v>43711</v>
      </c>
      <c r="F89" s="47">
        <v>107</v>
      </c>
      <c r="G89" s="58" t="s">
        <v>48</v>
      </c>
      <c r="H89" s="58" t="s">
        <v>233</v>
      </c>
      <c r="I89" s="65" t="s">
        <v>447</v>
      </c>
      <c r="J89" s="60">
        <v>26</v>
      </c>
      <c r="K89" s="58" t="s">
        <v>801</v>
      </c>
      <c r="L89" s="58" t="s">
        <v>832</v>
      </c>
      <c r="M89" s="27">
        <v>43676</v>
      </c>
      <c r="N89" s="58">
        <v>0</v>
      </c>
      <c r="O89" s="58" t="s">
        <v>782</v>
      </c>
      <c r="P89" s="58">
        <f t="shared" si="5"/>
        <v>0</v>
      </c>
      <c r="Q89" s="58" t="s">
        <v>1160</v>
      </c>
      <c r="R89" s="58">
        <v>19344604627</v>
      </c>
      <c r="S89" s="58" t="s">
        <v>1161</v>
      </c>
      <c r="T89" s="58" t="s">
        <v>1162</v>
      </c>
      <c r="U89" s="58">
        <v>13109815111</v>
      </c>
      <c r="V89" s="58" t="s">
        <v>1163</v>
      </c>
      <c r="W89" s="147">
        <v>43712</v>
      </c>
      <c r="X89" s="58" t="s">
        <v>1259</v>
      </c>
    </row>
    <row r="90" spans="3:24">
      <c r="C90" s="145">
        <v>2019090300087</v>
      </c>
      <c r="D90" s="146">
        <f t="shared" ca="1" si="3"/>
        <v>43711</v>
      </c>
      <c r="E90" s="146">
        <f t="shared" ca="1" si="4"/>
        <v>43711</v>
      </c>
      <c r="F90" s="47">
        <v>108</v>
      </c>
      <c r="G90" s="58" t="s">
        <v>658</v>
      </c>
      <c r="H90" s="58" t="s">
        <v>234</v>
      </c>
      <c r="I90" s="65" t="s">
        <v>450</v>
      </c>
      <c r="J90" s="60">
        <v>44</v>
      </c>
      <c r="K90" s="58" t="s">
        <v>805</v>
      </c>
      <c r="L90" s="58" t="s">
        <v>805</v>
      </c>
      <c r="M90" s="27">
        <v>43677</v>
      </c>
      <c r="N90" s="58">
        <v>0</v>
      </c>
      <c r="O90" s="58" t="s">
        <v>782</v>
      </c>
      <c r="P90" s="58">
        <f t="shared" si="5"/>
        <v>0</v>
      </c>
      <c r="Q90" s="58" t="s">
        <v>1164</v>
      </c>
      <c r="R90" s="58">
        <v>13994616670</v>
      </c>
      <c r="S90" s="58" t="s">
        <v>1165</v>
      </c>
      <c r="T90" s="58" t="s">
        <v>1166</v>
      </c>
      <c r="U90" s="58">
        <v>17661553452</v>
      </c>
      <c r="V90" s="58" t="s">
        <v>1167</v>
      </c>
      <c r="W90" s="147">
        <v>43712</v>
      </c>
      <c r="X90" s="58" t="s">
        <v>1256</v>
      </c>
    </row>
    <row r="91" spans="3:24">
      <c r="C91" s="145">
        <v>2019090300088</v>
      </c>
      <c r="D91" s="146">
        <f t="shared" ca="1" si="3"/>
        <v>43711</v>
      </c>
      <c r="E91" s="146">
        <f t="shared" ca="1" si="4"/>
        <v>43711</v>
      </c>
      <c r="F91" s="47">
        <v>109</v>
      </c>
      <c r="G91" s="58" t="s">
        <v>121</v>
      </c>
      <c r="H91" s="58" t="s">
        <v>525</v>
      </c>
      <c r="I91" s="65" t="s">
        <v>452</v>
      </c>
      <c r="J91" s="60">
        <v>18</v>
      </c>
      <c r="K91" s="58" t="s">
        <v>791</v>
      </c>
      <c r="L91" s="58" t="s">
        <v>182</v>
      </c>
      <c r="M91" s="27">
        <v>43678</v>
      </c>
      <c r="N91" s="58">
        <v>800</v>
      </c>
      <c r="O91" s="58" t="s">
        <v>806</v>
      </c>
      <c r="P91" s="58">
        <f t="shared" si="5"/>
        <v>8</v>
      </c>
      <c r="Q91" s="58" t="s">
        <v>1168</v>
      </c>
      <c r="R91" s="58">
        <v>14776476008</v>
      </c>
      <c r="S91" s="58" t="s">
        <v>1169</v>
      </c>
      <c r="T91" s="58" t="s">
        <v>1170</v>
      </c>
      <c r="U91" s="58">
        <v>18511828215</v>
      </c>
      <c r="V91" s="58" t="s">
        <v>1171</v>
      </c>
      <c r="W91" s="147">
        <v>43712</v>
      </c>
      <c r="X91" s="58" t="s">
        <v>1254</v>
      </c>
    </row>
    <row r="92" spans="3:24">
      <c r="C92" s="145">
        <v>2019090300089</v>
      </c>
      <c r="D92" s="146">
        <f t="shared" ca="1" si="3"/>
        <v>43711</v>
      </c>
      <c r="E92" s="146">
        <f t="shared" ca="1" si="4"/>
        <v>43711</v>
      </c>
      <c r="F92" s="47">
        <v>110</v>
      </c>
      <c r="G92" s="58" t="s">
        <v>119</v>
      </c>
      <c r="H92" s="58" t="s">
        <v>526</v>
      </c>
      <c r="I92" s="65" t="s">
        <v>629</v>
      </c>
      <c r="J92" s="60">
        <v>33</v>
      </c>
      <c r="K92" s="58" t="s">
        <v>791</v>
      </c>
      <c r="L92" s="58" t="s">
        <v>182</v>
      </c>
      <c r="M92" s="27">
        <v>43679</v>
      </c>
      <c r="N92" s="58">
        <v>0</v>
      </c>
      <c r="O92" s="58" t="s">
        <v>782</v>
      </c>
      <c r="P92" s="58">
        <f t="shared" si="5"/>
        <v>0</v>
      </c>
      <c r="Q92" s="58" t="s">
        <v>1172</v>
      </c>
      <c r="R92" s="58">
        <v>19330822117</v>
      </c>
      <c r="S92" s="58" t="s">
        <v>1173</v>
      </c>
      <c r="T92" s="58" t="s">
        <v>1174</v>
      </c>
      <c r="U92" s="58">
        <v>18282838582</v>
      </c>
      <c r="V92" s="58" t="s">
        <v>1175</v>
      </c>
      <c r="W92" s="147">
        <v>43712</v>
      </c>
      <c r="X92" s="58" t="s">
        <v>1254</v>
      </c>
    </row>
    <row r="93" spans="3:24">
      <c r="C93" s="145">
        <v>2019090300090</v>
      </c>
      <c r="D93" s="146">
        <f t="shared" ca="1" si="3"/>
        <v>43711</v>
      </c>
      <c r="E93" s="146">
        <f t="shared" ca="1" si="4"/>
        <v>43711</v>
      </c>
      <c r="F93" s="47">
        <v>111</v>
      </c>
      <c r="G93" s="58" t="s">
        <v>44</v>
      </c>
      <c r="H93" s="58" t="s">
        <v>527</v>
      </c>
      <c r="I93" s="65" t="s">
        <v>630</v>
      </c>
      <c r="J93" s="60">
        <v>19</v>
      </c>
      <c r="K93" s="58" t="s">
        <v>818</v>
      </c>
      <c r="L93" s="58" t="s">
        <v>1128</v>
      </c>
      <c r="M93" s="27">
        <v>43680</v>
      </c>
      <c r="N93" s="58">
        <v>0</v>
      </c>
      <c r="O93" s="58" t="s">
        <v>782</v>
      </c>
      <c r="P93" s="58">
        <f t="shared" si="5"/>
        <v>0</v>
      </c>
      <c r="Q93" s="58" t="s">
        <v>1176</v>
      </c>
      <c r="R93" s="58">
        <v>10953247791</v>
      </c>
      <c r="S93" s="58" t="s">
        <v>1177</v>
      </c>
      <c r="T93" s="58" t="s">
        <v>1178</v>
      </c>
      <c r="U93" s="58">
        <v>18511882811</v>
      </c>
      <c r="V93" s="58" t="s">
        <v>1179</v>
      </c>
      <c r="W93" s="147">
        <v>43712</v>
      </c>
      <c r="X93" s="58" t="s">
        <v>1278</v>
      </c>
    </row>
    <row r="94" spans="3:24">
      <c r="C94" s="145">
        <v>2019090300091</v>
      </c>
      <c r="D94" s="146">
        <f t="shared" ca="1" si="3"/>
        <v>43711</v>
      </c>
      <c r="E94" s="146">
        <f t="shared" ca="1" si="4"/>
        <v>43711</v>
      </c>
      <c r="F94" s="47">
        <v>112</v>
      </c>
      <c r="G94" s="58" t="s">
        <v>41</v>
      </c>
      <c r="H94" s="58" t="s">
        <v>528</v>
      </c>
      <c r="I94" s="65" t="s">
        <v>631</v>
      </c>
      <c r="J94" s="60">
        <v>22</v>
      </c>
      <c r="K94" s="58" t="s">
        <v>823</v>
      </c>
      <c r="L94" s="58" t="s">
        <v>1133</v>
      </c>
      <c r="M94" s="27">
        <v>43681</v>
      </c>
      <c r="N94" s="58">
        <v>0</v>
      </c>
      <c r="O94" s="58" t="s">
        <v>782</v>
      </c>
      <c r="P94" s="58">
        <f t="shared" si="5"/>
        <v>0</v>
      </c>
      <c r="Q94" s="58" t="s">
        <v>1180</v>
      </c>
      <c r="R94" s="58">
        <v>14958736049</v>
      </c>
      <c r="S94" s="58" t="s">
        <v>1181</v>
      </c>
      <c r="T94" s="58" t="s">
        <v>1182</v>
      </c>
      <c r="U94" s="58">
        <v>13212180008</v>
      </c>
      <c r="V94" s="58" t="s">
        <v>1183</v>
      </c>
      <c r="W94" s="147">
        <v>43712</v>
      </c>
      <c r="X94" s="58" t="s">
        <v>1279</v>
      </c>
    </row>
    <row r="95" spans="3:24">
      <c r="C95" s="145">
        <v>2019090300092</v>
      </c>
      <c r="D95" s="146">
        <f t="shared" ca="1" si="3"/>
        <v>43711</v>
      </c>
      <c r="E95" s="146">
        <f t="shared" ca="1" si="4"/>
        <v>43711</v>
      </c>
      <c r="F95" s="47">
        <v>113</v>
      </c>
      <c r="G95" s="58" t="s">
        <v>71</v>
      </c>
      <c r="H95" s="58" t="s">
        <v>530</v>
      </c>
      <c r="I95" s="65" t="s">
        <v>632</v>
      </c>
      <c r="J95" s="60">
        <v>41</v>
      </c>
      <c r="K95" s="58" t="s">
        <v>828</v>
      </c>
      <c r="L95" s="58" t="s">
        <v>1138</v>
      </c>
      <c r="M95" s="27">
        <v>43682</v>
      </c>
      <c r="N95" s="58">
        <v>0</v>
      </c>
      <c r="O95" s="58" t="s">
        <v>782</v>
      </c>
      <c r="P95" s="58">
        <f t="shared" si="5"/>
        <v>0</v>
      </c>
      <c r="Q95" s="58" t="s">
        <v>1184</v>
      </c>
      <c r="R95" s="58">
        <v>16300795521</v>
      </c>
      <c r="S95" s="58" t="s">
        <v>1185</v>
      </c>
      <c r="T95" s="58" t="s">
        <v>1186</v>
      </c>
      <c r="U95" s="58">
        <v>18282828238</v>
      </c>
      <c r="V95" s="58" t="s">
        <v>1187</v>
      </c>
      <c r="W95" s="147">
        <v>43712</v>
      </c>
      <c r="X95" s="58" t="s">
        <v>1280</v>
      </c>
    </row>
    <row r="96" spans="3:24">
      <c r="C96" s="145">
        <v>2019090300093</v>
      </c>
      <c r="D96" s="146">
        <f t="shared" ca="1" si="3"/>
        <v>43711</v>
      </c>
      <c r="E96" s="146">
        <f t="shared" ca="1" si="4"/>
        <v>43711</v>
      </c>
      <c r="F96" s="47">
        <v>114</v>
      </c>
      <c r="G96" s="58" t="s">
        <v>46</v>
      </c>
      <c r="H96" s="58" t="s">
        <v>532</v>
      </c>
      <c r="I96" s="65" t="s">
        <v>459</v>
      </c>
      <c r="J96" s="60">
        <v>29</v>
      </c>
      <c r="K96" s="58" t="s">
        <v>832</v>
      </c>
      <c r="L96" s="58" t="s">
        <v>985</v>
      </c>
      <c r="M96" s="27">
        <v>43683</v>
      </c>
      <c r="N96" s="58">
        <v>0</v>
      </c>
      <c r="O96" s="58" t="s">
        <v>782</v>
      </c>
      <c r="P96" s="58">
        <f t="shared" si="5"/>
        <v>0</v>
      </c>
      <c r="Q96" s="58" t="s">
        <v>1188</v>
      </c>
      <c r="R96" s="58">
        <v>19446611075</v>
      </c>
      <c r="S96" s="58" t="s">
        <v>1189</v>
      </c>
      <c r="T96" s="58" t="s">
        <v>1190</v>
      </c>
      <c r="U96" s="58">
        <v>15282967958</v>
      </c>
      <c r="V96" s="58" t="s">
        <v>1191</v>
      </c>
      <c r="W96" s="147">
        <v>43712</v>
      </c>
      <c r="X96" s="58" t="s">
        <v>1272</v>
      </c>
    </row>
    <row r="97" spans="3:24">
      <c r="C97" s="145">
        <v>2019090300094</v>
      </c>
      <c r="D97" s="146">
        <f t="shared" ca="1" si="3"/>
        <v>43711</v>
      </c>
      <c r="E97" s="146">
        <f t="shared" ca="1" si="4"/>
        <v>43711</v>
      </c>
      <c r="F97" s="47">
        <v>115</v>
      </c>
      <c r="G97" s="58" t="s">
        <v>72</v>
      </c>
      <c r="H97" s="58" t="s">
        <v>534</v>
      </c>
      <c r="I97" s="65" t="s">
        <v>461</v>
      </c>
      <c r="J97" s="60">
        <v>44</v>
      </c>
      <c r="K97" s="58" t="s">
        <v>837</v>
      </c>
      <c r="L97" s="58" t="s">
        <v>989</v>
      </c>
      <c r="M97" s="27">
        <v>43684</v>
      </c>
      <c r="N97" s="58">
        <v>570</v>
      </c>
      <c r="O97" s="58" t="s">
        <v>806</v>
      </c>
      <c r="P97" s="58">
        <f t="shared" si="5"/>
        <v>5.7</v>
      </c>
      <c r="Q97" s="58" t="s">
        <v>1192</v>
      </c>
      <c r="R97" s="58">
        <v>15584183269</v>
      </c>
      <c r="S97" s="58" t="s">
        <v>1193</v>
      </c>
      <c r="T97" s="58" t="s">
        <v>1194</v>
      </c>
      <c r="U97" s="58">
        <v>15678582853</v>
      </c>
      <c r="V97" s="58" t="s">
        <v>1195</v>
      </c>
      <c r="W97" s="147">
        <v>43712</v>
      </c>
      <c r="X97" s="58" t="s">
        <v>1281</v>
      </c>
    </row>
    <row r="98" spans="3:24">
      <c r="C98" s="145">
        <v>2019090300095</v>
      </c>
      <c r="D98" s="146">
        <f t="shared" ca="1" si="3"/>
        <v>43711</v>
      </c>
      <c r="E98" s="146">
        <f t="shared" ca="1" si="4"/>
        <v>43711</v>
      </c>
      <c r="F98" s="47">
        <v>116</v>
      </c>
      <c r="G98" s="58" t="s">
        <v>113</v>
      </c>
      <c r="H98" s="58" t="s">
        <v>536</v>
      </c>
      <c r="I98" s="65" t="s">
        <v>462</v>
      </c>
      <c r="J98" s="60">
        <v>41</v>
      </c>
      <c r="K98" s="58" t="s">
        <v>842</v>
      </c>
      <c r="L98" s="58" t="s">
        <v>993</v>
      </c>
      <c r="M98" s="27">
        <v>43685</v>
      </c>
      <c r="N98" s="58">
        <v>0</v>
      </c>
      <c r="O98" s="58" t="s">
        <v>782</v>
      </c>
      <c r="P98" s="58">
        <f t="shared" si="5"/>
        <v>0</v>
      </c>
      <c r="Q98" s="58" t="s">
        <v>1196</v>
      </c>
      <c r="R98" s="58">
        <v>15669418308</v>
      </c>
      <c r="S98" s="58" t="s">
        <v>1157</v>
      </c>
      <c r="T98" s="58" t="s">
        <v>1197</v>
      </c>
      <c r="U98" s="58">
        <v>15267725528</v>
      </c>
      <c r="V98" s="58" t="s">
        <v>1198</v>
      </c>
      <c r="W98" s="147">
        <v>43712</v>
      </c>
      <c r="X98" s="58" t="s">
        <v>1274</v>
      </c>
    </row>
    <row r="99" spans="3:24">
      <c r="C99" s="145">
        <v>2019090300096</v>
      </c>
      <c r="D99" s="146">
        <f t="shared" ca="1" si="3"/>
        <v>43711</v>
      </c>
      <c r="E99" s="146">
        <f t="shared" ca="1" si="4"/>
        <v>43711</v>
      </c>
      <c r="F99" s="47">
        <v>117</v>
      </c>
      <c r="G99" s="58" t="s">
        <v>111</v>
      </c>
      <c r="H99" s="58" t="s">
        <v>1384</v>
      </c>
      <c r="I99" s="65" t="s">
        <v>464</v>
      </c>
      <c r="J99" s="60">
        <v>35</v>
      </c>
      <c r="K99" s="58" t="s">
        <v>847</v>
      </c>
      <c r="L99" s="58" t="s">
        <v>997</v>
      </c>
      <c r="M99" s="27">
        <v>43686</v>
      </c>
      <c r="N99" s="58">
        <v>0</v>
      </c>
      <c r="O99" s="58" t="s">
        <v>782</v>
      </c>
      <c r="P99" s="58">
        <f t="shared" si="5"/>
        <v>0</v>
      </c>
      <c r="Q99" s="58" t="s">
        <v>1199</v>
      </c>
      <c r="R99" s="58">
        <v>14469729401</v>
      </c>
      <c r="S99" s="58" t="s">
        <v>1200</v>
      </c>
      <c r="T99" s="58" t="s">
        <v>1201</v>
      </c>
      <c r="U99" s="58">
        <v>18616171716</v>
      </c>
      <c r="V99" s="58" t="s">
        <v>1202</v>
      </c>
      <c r="W99" s="147">
        <v>43712</v>
      </c>
      <c r="X99" s="58" t="s">
        <v>1275</v>
      </c>
    </row>
    <row r="100" spans="3:24">
      <c r="C100" s="145">
        <v>2019090300097</v>
      </c>
      <c r="D100" s="146">
        <f t="shared" ca="1" si="3"/>
        <v>43711</v>
      </c>
      <c r="E100" s="146">
        <f t="shared" ca="1" si="4"/>
        <v>43711</v>
      </c>
      <c r="F100" s="47">
        <v>118</v>
      </c>
      <c r="G100" s="58" t="s">
        <v>41</v>
      </c>
      <c r="H100" s="58" t="s">
        <v>538</v>
      </c>
      <c r="I100" s="65" t="s">
        <v>465</v>
      </c>
      <c r="J100" s="60">
        <v>36</v>
      </c>
      <c r="K100" s="58" t="s">
        <v>852</v>
      </c>
      <c r="L100" s="58" t="s">
        <v>985</v>
      </c>
      <c r="M100" s="27">
        <v>43687</v>
      </c>
      <c r="N100" s="58">
        <v>0</v>
      </c>
      <c r="O100" s="58" t="s">
        <v>782</v>
      </c>
      <c r="P100" s="58">
        <f t="shared" si="5"/>
        <v>0</v>
      </c>
      <c r="Q100" s="58" t="s">
        <v>1203</v>
      </c>
      <c r="R100" s="58">
        <v>17795868303</v>
      </c>
      <c r="S100" s="58" t="s">
        <v>1204</v>
      </c>
      <c r="T100" s="58" t="s">
        <v>1205</v>
      </c>
      <c r="U100" s="58">
        <v>15618885623</v>
      </c>
      <c r="V100" s="58" t="s">
        <v>1206</v>
      </c>
      <c r="W100" s="147">
        <v>43712</v>
      </c>
      <c r="X100" s="58" t="s">
        <v>1272</v>
      </c>
    </row>
    <row r="101" spans="3:24">
      <c r="C101" s="145">
        <v>2019090300098</v>
      </c>
      <c r="D101" s="146">
        <f t="shared" ca="1" si="3"/>
        <v>43711</v>
      </c>
      <c r="E101" s="146">
        <f t="shared" ca="1" si="4"/>
        <v>43711</v>
      </c>
      <c r="F101" s="47">
        <v>119</v>
      </c>
      <c r="G101" s="58" t="s">
        <v>71</v>
      </c>
      <c r="H101" s="58" t="s">
        <v>539</v>
      </c>
      <c r="I101" s="65" t="s">
        <v>633</v>
      </c>
      <c r="J101" s="60">
        <v>47</v>
      </c>
      <c r="K101" s="58" t="s">
        <v>858</v>
      </c>
      <c r="L101" s="58" t="s">
        <v>989</v>
      </c>
      <c r="M101" s="27">
        <v>43688</v>
      </c>
      <c r="N101" s="58">
        <v>0</v>
      </c>
      <c r="O101" s="58" t="s">
        <v>782</v>
      </c>
      <c r="P101" s="58">
        <f t="shared" si="5"/>
        <v>0</v>
      </c>
      <c r="Q101" s="58" t="s">
        <v>1207</v>
      </c>
      <c r="R101" s="58">
        <v>16795438521</v>
      </c>
      <c r="S101" s="58" t="s">
        <v>1208</v>
      </c>
      <c r="T101" s="58" t="s">
        <v>1209</v>
      </c>
      <c r="U101" s="58">
        <v>15002255062</v>
      </c>
      <c r="V101" s="58" t="s">
        <v>1210</v>
      </c>
      <c r="W101" s="147">
        <v>43712</v>
      </c>
      <c r="X101" s="58" t="s">
        <v>1273</v>
      </c>
    </row>
    <row r="102" spans="3:24">
      <c r="C102" s="145">
        <v>2019090300099</v>
      </c>
      <c r="D102" s="146">
        <f t="shared" ca="1" si="3"/>
        <v>43711</v>
      </c>
      <c r="E102" s="146">
        <f t="shared" ca="1" si="4"/>
        <v>43711</v>
      </c>
      <c r="F102" s="47">
        <v>120</v>
      </c>
      <c r="G102" s="58" t="s">
        <v>46</v>
      </c>
      <c r="H102" s="58" t="s">
        <v>541</v>
      </c>
      <c r="I102" s="65" t="s">
        <v>634</v>
      </c>
      <c r="J102" s="60">
        <v>39</v>
      </c>
      <c r="K102" s="58" t="s">
        <v>832</v>
      </c>
      <c r="L102" s="58" t="s">
        <v>993</v>
      </c>
      <c r="M102" s="27">
        <v>43689</v>
      </c>
      <c r="N102" s="58">
        <v>0</v>
      </c>
      <c r="O102" s="58" t="s">
        <v>782</v>
      </c>
      <c r="P102" s="58">
        <f t="shared" si="5"/>
        <v>0</v>
      </c>
      <c r="Q102" s="58" t="s">
        <v>1211</v>
      </c>
      <c r="R102" s="58">
        <v>12219489291</v>
      </c>
      <c r="S102" s="58" t="s">
        <v>1212</v>
      </c>
      <c r="T102" s="58" t="s">
        <v>1213</v>
      </c>
      <c r="U102" s="58">
        <v>18822550362</v>
      </c>
      <c r="V102" s="58" t="s">
        <v>1214</v>
      </c>
      <c r="W102" s="147">
        <v>43712</v>
      </c>
      <c r="X102" s="58" t="s">
        <v>1282</v>
      </c>
    </row>
    <row r="103" spans="3:24">
      <c r="C103" s="145">
        <v>2019090300100</v>
      </c>
      <c r="D103" s="146">
        <f t="shared" ca="1" si="3"/>
        <v>43711</v>
      </c>
      <c r="E103" s="146">
        <f t="shared" ca="1" si="4"/>
        <v>43711</v>
      </c>
      <c r="F103" s="47">
        <v>121</v>
      </c>
      <c r="G103" s="58" t="s">
        <v>72</v>
      </c>
      <c r="H103" s="58" t="s">
        <v>543</v>
      </c>
      <c r="I103" s="65" t="s">
        <v>635</v>
      </c>
      <c r="J103" s="60">
        <v>21</v>
      </c>
      <c r="K103" s="58" t="s">
        <v>867</v>
      </c>
      <c r="L103" s="58" t="s">
        <v>997</v>
      </c>
      <c r="M103" s="27">
        <v>43690</v>
      </c>
      <c r="N103" s="58">
        <v>0</v>
      </c>
      <c r="O103" s="58" t="s">
        <v>782</v>
      </c>
      <c r="P103" s="58">
        <f t="shared" si="5"/>
        <v>0</v>
      </c>
      <c r="Q103" s="58" t="s">
        <v>1215</v>
      </c>
      <c r="R103" s="58">
        <v>18863820456</v>
      </c>
      <c r="S103" s="58" t="s">
        <v>1216</v>
      </c>
      <c r="T103" s="58" t="s">
        <v>1217</v>
      </c>
      <c r="U103" s="58">
        <v>15002231419</v>
      </c>
      <c r="V103" s="58" t="s">
        <v>1218</v>
      </c>
      <c r="W103" s="147">
        <v>43712</v>
      </c>
      <c r="X103" s="58" t="s">
        <v>1275</v>
      </c>
    </row>
    <row r="104" spans="3:24">
      <c r="C104" s="145">
        <v>2019090400001</v>
      </c>
      <c r="D104" s="146">
        <f t="shared" ca="1" si="3"/>
        <v>43711</v>
      </c>
      <c r="E104" s="146">
        <f t="shared" ca="1" si="4"/>
        <v>43711</v>
      </c>
      <c r="F104" s="47">
        <v>122</v>
      </c>
      <c r="G104" s="58" t="s">
        <v>113</v>
      </c>
      <c r="H104" s="58" t="s">
        <v>545</v>
      </c>
      <c r="I104" s="65" t="s">
        <v>469</v>
      </c>
      <c r="J104" s="60">
        <v>39</v>
      </c>
      <c r="K104" s="58" t="s">
        <v>182</v>
      </c>
      <c r="L104" s="58" t="s">
        <v>842</v>
      </c>
      <c r="M104" s="27">
        <v>43714</v>
      </c>
      <c r="N104" s="58">
        <v>0</v>
      </c>
      <c r="O104" s="58" t="s">
        <v>782</v>
      </c>
      <c r="P104" s="58">
        <f>N104*0.01</f>
        <v>0</v>
      </c>
      <c r="Q104" s="58" t="s">
        <v>186</v>
      </c>
      <c r="R104" s="58">
        <v>17775539836</v>
      </c>
      <c r="S104" s="58" t="s">
        <v>1222</v>
      </c>
      <c r="T104" s="58" t="s">
        <v>494</v>
      </c>
      <c r="U104" s="58">
        <v>1898601846</v>
      </c>
      <c r="V104" s="58" t="s">
        <v>842</v>
      </c>
      <c r="W104" s="147">
        <v>43712</v>
      </c>
      <c r="X104" s="58" t="s">
        <v>1254</v>
      </c>
    </row>
    <row r="105" spans="3:24">
      <c r="C105" s="145">
        <v>2019091200001</v>
      </c>
      <c r="D105" s="146">
        <f t="shared" ca="1" si="3"/>
        <v>43720</v>
      </c>
      <c r="E105" s="146">
        <v>43720</v>
      </c>
      <c r="F105" s="58"/>
      <c r="G105" s="58" t="s">
        <v>449</v>
      </c>
      <c r="H105" s="58"/>
      <c r="I105" s="58" t="s">
        <v>447</v>
      </c>
      <c r="J105" s="60">
        <v>17</v>
      </c>
      <c r="K105" s="58">
        <v>234</v>
      </c>
      <c r="L105" s="58">
        <v>123</v>
      </c>
      <c r="M105" s="27">
        <v>43721</v>
      </c>
      <c r="N105" s="58">
        <v>0</v>
      </c>
      <c r="O105" s="58">
        <v>0</v>
      </c>
      <c r="P105" s="58">
        <f t="shared" ref="P105:P168" si="6">N105*0.01</f>
        <v>0</v>
      </c>
      <c r="Q105" s="58">
        <v>234</v>
      </c>
      <c r="R105" s="58">
        <v>34</v>
      </c>
      <c r="S105" s="58">
        <v>1</v>
      </c>
      <c r="T105" s="58">
        <v>123</v>
      </c>
      <c r="U105" s="58">
        <v>123</v>
      </c>
      <c r="V105" s="58">
        <v>123</v>
      </c>
      <c r="W105" s="147"/>
      <c r="X105" s="58"/>
    </row>
    <row r="106" spans="3:24">
      <c r="C106" s="145">
        <v>2019091200002</v>
      </c>
      <c r="D106" s="146">
        <f t="shared" ca="1" si="3"/>
        <v>43720</v>
      </c>
      <c r="E106" s="146">
        <v>43720</v>
      </c>
      <c r="F106" s="58"/>
      <c r="G106" s="58" t="s">
        <v>449</v>
      </c>
      <c r="H106" s="58"/>
      <c r="I106" s="58" t="s">
        <v>447</v>
      </c>
      <c r="J106" s="60">
        <v>17</v>
      </c>
      <c r="K106" s="58">
        <v>234</v>
      </c>
      <c r="L106" s="58">
        <v>123</v>
      </c>
      <c r="M106" s="27">
        <v>43721</v>
      </c>
      <c r="N106" s="58">
        <v>0</v>
      </c>
      <c r="O106" s="58">
        <v>0</v>
      </c>
      <c r="P106" s="58">
        <f t="shared" si="6"/>
        <v>0</v>
      </c>
      <c r="Q106" s="58">
        <v>234</v>
      </c>
      <c r="R106" s="58">
        <v>34</v>
      </c>
      <c r="S106" s="58">
        <v>1</v>
      </c>
      <c r="T106" s="58">
        <v>123</v>
      </c>
      <c r="U106" s="58">
        <v>123</v>
      </c>
      <c r="V106" s="58">
        <v>123</v>
      </c>
      <c r="W106" s="147"/>
      <c r="X106" s="58"/>
    </row>
    <row r="107" spans="3:24">
      <c r="C107" s="145">
        <v>2019091200003</v>
      </c>
      <c r="D107" s="146">
        <f t="shared" ca="1" si="3"/>
        <v>43720</v>
      </c>
      <c r="E107" s="146">
        <v>43720</v>
      </c>
      <c r="F107" s="58"/>
      <c r="G107" s="58" t="s">
        <v>449</v>
      </c>
      <c r="H107" s="58"/>
      <c r="I107" s="58" t="s">
        <v>447</v>
      </c>
      <c r="J107" s="60">
        <v>17</v>
      </c>
      <c r="K107" s="58">
        <v>234</v>
      </c>
      <c r="L107" s="58">
        <v>123</v>
      </c>
      <c r="M107" s="27">
        <v>43721</v>
      </c>
      <c r="N107" s="58">
        <v>0</v>
      </c>
      <c r="O107" s="58">
        <v>0</v>
      </c>
      <c r="P107" s="58">
        <f t="shared" si="6"/>
        <v>0</v>
      </c>
      <c r="Q107" s="58">
        <v>234</v>
      </c>
      <c r="R107" s="58">
        <v>34</v>
      </c>
      <c r="S107" s="58">
        <v>1</v>
      </c>
      <c r="T107" s="58">
        <v>123</v>
      </c>
      <c r="U107" s="58">
        <v>123</v>
      </c>
      <c r="V107" s="58">
        <v>123</v>
      </c>
      <c r="W107" s="147">
        <v>43720</v>
      </c>
      <c r="X107" s="58" t="s">
        <v>1406</v>
      </c>
    </row>
    <row r="108" spans="3:24">
      <c r="C108" s="145">
        <v>2019091200004</v>
      </c>
      <c r="D108" s="146">
        <f t="shared" ca="1" si="3"/>
        <v>43720</v>
      </c>
      <c r="E108" s="146">
        <v>43720</v>
      </c>
      <c r="G108" s="58" t="s">
        <v>449</v>
      </c>
      <c r="H108" s="58"/>
      <c r="I108" s="58" t="s">
        <v>1420</v>
      </c>
      <c r="J108" s="60">
        <v>17</v>
      </c>
      <c r="K108" s="58">
        <v>234</v>
      </c>
      <c r="L108" s="58">
        <v>123</v>
      </c>
      <c r="M108" s="27">
        <v>43721</v>
      </c>
      <c r="N108" s="58">
        <v>0</v>
      </c>
      <c r="O108" s="58">
        <v>0</v>
      </c>
      <c r="P108" s="58">
        <f t="shared" si="6"/>
        <v>0</v>
      </c>
      <c r="Q108" s="58">
        <v>234</v>
      </c>
      <c r="R108" s="58">
        <v>34</v>
      </c>
      <c r="S108" s="58">
        <v>1</v>
      </c>
      <c r="T108" s="58">
        <v>123</v>
      </c>
      <c r="U108" s="58">
        <v>123</v>
      </c>
      <c r="V108" s="58">
        <v>123</v>
      </c>
      <c r="W108" s="147"/>
      <c r="X108" s="58"/>
    </row>
    <row r="109" spans="3:24">
      <c r="C109" s="145">
        <v>2019091600001</v>
      </c>
      <c r="D109" s="146">
        <f t="shared" ca="1" si="3"/>
        <v>43724</v>
      </c>
      <c r="E109" s="146">
        <v>1</v>
      </c>
      <c r="F109" s="58"/>
      <c r="G109" s="58" t="s">
        <v>451</v>
      </c>
      <c r="H109" s="58"/>
      <c r="I109" s="58" t="s">
        <v>450</v>
      </c>
      <c r="J109" s="60">
        <v>5</v>
      </c>
      <c r="K109" s="58">
        <v>1</v>
      </c>
      <c r="L109" s="58">
        <v>1</v>
      </c>
      <c r="M109" s="27">
        <v>1</v>
      </c>
      <c r="N109" s="58">
        <v>1</v>
      </c>
      <c r="O109" s="58">
        <v>1</v>
      </c>
      <c r="P109" s="58">
        <f t="shared" si="6"/>
        <v>0.01</v>
      </c>
      <c r="Q109" s="58">
        <v>1</v>
      </c>
      <c r="R109" s="58">
        <v>1</v>
      </c>
      <c r="S109" s="58">
        <v>1</v>
      </c>
      <c r="T109" s="58">
        <v>1</v>
      </c>
      <c r="U109" s="58">
        <v>1</v>
      </c>
      <c r="V109" s="58">
        <v>1</v>
      </c>
      <c r="W109" s="147"/>
      <c r="X109" s="58"/>
    </row>
    <row r="110" spans="3:24">
      <c r="C110" s="145">
        <v>2019091600002</v>
      </c>
      <c r="D110" s="146">
        <f t="shared" ca="1" si="3"/>
        <v>43724</v>
      </c>
      <c r="E110" s="146">
        <v>1</v>
      </c>
      <c r="F110" s="58"/>
      <c r="G110" s="58" t="s">
        <v>451</v>
      </c>
      <c r="H110" s="58"/>
      <c r="I110" s="58" t="s">
        <v>450</v>
      </c>
      <c r="J110" s="60">
        <v>10</v>
      </c>
      <c r="K110" s="58">
        <v>1</v>
      </c>
      <c r="L110" s="58">
        <v>1</v>
      </c>
      <c r="M110" s="27">
        <v>1</v>
      </c>
      <c r="N110" s="58">
        <v>1</v>
      </c>
      <c r="O110" s="58">
        <v>1</v>
      </c>
      <c r="P110" s="58">
        <f t="shared" si="6"/>
        <v>0.01</v>
      </c>
      <c r="Q110" s="58">
        <v>1</v>
      </c>
      <c r="R110" s="58">
        <v>1</v>
      </c>
      <c r="S110" s="58">
        <v>1</v>
      </c>
      <c r="T110" s="58">
        <v>1</v>
      </c>
      <c r="U110" s="58">
        <v>1</v>
      </c>
      <c r="V110" s="58">
        <v>1</v>
      </c>
      <c r="W110" s="147"/>
      <c r="X110" s="58"/>
    </row>
    <row r="111" spans="3:24">
      <c r="C111" s="145">
        <v>2019091600003</v>
      </c>
      <c r="D111" s="146">
        <f t="shared" ca="1" si="3"/>
        <v>43724</v>
      </c>
      <c r="E111" s="146">
        <v>1</v>
      </c>
      <c r="F111" s="58"/>
      <c r="G111" s="58" t="s">
        <v>451</v>
      </c>
      <c r="H111" s="58"/>
      <c r="I111" s="58" t="s">
        <v>450</v>
      </c>
      <c r="J111" s="60">
        <v>4</v>
      </c>
      <c r="K111" s="58">
        <v>1</v>
      </c>
      <c r="L111" s="58">
        <v>1</v>
      </c>
      <c r="M111" s="27">
        <v>1</v>
      </c>
      <c r="N111" s="58">
        <v>1</v>
      </c>
      <c r="O111" s="58">
        <v>1</v>
      </c>
      <c r="P111" s="58">
        <f t="shared" si="6"/>
        <v>0.01</v>
      </c>
      <c r="Q111" s="58">
        <v>1</v>
      </c>
      <c r="R111" s="58">
        <v>1</v>
      </c>
      <c r="S111" s="58">
        <v>1</v>
      </c>
      <c r="T111" s="58">
        <v>1</v>
      </c>
      <c r="U111" s="58">
        <v>1</v>
      </c>
      <c r="V111" s="58">
        <v>1</v>
      </c>
      <c r="W111" s="147"/>
      <c r="X111" s="58"/>
    </row>
    <row r="112" spans="3:24">
      <c r="C112" s="145">
        <v>2019091600004</v>
      </c>
      <c r="D112" s="146">
        <f t="shared" ca="1" si="3"/>
        <v>43724</v>
      </c>
      <c r="E112" s="146">
        <v>1</v>
      </c>
      <c r="F112" s="58"/>
      <c r="G112" s="58"/>
      <c r="H112" s="58"/>
      <c r="I112" s="58"/>
      <c r="J112" s="60">
        <v>5</v>
      </c>
      <c r="K112" s="58">
        <v>1</v>
      </c>
      <c r="L112" s="58">
        <v>1</v>
      </c>
      <c r="M112" s="27">
        <v>1</v>
      </c>
      <c r="N112" s="58">
        <v>100</v>
      </c>
      <c r="O112" s="58">
        <v>1</v>
      </c>
      <c r="P112" s="58">
        <f t="shared" si="6"/>
        <v>1</v>
      </c>
      <c r="Q112" s="58">
        <v>1</v>
      </c>
      <c r="R112" s="58">
        <v>1</v>
      </c>
      <c r="S112" s="58">
        <v>1</v>
      </c>
      <c r="T112" s="58">
        <v>1</v>
      </c>
      <c r="U112" s="58">
        <v>1</v>
      </c>
      <c r="V112" s="58">
        <v>1</v>
      </c>
      <c r="W112" s="147"/>
      <c r="X112" s="58"/>
    </row>
    <row r="113" spans="3:24">
      <c r="C113" s="145">
        <v>2022091300001</v>
      </c>
      <c r="D113" s="146">
        <f t="shared" ca="1" si="3"/>
        <v>44817</v>
      </c>
      <c r="E113" s="146">
        <v>44817</v>
      </c>
      <c r="F113" s="58"/>
      <c r="G113" s="58" t="s">
        <v>449</v>
      </c>
      <c r="H113" s="58"/>
      <c r="I113" s="58" t="s">
        <v>447</v>
      </c>
      <c r="J113" s="60">
        <v>4</v>
      </c>
      <c r="K113" s="58" t="s">
        <v>1423</v>
      </c>
      <c r="L113" s="58" t="s">
        <v>1424</v>
      </c>
      <c r="M113" s="27">
        <v>44818</v>
      </c>
      <c r="N113" s="58">
        <v>12</v>
      </c>
      <c r="O113" s="58" t="s">
        <v>806</v>
      </c>
      <c r="P113" s="58">
        <f t="shared" si="6"/>
        <v>0.12</v>
      </c>
      <c r="Q113" s="58" t="s">
        <v>1425</v>
      </c>
      <c r="R113" s="58">
        <v>12345678902</v>
      </c>
      <c r="S113" s="58" t="s">
        <v>1423</v>
      </c>
      <c r="T113" s="58" t="s">
        <v>1426</v>
      </c>
      <c r="U113" s="58">
        <v>12345678901</v>
      </c>
      <c r="V113" s="58" t="s">
        <v>1424</v>
      </c>
      <c r="W113" s="147"/>
      <c r="X113" s="58"/>
    </row>
    <row r="114" spans="3:24">
      <c r="C114" s="145"/>
      <c r="D114" s="146" t="str">
        <f t="shared" ca="1" si="3"/>
        <v/>
      </c>
      <c r="E114" s="146" t="str">
        <f t="shared" ref="E114:E169" ca="1" si="7">IF(G114="","",IF(E114="",TODAY(),E114))</f>
        <v/>
      </c>
      <c r="F114" s="58"/>
      <c r="G114" s="58"/>
      <c r="H114" s="58"/>
      <c r="I114" s="58"/>
      <c r="J114" s="60"/>
      <c r="K114" s="58"/>
      <c r="L114" s="58"/>
      <c r="M114" s="27"/>
      <c r="N114" s="58"/>
      <c r="O114" s="58"/>
      <c r="P114" s="58">
        <f t="shared" si="6"/>
        <v>0</v>
      </c>
      <c r="Q114" s="58"/>
      <c r="R114" s="58"/>
      <c r="S114" s="58"/>
      <c r="T114" s="58"/>
      <c r="U114" s="58"/>
      <c r="V114" s="58"/>
      <c r="W114" s="147"/>
      <c r="X114" s="58"/>
    </row>
    <row r="115" spans="3:24">
      <c r="C115" s="145"/>
      <c r="D115" s="146" t="str">
        <f t="shared" ca="1" si="3"/>
        <v/>
      </c>
      <c r="E115" s="146" t="str">
        <f t="shared" ca="1" si="7"/>
        <v/>
      </c>
      <c r="F115" s="58"/>
      <c r="G115" s="58"/>
      <c r="H115" s="58"/>
      <c r="I115" s="58"/>
      <c r="J115" s="60"/>
      <c r="K115" s="58"/>
      <c r="L115" s="58"/>
      <c r="M115" s="27"/>
      <c r="N115" s="58"/>
      <c r="O115" s="58"/>
      <c r="P115" s="58">
        <f t="shared" si="6"/>
        <v>0</v>
      </c>
      <c r="Q115" s="58"/>
      <c r="R115" s="58"/>
      <c r="S115" s="58"/>
      <c r="T115" s="58"/>
      <c r="U115" s="58"/>
      <c r="V115" s="58"/>
      <c r="W115" s="147"/>
      <c r="X115" s="58"/>
    </row>
    <row r="116" spans="3:24">
      <c r="C116" s="145"/>
      <c r="D116" s="146" t="str">
        <f t="shared" ca="1" si="3"/>
        <v/>
      </c>
      <c r="E116" s="146" t="str">
        <f t="shared" ca="1" si="7"/>
        <v/>
      </c>
      <c r="F116" s="58"/>
      <c r="G116" s="58"/>
      <c r="H116" s="58"/>
      <c r="I116" s="58"/>
      <c r="J116" s="60"/>
      <c r="K116" s="58"/>
      <c r="L116" s="58"/>
      <c r="M116" s="27"/>
      <c r="N116" s="58"/>
      <c r="O116" s="58"/>
      <c r="P116" s="58">
        <f t="shared" si="6"/>
        <v>0</v>
      </c>
      <c r="Q116" s="58"/>
      <c r="R116" s="58"/>
      <c r="S116" s="58"/>
      <c r="T116" s="58"/>
      <c r="U116" s="58"/>
      <c r="V116" s="58"/>
      <c r="W116" s="147"/>
      <c r="X116" s="58"/>
    </row>
    <row r="117" spans="3:24">
      <c r="C117" s="145"/>
      <c r="D117" s="146" t="str">
        <f t="shared" ca="1" si="3"/>
        <v/>
      </c>
      <c r="E117" s="146" t="str">
        <f t="shared" ca="1" si="7"/>
        <v/>
      </c>
      <c r="F117" s="58"/>
      <c r="G117" s="58"/>
      <c r="H117" s="58"/>
      <c r="I117" s="58"/>
      <c r="J117" s="60"/>
      <c r="K117" s="58"/>
      <c r="L117" s="58"/>
      <c r="M117" s="27"/>
      <c r="N117" s="58"/>
      <c r="O117" s="58"/>
      <c r="P117" s="58">
        <f t="shared" si="6"/>
        <v>0</v>
      </c>
      <c r="Q117" s="58"/>
      <c r="R117" s="58"/>
      <c r="S117" s="58"/>
      <c r="T117" s="58"/>
      <c r="U117" s="58"/>
      <c r="V117" s="58"/>
      <c r="W117" s="147"/>
      <c r="X117" s="58"/>
    </row>
    <row r="118" spans="3:24">
      <c r="C118" s="145"/>
      <c r="D118" s="146" t="str">
        <f t="shared" ca="1" si="3"/>
        <v/>
      </c>
      <c r="E118" s="146" t="str">
        <f t="shared" ca="1" si="7"/>
        <v/>
      </c>
      <c r="F118" s="58"/>
      <c r="G118" s="58"/>
      <c r="H118" s="58"/>
      <c r="I118" s="58"/>
      <c r="J118" s="60"/>
      <c r="K118" s="58"/>
      <c r="L118" s="58"/>
      <c r="M118" s="27"/>
      <c r="N118" s="58"/>
      <c r="O118" s="58"/>
      <c r="P118" s="58">
        <f t="shared" si="6"/>
        <v>0</v>
      </c>
      <c r="Q118" s="58"/>
      <c r="R118" s="58"/>
      <c r="S118" s="58"/>
      <c r="T118" s="58"/>
      <c r="U118" s="58"/>
      <c r="V118" s="58"/>
      <c r="W118" s="147"/>
      <c r="X118" s="58"/>
    </row>
    <row r="119" spans="3:24">
      <c r="C119" s="145"/>
      <c r="D119" s="146" t="str">
        <f t="shared" ca="1" si="3"/>
        <v/>
      </c>
      <c r="E119" s="146" t="str">
        <f t="shared" ca="1" si="7"/>
        <v/>
      </c>
      <c r="F119" s="58"/>
      <c r="G119" s="58"/>
      <c r="H119" s="58"/>
      <c r="I119" s="58"/>
      <c r="J119" s="60"/>
      <c r="K119" s="58"/>
      <c r="L119" s="58"/>
      <c r="M119" s="27"/>
      <c r="N119" s="58"/>
      <c r="O119" s="58"/>
      <c r="P119" s="58">
        <f t="shared" si="6"/>
        <v>0</v>
      </c>
      <c r="Q119" s="58"/>
      <c r="R119" s="58"/>
      <c r="S119" s="58"/>
      <c r="T119" s="58"/>
      <c r="U119" s="58"/>
      <c r="V119" s="58"/>
      <c r="W119" s="147"/>
      <c r="X119" s="58"/>
    </row>
    <row r="120" spans="3:24">
      <c r="C120" s="145"/>
      <c r="D120" s="146" t="str">
        <f t="shared" ca="1" si="3"/>
        <v/>
      </c>
      <c r="E120" s="146" t="str">
        <f t="shared" ca="1" si="7"/>
        <v/>
      </c>
      <c r="F120" s="58"/>
      <c r="G120" s="58"/>
      <c r="H120" s="58"/>
      <c r="I120" s="58"/>
      <c r="J120" s="60"/>
      <c r="K120" s="58"/>
      <c r="L120" s="58"/>
      <c r="M120" s="27"/>
      <c r="N120" s="58"/>
      <c r="O120" s="58"/>
      <c r="P120" s="58">
        <f t="shared" si="6"/>
        <v>0</v>
      </c>
      <c r="Q120" s="58"/>
      <c r="R120" s="58"/>
      <c r="S120" s="58"/>
      <c r="T120" s="58"/>
      <c r="U120" s="58"/>
      <c r="V120" s="58"/>
      <c r="W120" s="147"/>
      <c r="X120" s="58"/>
    </row>
    <row r="121" spans="3:24">
      <c r="C121" s="145"/>
      <c r="D121" s="146" t="str">
        <f t="shared" ca="1" si="3"/>
        <v/>
      </c>
      <c r="E121" s="146" t="str">
        <f t="shared" ca="1" si="7"/>
        <v/>
      </c>
      <c r="F121" s="58"/>
      <c r="G121" s="58"/>
      <c r="H121" s="58"/>
      <c r="I121" s="58"/>
      <c r="J121" s="60"/>
      <c r="K121" s="58"/>
      <c r="L121" s="58"/>
      <c r="M121" s="27"/>
      <c r="N121" s="58"/>
      <c r="O121" s="58"/>
      <c r="P121" s="58">
        <f t="shared" si="6"/>
        <v>0</v>
      </c>
      <c r="Q121" s="58"/>
      <c r="R121" s="58"/>
      <c r="S121" s="58"/>
      <c r="T121" s="58"/>
      <c r="U121" s="58"/>
      <c r="V121" s="58"/>
      <c r="W121" s="147"/>
      <c r="X121" s="58"/>
    </row>
    <row r="122" spans="3:24">
      <c r="C122" s="145"/>
      <c r="D122" s="146" t="str">
        <f t="shared" ca="1" si="3"/>
        <v/>
      </c>
      <c r="E122" s="146" t="str">
        <f t="shared" ca="1" si="7"/>
        <v/>
      </c>
      <c r="F122" s="58"/>
      <c r="G122" s="58"/>
      <c r="H122" s="58"/>
      <c r="I122" s="58"/>
      <c r="J122" s="60"/>
      <c r="K122" s="58"/>
      <c r="L122" s="58"/>
      <c r="M122" s="27"/>
      <c r="N122" s="58"/>
      <c r="O122" s="58"/>
      <c r="P122" s="58">
        <f t="shared" si="6"/>
        <v>0</v>
      </c>
      <c r="Q122" s="58"/>
      <c r="R122" s="58"/>
      <c r="S122" s="58"/>
      <c r="T122" s="58"/>
      <c r="U122" s="58"/>
      <c r="V122" s="58"/>
      <c r="W122" s="147"/>
      <c r="X122" s="58"/>
    </row>
    <row r="123" spans="3:24">
      <c r="C123" s="145"/>
      <c r="D123" s="146" t="str">
        <f t="shared" ca="1" si="3"/>
        <v/>
      </c>
      <c r="E123" s="146" t="str">
        <f t="shared" ca="1" si="7"/>
        <v/>
      </c>
      <c r="F123" s="58"/>
      <c r="G123" s="58"/>
      <c r="H123" s="58"/>
      <c r="I123" s="58"/>
      <c r="J123" s="60"/>
      <c r="K123" s="58"/>
      <c r="L123" s="58"/>
      <c r="M123" s="27"/>
      <c r="N123" s="58"/>
      <c r="O123" s="58"/>
      <c r="P123" s="58">
        <f t="shared" si="6"/>
        <v>0</v>
      </c>
      <c r="Q123" s="58"/>
      <c r="R123" s="58"/>
      <c r="S123" s="58"/>
      <c r="T123" s="58"/>
      <c r="U123" s="58"/>
      <c r="V123" s="58"/>
      <c r="W123" s="147"/>
      <c r="X123" s="58"/>
    </row>
    <row r="124" spans="3:24">
      <c r="C124" s="145"/>
      <c r="D124" s="146" t="str">
        <f t="shared" ca="1" si="3"/>
        <v/>
      </c>
      <c r="E124" s="146" t="str">
        <f t="shared" ca="1" si="7"/>
        <v/>
      </c>
      <c r="F124" s="58"/>
      <c r="G124" s="58"/>
      <c r="H124" s="58"/>
      <c r="I124" s="58"/>
      <c r="J124" s="60"/>
      <c r="K124" s="58"/>
      <c r="L124" s="58"/>
      <c r="M124" s="27"/>
      <c r="N124" s="58"/>
      <c r="O124" s="58"/>
      <c r="P124" s="58">
        <f t="shared" si="6"/>
        <v>0</v>
      </c>
      <c r="Q124" s="58"/>
      <c r="R124" s="58"/>
      <c r="S124" s="58"/>
      <c r="T124" s="58"/>
      <c r="U124" s="58"/>
      <c r="V124" s="58"/>
      <c r="W124" s="147"/>
      <c r="X124" s="58"/>
    </row>
    <row r="125" spans="3:24">
      <c r="C125" s="145"/>
      <c r="D125" s="146" t="str">
        <f t="shared" ca="1" si="3"/>
        <v/>
      </c>
      <c r="E125" s="146" t="str">
        <f t="shared" ca="1" si="7"/>
        <v/>
      </c>
      <c r="F125" s="58"/>
      <c r="G125" s="58"/>
      <c r="H125" s="58"/>
      <c r="I125" s="58"/>
      <c r="J125" s="60"/>
      <c r="K125" s="58"/>
      <c r="L125" s="58"/>
      <c r="M125" s="27"/>
      <c r="N125" s="58"/>
      <c r="O125" s="58"/>
      <c r="P125" s="58">
        <f t="shared" si="6"/>
        <v>0</v>
      </c>
      <c r="Q125" s="58"/>
      <c r="R125" s="58"/>
      <c r="S125" s="58"/>
      <c r="T125" s="58"/>
      <c r="U125" s="58"/>
      <c r="V125" s="58"/>
      <c r="W125" s="147"/>
      <c r="X125" s="58"/>
    </row>
    <row r="126" spans="3:24">
      <c r="C126" s="145"/>
      <c r="D126" s="146" t="str">
        <f t="shared" ca="1" si="3"/>
        <v/>
      </c>
      <c r="E126" s="146" t="str">
        <f t="shared" ca="1" si="7"/>
        <v/>
      </c>
      <c r="F126" s="58"/>
      <c r="G126" s="58"/>
      <c r="H126" s="58"/>
      <c r="I126" s="58"/>
      <c r="J126" s="60"/>
      <c r="K126" s="58"/>
      <c r="L126" s="58"/>
      <c r="M126" s="27"/>
      <c r="N126" s="58"/>
      <c r="O126" s="58"/>
      <c r="P126" s="58">
        <f t="shared" si="6"/>
        <v>0</v>
      </c>
      <c r="Q126" s="58"/>
      <c r="R126" s="58"/>
      <c r="S126" s="58"/>
      <c r="T126" s="58"/>
      <c r="U126" s="58"/>
      <c r="V126" s="58"/>
      <c r="W126" s="147"/>
      <c r="X126" s="58"/>
    </row>
    <row r="127" spans="3:24">
      <c r="C127" s="145"/>
      <c r="D127" s="146" t="str">
        <f t="shared" ca="1" si="3"/>
        <v/>
      </c>
      <c r="E127" s="146" t="str">
        <f t="shared" ca="1" si="7"/>
        <v/>
      </c>
      <c r="F127" s="58"/>
      <c r="G127" s="58"/>
      <c r="H127" s="58"/>
      <c r="I127" s="58"/>
      <c r="J127" s="60"/>
      <c r="K127" s="58"/>
      <c r="L127" s="58"/>
      <c r="M127" s="27"/>
      <c r="N127" s="58"/>
      <c r="O127" s="58"/>
      <c r="P127" s="58">
        <f t="shared" si="6"/>
        <v>0</v>
      </c>
      <c r="Q127" s="58"/>
      <c r="R127" s="58"/>
      <c r="S127" s="58"/>
      <c r="T127" s="58"/>
      <c r="U127" s="58"/>
      <c r="V127" s="58"/>
      <c r="W127" s="147"/>
      <c r="X127" s="58"/>
    </row>
    <row r="128" spans="3:24">
      <c r="C128" s="145"/>
      <c r="D128" s="146" t="str">
        <f t="shared" ca="1" si="3"/>
        <v/>
      </c>
      <c r="E128" s="146" t="str">
        <f t="shared" ca="1" si="7"/>
        <v/>
      </c>
      <c r="F128" s="58"/>
      <c r="G128" s="58"/>
      <c r="H128" s="58"/>
      <c r="I128" s="58"/>
      <c r="J128" s="60"/>
      <c r="K128" s="58"/>
      <c r="L128" s="58"/>
      <c r="M128" s="27"/>
      <c r="N128" s="58"/>
      <c r="O128" s="58"/>
      <c r="P128" s="58">
        <f t="shared" si="6"/>
        <v>0</v>
      </c>
      <c r="Q128" s="58"/>
      <c r="R128" s="58"/>
      <c r="S128" s="58"/>
      <c r="T128" s="58"/>
      <c r="U128" s="58"/>
      <c r="V128" s="58"/>
      <c r="W128" s="147"/>
      <c r="X128" s="58"/>
    </row>
    <row r="129" spans="3:24">
      <c r="C129" s="145"/>
      <c r="D129" s="146" t="str">
        <f t="shared" ca="1" si="3"/>
        <v/>
      </c>
      <c r="E129" s="146" t="str">
        <f t="shared" ca="1" si="7"/>
        <v/>
      </c>
      <c r="F129" s="58"/>
      <c r="G129" s="58"/>
      <c r="H129" s="58"/>
      <c r="I129" s="58"/>
      <c r="J129" s="60"/>
      <c r="K129" s="58"/>
      <c r="L129" s="58"/>
      <c r="M129" s="27"/>
      <c r="N129" s="58"/>
      <c r="O129" s="58"/>
      <c r="P129" s="58">
        <f t="shared" si="6"/>
        <v>0</v>
      </c>
      <c r="Q129" s="58"/>
      <c r="R129" s="58"/>
      <c r="S129" s="58"/>
      <c r="T129" s="58"/>
      <c r="U129" s="58"/>
      <c r="V129" s="58"/>
      <c r="W129" s="147"/>
      <c r="X129" s="58"/>
    </row>
    <row r="130" spans="3:24">
      <c r="C130" s="145"/>
      <c r="D130" s="146" t="str">
        <f t="shared" ca="1" si="3"/>
        <v/>
      </c>
      <c r="E130" s="146" t="str">
        <f t="shared" ca="1" si="7"/>
        <v/>
      </c>
      <c r="F130" s="58"/>
      <c r="G130" s="58"/>
      <c r="H130" s="58"/>
      <c r="I130" s="58"/>
      <c r="J130" s="60"/>
      <c r="K130" s="58"/>
      <c r="L130" s="58"/>
      <c r="M130" s="27"/>
      <c r="N130" s="58"/>
      <c r="O130" s="58"/>
      <c r="P130" s="58">
        <f t="shared" si="6"/>
        <v>0</v>
      </c>
      <c r="Q130" s="58"/>
      <c r="R130" s="58"/>
      <c r="S130" s="58"/>
      <c r="T130" s="58"/>
      <c r="U130" s="58"/>
      <c r="V130" s="58"/>
      <c r="W130" s="147"/>
      <c r="X130" s="58"/>
    </row>
    <row r="131" spans="3:24">
      <c r="C131" s="145"/>
      <c r="D131" s="146" t="str">
        <f t="shared" ca="1" si="3"/>
        <v/>
      </c>
      <c r="E131" s="146" t="str">
        <f t="shared" ca="1" si="7"/>
        <v/>
      </c>
      <c r="F131" s="58"/>
      <c r="G131" s="58"/>
      <c r="H131" s="58"/>
      <c r="I131" s="58"/>
      <c r="J131" s="60"/>
      <c r="K131" s="58"/>
      <c r="L131" s="58"/>
      <c r="M131" s="27"/>
      <c r="N131" s="58"/>
      <c r="O131" s="58"/>
      <c r="P131" s="58">
        <f t="shared" si="6"/>
        <v>0</v>
      </c>
      <c r="Q131" s="58"/>
      <c r="R131" s="58"/>
      <c r="S131" s="58"/>
      <c r="T131" s="58"/>
      <c r="U131" s="58"/>
      <c r="V131" s="58"/>
      <c r="W131" s="147"/>
      <c r="X131" s="58"/>
    </row>
    <row r="132" spans="3:24">
      <c r="C132" s="145"/>
      <c r="D132" s="146" t="str">
        <f t="shared" ca="1" si="3"/>
        <v/>
      </c>
      <c r="E132" s="146" t="str">
        <f t="shared" ca="1" si="7"/>
        <v/>
      </c>
      <c r="F132" s="58"/>
      <c r="G132" s="58"/>
      <c r="H132" s="58"/>
      <c r="I132" s="58"/>
      <c r="J132" s="60"/>
      <c r="K132" s="58"/>
      <c r="L132" s="58"/>
      <c r="M132" s="27"/>
      <c r="N132" s="58"/>
      <c r="O132" s="58"/>
      <c r="P132" s="58">
        <f t="shared" si="6"/>
        <v>0</v>
      </c>
      <c r="Q132" s="58"/>
      <c r="R132" s="58"/>
      <c r="S132" s="58"/>
      <c r="T132" s="58"/>
      <c r="U132" s="58"/>
      <c r="V132" s="58"/>
      <c r="W132" s="147"/>
      <c r="X132" s="58"/>
    </row>
    <row r="133" spans="3:24">
      <c r="C133" s="145"/>
      <c r="D133" s="146" t="str">
        <f t="shared" ref="D133:D170" ca="1" si="8">IF(C133="","",IF(D133="",TODAY(),D133))</f>
        <v/>
      </c>
      <c r="E133" s="146" t="str">
        <f t="shared" ca="1" si="7"/>
        <v/>
      </c>
      <c r="F133" s="58"/>
      <c r="G133" s="58"/>
      <c r="H133" s="58"/>
      <c r="I133" s="58"/>
      <c r="J133" s="60"/>
      <c r="K133" s="58"/>
      <c r="L133" s="58"/>
      <c r="M133" s="27"/>
      <c r="N133" s="58"/>
      <c r="O133" s="58"/>
      <c r="P133" s="58">
        <f t="shared" si="6"/>
        <v>0</v>
      </c>
      <c r="Q133" s="58"/>
      <c r="R133" s="58"/>
      <c r="S133" s="58"/>
      <c r="T133" s="58"/>
      <c r="U133" s="58"/>
      <c r="V133" s="58"/>
      <c r="W133" s="147"/>
      <c r="X133" s="58"/>
    </row>
    <row r="134" spans="3:24">
      <c r="C134" s="145"/>
      <c r="D134" s="146" t="str">
        <f t="shared" ca="1" si="8"/>
        <v/>
      </c>
      <c r="E134" s="146" t="str">
        <f t="shared" ca="1" si="7"/>
        <v/>
      </c>
      <c r="F134" s="58"/>
      <c r="G134" s="58"/>
      <c r="H134" s="58"/>
      <c r="I134" s="58"/>
      <c r="J134" s="60"/>
      <c r="K134" s="58"/>
      <c r="L134" s="58"/>
      <c r="M134" s="27"/>
      <c r="N134" s="58"/>
      <c r="O134" s="58"/>
      <c r="P134" s="58">
        <f t="shared" si="6"/>
        <v>0</v>
      </c>
      <c r="Q134" s="58"/>
      <c r="R134" s="58"/>
      <c r="S134" s="58"/>
      <c r="T134" s="58"/>
      <c r="U134" s="58"/>
      <c r="V134" s="58"/>
      <c r="W134" s="147"/>
      <c r="X134" s="58"/>
    </row>
    <row r="135" spans="3:24">
      <c r="C135" s="145"/>
      <c r="D135" s="146" t="str">
        <f t="shared" ca="1" si="8"/>
        <v/>
      </c>
      <c r="E135" s="146" t="str">
        <f t="shared" ca="1" si="7"/>
        <v/>
      </c>
      <c r="F135" s="58"/>
      <c r="G135" s="58"/>
      <c r="H135" s="58"/>
      <c r="I135" s="58"/>
      <c r="J135" s="60"/>
      <c r="K135" s="58"/>
      <c r="L135" s="58"/>
      <c r="M135" s="27"/>
      <c r="N135" s="58"/>
      <c r="O135" s="58"/>
      <c r="P135" s="58">
        <f t="shared" si="6"/>
        <v>0</v>
      </c>
      <c r="Q135" s="58"/>
      <c r="R135" s="58"/>
      <c r="S135" s="58"/>
      <c r="T135" s="58"/>
      <c r="U135" s="58"/>
      <c r="V135" s="58"/>
      <c r="W135" s="147"/>
      <c r="X135" s="58"/>
    </row>
    <row r="136" spans="3:24">
      <c r="C136" s="145"/>
      <c r="D136" s="146" t="str">
        <f t="shared" ca="1" si="8"/>
        <v/>
      </c>
      <c r="E136" s="146" t="str">
        <f t="shared" ca="1" si="7"/>
        <v/>
      </c>
      <c r="F136" s="58"/>
      <c r="G136" s="58"/>
      <c r="H136" s="58"/>
      <c r="I136" s="58"/>
      <c r="J136" s="60"/>
      <c r="K136" s="58"/>
      <c r="L136" s="58"/>
      <c r="M136" s="27"/>
      <c r="N136" s="58"/>
      <c r="O136" s="58"/>
      <c r="P136" s="58">
        <f t="shared" si="6"/>
        <v>0</v>
      </c>
      <c r="Q136" s="58"/>
      <c r="R136" s="58"/>
      <c r="S136" s="58"/>
      <c r="T136" s="58"/>
      <c r="U136" s="58"/>
      <c r="V136" s="58"/>
      <c r="W136" s="147"/>
      <c r="X136" s="58"/>
    </row>
    <row r="137" spans="3:24">
      <c r="C137" s="145"/>
      <c r="D137" s="146" t="str">
        <f t="shared" ca="1" si="8"/>
        <v/>
      </c>
      <c r="E137" s="146" t="str">
        <f t="shared" ca="1" si="7"/>
        <v/>
      </c>
      <c r="F137" s="58"/>
      <c r="G137" s="58"/>
      <c r="H137" s="58"/>
      <c r="I137" s="58"/>
      <c r="J137" s="60"/>
      <c r="K137" s="58"/>
      <c r="L137" s="58"/>
      <c r="M137" s="27"/>
      <c r="N137" s="58"/>
      <c r="O137" s="58"/>
      <c r="P137" s="58">
        <f t="shared" si="6"/>
        <v>0</v>
      </c>
      <c r="Q137" s="58"/>
      <c r="R137" s="58"/>
      <c r="S137" s="58"/>
      <c r="T137" s="58"/>
      <c r="U137" s="58"/>
      <c r="V137" s="58"/>
      <c r="W137" s="147"/>
      <c r="X137" s="58"/>
    </row>
    <row r="138" spans="3:24">
      <c r="C138" s="145"/>
      <c r="D138" s="146" t="str">
        <f t="shared" ca="1" si="8"/>
        <v/>
      </c>
      <c r="E138" s="146" t="str">
        <f t="shared" ca="1" si="7"/>
        <v/>
      </c>
      <c r="F138" s="58"/>
      <c r="G138" s="58"/>
      <c r="H138" s="58"/>
      <c r="I138" s="58"/>
      <c r="J138" s="60"/>
      <c r="K138" s="58"/>
      <c r="L138" s="58"/>
      <c r="M138" s="27"/>
      <c r="N138" s="58"/>
      <c r="O138" s="58"/>
      <c r="P138" s="58">
        <f t="shared" si="6"/>
        <v>0</v>
      </c>
      <c r="Q138" s="58"/>
      <c r="R138" s="58"/>
      <c r="S138" s="58"/>
      <c r="T138" s="58"/>
      <c r="U138" s="58"/>
      <c r="V138" s="58"/>
      <c r="W138" s="147"/>
      <c r="X138" s="58"/>
    </row>
    <row r="139" spans="3:24">
      <c r="C139" s="145"/>
      <c r="D139" s="146" t="str">
        <f t="shared" ca="1" si="8"/>
        <v/>
      </c>
      <c r="E139" s="146" t="str">
        <f t="shared" ca="1" si="7"/>
        <v/>
      </c>
      <c r="F139" s="58"/>
      <c r="G139" s="58"/>
      <c r="H139" s="58"/>
      <c r="I139" s="58"/>
      <c r="J139" s="60"/>
      <c r="K139" s="58"/>
      <c r="L139" s="58"/>
      <c r="M139" s="27"/>
      <c r="N139" s="58"/>
      <c r="O139" s="58"/>
      <c r="P139" s="58">
        <f t="shared" si="6"/>
        <v>0</v>
      </c>
      <c r="Q139" s="58"/>
      <c r="R139" s="58"/>
      <c r="S139" s="58"/>
      <c r="T139" s="58"/>
      <c r="U139" s="58"/>
      <c r="V139" s="58"/>
      <c r="W139" s="147"/>
      <c r="X139" s="58"/>
    </row>
    <row r="140" spans="3:24">
      <c r="C140" s="145"/>
      <c r="D140" s="146" t="str">
        <f t="shared" ca="1" si="8"/>
        <v/>
      </c>
      <c r="E140" s="146" t="str">
        <f t="shared" ca="1" si="7"/>
        <v/>
      </c>
      <c r="F140" s="58"/>
      <c r="G140" s="58"/>
      <c r="H140" s="58"/>
      <c r="I140" s="58"/>
      <c r="J140" s="60"/>
      <c r="K140" s="58"/>
      <c r="L140" s="58"/>
      <c r="M140" s="27"/>
      <c r="N140" s="58"/>
      <c r="O140" s="58"/>
      <c r="P140" s="58">
        <f t="shared" si="6"/>
        <v>0</v>
      </c>
      <c r="Q140" s="58"/>
      <c r="R140" s="58"/>
      <c r="S140" s="58"/>
      <c r="T140" s="58"/>
      <c r="U140" s="58"/>
      <c r="V140" s="58"/>
      <c r="W140" s="147"/>
      <c r="X140" s="58"/>
    </row>
    <row r="141" spans="3:24">
      <c r="C141" s="145"/>
      <c r="D141" s="146" t="str">
        <f t="shared" ca="1" si="8"/>
        <v/>
      </c>
      <c r="E141" s="146" t="str">
        <f t="shared" ca="1" si="7"/>
        <v/>
      </c>
      <c r="F141" s="58"/>
      <c r="G141" s="58"/>
      <c r="H141" s="58"/>
      <c r="I141" s="58"/>
      <c r="J141" s="60"/>
      <c r="K141" s="58"/>
      <c r="L141" s="58"/>
      <c r="M141" s="27"/>
      <c r="N141" s="58"/>
      <c r="O141" s="58"/>
      <c r="P141" s="58">
        <f t="shared" si="6"/>
        <v>0</v>
      </c>
      <c r="Q141" s="58"/>
      <c r="R141" s="58"/>
      <c r="S141" s="58"/>
      <c r="T141" s="58"/>
      <c r="U141" s="58"/>
      <c r="V141" s="58"/>
      <c r="W141" s="147"/>
      <c r="X141" s="58"/>
    </row>
    <row r="142" spans="3:24">
      <c r="C142" s="145"/>
      <c r="D142" s="146" t="str">
        <f t="shared" ca="1" si="8"/>
        <v/>
      </c>
      <c r="E142" s="146" t="str">
        <f t="shared" ca="1" si="7"/>
        <v/>
      </c>
      <c r="F142" s="58"/>
      <c r="G142" s="58"/>
      <c r="H142" s="58"/>
      <c r="I142" s="58"/>
      <c r="J142" s="60"/>
      <c r="K142" s="58"/>
      <c r="L142" s="58"/>
      <c r="M142" s="27"/>
      <c r="N142" s="58"/>
      <c r="O142" s="58"/>
      <c r="P142" s="58">
        <f t="shared" si="6"/>
        <v>0</v>
      </c>
      <c r="Q142" s="58"/>
      <c r="R142" s="58"/>
      <c r="S142" s="58"/>
      <c r="T142" s="58"/>
      <c r="U142" s="58"/>
      <c r="V142" s="58"/>
      <c r="W142" s="147"/>
      <c r="X142" s="58"/>
    </row>
    <row r="143" spans="3:24">
      <c r="C143" s="145"/>
      <c r="D143" s="146" t="str">
        <f t="shared" ca="1" si="8"/>
        <v/>
      </c>
      <c r="E143" s="146" t="str">
        <f t="shared" ca="1" si="7"/>
        <v/>
      </c>
      <c r="F143" s="58"/>
      <c r="G143" s="58"/>
      <c r="H143" s="58"/>
      <c r="I143" s="58"/>
      <c r="J143" s="60"/>
      <c r="K143" s="58"/>
      <c r="L143" s="58"/>
      <c r="M143" s="27"/>
      <c r="N143" s="58"/>
      <c r="O143" s="58"/>
      <c r="P143" s="58">
        <f t="shared" si="6"/>
        <v>0</v>
      </c>
      <c r="Q143" s="58"/>
      <c r="R143" s="58"/>
      <c r="S143" s="58"/>
      <c r="T143" s="58"/>
      <c r="U143" s="58"/>
      <c r="V143" s="58"/>
      <c r="W143" s="147"/>
      <c r="X143" s="58"/>
    </row>
    <row r="144" spans="3:24">
      <c r="C144" s="145"/>
      <c r="D144" s="146" t="str">
        <f t="shared" ca="1" si="8"/>
        <v/>
      </c>
      <c r="E144" s="146" t="str">
        <f t="shared" ca="1" si="7"/>
        <v/>
      </c>
      <c r="F144" s="58"/>
      <c r="G144" s="58"/>
      <c r="H144" s="58"/>
      <c r="I144" s="58"/>
      <c r="J144" s="60"/>
      <c r="K144" s="58"/>
      <c r="L144" s="58"/>
      <c r="M144" s="27"/>
      <c r="N144" s="58"/>
      <c r="O144" s="58"/>
      <c r="P144" s="58">
        <f t="shared" si="6"/>
        <v>0</v>
      </c>
      <c r="Q144" s="58"/>
      <c r="R144" s="58"/>
      <c r="S144" s="58"/>
      <c r="T144" s="58"/>
      <c r="U144" s="58"/>
      <c r="V144" s="58"/>
      <c r="W144" s="147"/>
      <c r="X144" s="58"/>
    </row>
    <row r="145" spans="3:24">
      <c r="C145" s="145"/>
      <c r="D145" s="146" t="str">
        <f t="shared" ca="1" si="8"/>
        <v/>
      </c>
      <c r="E145" s="146" t="str">
        <f t="shared" ca="1" si="7"/>
        <v/>
      </c>
      <c r="F145" s="58"/>
      <c r="G145" s="58"/>
      <c r="H145" s="58"/>
      <c r="I145" s="58"/>
      <c r="J145" s="60"/>
      <c r="K145" s="58"/>
      <c r="L145" s="58"/>
      <c r="M145" s="27"/>
      <c r="N145" s="58"/>
      <c r="O145" s="58"/>
      <c r="P145" s="58">
        <f t="shared" si="6"/>
        <v>0</v>
      </c>
      <c r="Q145" s="58"/>
      <c r="R145" s="58"/>
      <c r="S145" s="58"/>
      <c r="T145" s="58"/>
      <c r="U145" s="58"/>
      <c r="V145" s="58"/>
      <c r="W145" s="147"/>
      <c r="X145" s="58"/>
    </row>
    <row r="146" spans="3:24">
      <c r="C146" s="145"/>
      <c r="D146" s="146" t="str">
        <f t="shared" ca="1" si="8"/>
        <v/>
      </c>
      <c r="E146" s="146" t="str">
        <f t="shared" ca="1" si="7"/>
        <v/>
      </c>
      <c r="F146" s="58"/>
      <c r="G146" s="58"/>
      <c r="H146" s="58"/>
      <c r="I146" s="58"/>
      <c r="J146" s="60"/>
      <c r="K146" s="58"/>
      <c r="L146" s="58"/>
      <c r="M146" s="27"/>
      <c r="N146" s="58"/>
      <c r="O146" s="58"/>
      <c r="P146" s="58">
        <f t="shared" si="6"/>
        <v>0</v>
      </c>
      <c r="Q146" s="58"/>
      <c r="R146" s="58"/>
      <c r="S146" s="58"/>
      <c r="T146" s="58"/>
      <c r="U146" s="58"/>
      <c r="V146" s="58"/>
      <c r="W146" s="147"/>
      <c r="X146" s="58"/>
    </row>
    <row r="147" spans="3:24">
      <c r="C147" s="145"/>
      <c r="D147" s="146" t="str">
        <f t="shared" ca="1" si="8"/>
        <v/>
      </c>
      <c r="E147" s="146" t="str">
        <f t="shared" ca="1" si="7"/>
        <v/>
      </c>
      <c r="F147" s="58"/>
      <c r="G147" s="58"/>
      <c r="H147" s="58"/>
      <c r="I147" s="58"/>
      <c r="J147" s="60"/>
      <c r="K147" s="58"/>
      <c r="L147" s="58"/>
      <c r="M147" s="27"/>
      <c r="N147" s="58"/>
      <c r="O147" s="58"/>
      <c r="P147" s="58">
        <f t="shared" si="6"/>
        <v>0</v>
      </c>
      <c r="Q147" s="58"/>
      <c r="R147" s="58"/>
      <c r="S147" s="58"/>
      <c r="T147" s="58"/>
      <c r="U147" s="58"/>
      <c r="V147" s="58"/>
      <c r="W147" s="147"/>
      <c r="X147" s="58"/>
    </row>
    <row r="148" spans="3:24">
      <c r="C148" s="145"/>
      <c r="D148" s="146" t="str">
        <f t="shared" ca="1" si="8"/>
        <v/>
      </c>
      <c r="E148" s="146" t="str">
        <f t="shared" ca="1" si="7"/>
        <v/>
      </c>
      <c r="F148" s="58"/>
      <c r="G148" s="58"/>
      <c r="H148" s="58"/>
      <c r="I148" s="58"/>
      <c r="J148" s="60"/>
      <c r="K148" s="58"/>
      <c r="L148" s="58"/>
      <c r="M148" s="27"/>
      <c r="N148" s="58"/>
      <c r="O148" s="58"/>
      <c r="P148" s="58">
        <f t="shared" si="6"/>
        <v>0</v>
      </c>
      <c r="Q148" s="58"/>
      <c r="R148" s="58"/>
      <c r="S148" s="58"/>
      <c r="T148" s="58"/>
      <c r="U148" s="58"/>
      <c r="V148" s="58"/>
      <c r="W148" s="147"/>
      <c r="X148" s="58"/>
    </row>
    <row r="149" spans="3:24">
      <c r="C149" s="145"/>
      <c r="D149" s="146" t="str">
        <f t="shared" ca="1" si="8"/>
        <v/>
      </c>
      <c r="E149" s="146" t="str">
        <f t="shared" ca="1" si="7"/>
        <v/>
      </c>
      <c r="F149" s="58"/>
      <c r="G149" s="58"/>
      <c r="H149" s="58"/>
      <c r="I149" s="58"/>
      <c r="J149" s="60"/>
      <c r="K149" s="58"/>
      <c r="L149" s="58"/>
      <c r="M149" s="27"/>
      <c r="N149" s="58"/>
      <c r="O149" s="58"/>
      <c r="P149" s="58">
        <f t="shared" si="6"/>
        <v>0</v>
      </c>
      <c r="Q149" s="58"/>
      <c r="R149" s="58"/>
      <c r="S149" s="58"/>
      <c r="T149" s="58"/>
      <c r="U149" s="58"/>
      <c r="V149" s="58"/>
      <c r="W149" s="147"/>
      <c r="X149" s="58"/>
    </row>
    <row r="150" spans="3:24">
      <c r="C150" s="145"/>
      <c r="D150" s="146" t="str">
        <f t="shared" ca="1" si="8"/>
        <v/>
      </c>
      <c r="E150" s="146" t="str">
        <f t="shared" ca="1" si="7"/>
        <v/>
      </c>
      <c r="F150" s="58"/>
      <c r="G150" s="58"/>
      <c r="H150" s="58"/>
      <c r="I150" s="58"/>
      <c r="J150" s="60"/>
      <c r="K150" s="58"/>
      <c r="L150" s="58"/>
      <c r="M150" s="27"/>
      <c r="N150" s="58"/>
      <c r="O150" s="58"/>
      <c r="P150" s="58">
        <f t="shared" si="6"/>
        <v>0</v>
      </c>
      <c r="Q150" s="58"/>
      <c r="R150" s="58"/>
      <c r="S150" s="58"/>
      <c r="T150" s="58"/>
      <c r="U150" s="58"/>
      <c r="V150" s="58"/>
      <c r="W150" s="147"/>
      <c r="X150" s="58"/>
    </row>
    <row r="151" spans="3:24">
      <c r="C151" s="145"/>
      <c r="D151" s="146" t="str">
        <f t="shared" ca="1" si="8"/>
        <v/>
      </c>
      <c r="E151" s="146" t="str">
        <f t="shared" ca="1" si="7"/>
        <v/>
      </c>
      <c r="F151" s="58"/>
      <c r="G151" s="58"/>
      <c r="H151" s="58"/>
      <c r="I151" s="58"/>
      <c r="J151" s="60"/>
      <c r="K151" s="58"/>
      <c r="L151" s="58"/>
      <c r="M151" s="27"/>
      <c r="N151" s="58"/>
      <c r="O151" s="58"/>
      <c r="P151" s="58">
        <f t="shared" si="6"/>
        <v>0</v>
      </c>
      <c r="Q151" s="58"/>
      <c r="R151" s="58"/>
      <c r="S151" s="58"/>
      <c r="T151" s="58"/>
      <c r="U151" s="58"/>
      <c r="V151" s="58"/>
      <c r="W151" s="147"/>
      <c r="X151" s="58"/>
    </row>
    <row r="152" spans="3:24">
      <c r="C152" s="145"/>
      <c r="D152" s="146" t="str">
        <f t="shared" ca="1" si="8"/>
        <v/>
      </c>
      <c r="E152" s="146" t="str">
        <f t="shared" ca="1" si="7"/>
        <v/>
      </c>
      <c r="F152" s="58"/>
      <c r="G152" s="58"/>
      <c r="H152" s="58"/>
      <c r="I152" s="58"/>
      <c r="J152" s="60"/>
      <c r="K152" s="58"/>
      <c r="L152" s="58"/>
      <c r="M152" s="27"/>
      <c r="N152" s="58"/>
      <c r="O152" s="58"/>
      <c r="P152" s="58">
        <f t="shared" si="6"/>
        <v>0</v>
      </c>
      <c r="Q152" s="58"/>
      <c r="R152" s="58"/>
      <c r="S152" s="58"/>
      <c r="T152" s="58"/>
      <c r="U152" s="58"/>
      <c r="V152" s="58"/>
      <c r="W152" s="147"/>
      <c r="X152" s="58"/>
    </row>
    <row r="153" spans="3:24">
      <c r="C153" s="145"/>
      <c r="D153" s="146" t="str">
        <f t="shared" ca="1" si="8"/>
        <v/>
      </c>
      <c r="E153" s="146" t="str">
        <f t="shared" ca="1" si="7"/>
        <v/>
      </c>
      <c r="F153" s="58"/>
      <c r="G153" s="58"/>
      <c r="H153" s="58"/>
      <c r="I153" s="58"/>
      <c r="J153" s="60"/>
      <c r="K153" s="58"/>
      <c r="L153" s="58"/>
      <c r="M153" s="27"/>
      <c r="N153" s="58"/>
      <c r="O153" s="58"/>
      <c r="P153" s="58">
        <f t="shared" si="6"/>
        <v>0</v>
      </c>
      <c r="Q153" s="58"/>
      <c r="R153" s="58"/>
      <c r="S153" s="58"/>
      <c r="T153" s="58"/>
      <c r="U153" s="58"/>
      <c r="V153" s="58"/>
      <c r="W153" s="147"/>
      <c r="X153" s="58"/>
    </row>
    <row r="154" spans="3:24">
      <c r="C154" s="145"/>
      <c r="D154" s="146" t="str">
        <f t="shared" ca="1" si="8"/>
        <v/>
      </c>
      <c r="E154" s="146" t="str">
        <f t="shared" ca="1" si="7"/>
        <v/>
      </c>
      <c r="F154" s="58"/>
      <c r="G154" s="58"/>
      <c r="H154" s="58"/>
      <c r="I154" s="58"/>
      <c r="J154" s="60"/>
      <c r="K154" s="58"/>
      <c r="L154" s="58"/>
      <c r="M154" s="27"/>
      <c r="N154" s="58"/>
      <c r="O154" s="58"/>
      <c r="P154" s="58">
        <f t="shared" si="6"/>
        <v>0</v>
      </c>
      <c r="Q154" s="58"/>
      <c r="R154" s="58"/>
      <c r="S154" s="58"/>
      <c r="T154" s="58"/>
      <c r="U154" s="58"/>
      <c r="V154" s="58"/>
      <c r="W154" s="147"/>
      <c r="X154" s="58"/>
    </row>
    <row r="155" spans="3:24">
      <c r="C155" s="145"/>
      <c r="D155" s="146" t="str">
        <f t="shared" ca="1" si="8"/>
        <v/>
      </c>
      <c r="E155" s="146" t="str">
        <f t="shared" ca="1" si="7"/>
        <v/>
      </c>
      <c r="F155" s="58"/>
      <c r="G155" s="58"/>
      <c r="H155" s="58"/>
      <c r="I155" s="58"/>
      <c r="J155" s="60"/>
      <c r="K155" s="58"/>
      <c r="L155" s="58"/>
      <c r="M155" s="27"/>
      <c r="N155" s="58"/>
      <c r="O155" s="58"/>
      <c r="P155" s="58">
        <f t="shared" si="6"/>
        <v>0</v>
      </c>
      <c r="Q155" s="58"/>
      <c r="R155" s="58"/>
      <c r="S155" s="58"/>
      <c r="T155" s="58"/>
      <c r="U155" s="58"/>
      <c r="V155" s="58"/>
      <c r="W155" s="147"/>
      <c r="X155" s="58"/>
    </row>
    <row r="156" spans="3:24">
      <c r="C156" s="145"/>
      <c r="D156" s="146" t="str">
        <f t="shared" ca="1" si="8"/>
        <v/>
      </c>
      <c r="E156" s="146" t="str">
        <f t="shared" ca="1" si="7"/>
        <v/>
      </c>
      <c r="F156" s="58"/>
      <c r="G156" s="58"/>
      <c r="H156" s="58"/>
      <c r="I156" s="58"/>
      <c r="J156" s="60"/>
      <c r="K156" s="58"/>
      <c r="L156" s="58"/>
      <c r="M156" s="27"/>
      <c r="N156" s="58"/>
      <c r="O156" s="58"/>
      <c r="P156" s="58">
        <f t="shared" si="6"/>
        <v>0</v>
      </c>
      <c r="Q156" s="58"/>
      <c r="R156" s="58"/>
      <c r="S156" s="58"/>
      <c r="T156" s="58"/>
      <c r="U156" s="58"/>
      <c r="V156" s="58"/>
      <c r="W156" s="147"/>
      <c r="X156" s="58"/>
    </row>
    <row r="157" spans="3:24">
      <c r="C157" s="145"/>
      <c r="D157" s="146" t="str">
        <f t="shared" ca="1" si="8"/>
        <v/>
      </c>
      <c r="E157" s="146" t="str">
        <f t="shared" ca="1" si="7"/>
        <v/>
      </c>
      <c r="F157" s="58"/>
      <c r="G157" s="58"/>
      <c r="H157" s="58"/>
      <c r="I157" s="58"/>
      <c r="J157" s="60"/>
      <c r="K157" s="58"/>
      <c r="L157" s="58"/>
      <c r="M157" s="27"/>
      <c r="N157" s="58"/>
      <c r="O157" s="58"/>
      <c r="P157" s="58">
        <f t="shared" si="6"/>
        <v>0</v>
      </c>
      <c r="Q157" s="58"/>
      <c r="R157" s="58"/>
      <c r="S157" s="58"/>
      <c r="T157" s="58"/>
      <c r="U157" s="58"/>
      <c r="V157" s="58"/>
      <c r="W157" s="147"/>
      <c r="X157" s="58"/>
    </row>
    <row r="158" spans="3:24">
      <c r="C158" s="145"/>
      <c r="D158" s="146" t="str">
        <f t="shared" ca="1" si="8"/>
        <v/>
      </c>
      <c r="E158" s="146" t="str">
        <f t="shared" ca="1" si="7"/>
        <v/>
      </c>
      <c r="F158" s="58"/>
      <c r="G158" s="58"/>
      <c r="H158" s="58"/>
      <c r="I158" s="58"/>
      <c r="J158" s="60"/>
      <c r="K158" s="58"/>
      <c r="L158" s="58"/>
      <c r="M158" s="27"/>
      <c r="N158" s="58"/>
      <c r="O158" s="58"/>
      <c r="P158" s="58">
        <f t="shared" si="6"/>
        <v>0</v>
      </c>
      <c r="Q158" s="58"/>
      <c r="R158" s="58"/>
      <c r="S158" s="58"/>
      <c r="T158" s="58"/>
      <c r="U158" s="58"/>
      <c r="V158" s="58"/>
      <c r="W158" s="147"/>
      <c r="X158" s="58"/>
    </row>
    <row r="159" spans="3:24">
      <c r="C159" s="145"/>
      <c r="D159" s="146" t="str">
        <f t="shared" ca="1" si="8"/>
        <v/>
      </c>
      <c r="E159" s="146" t="str">
        <f t="shared" ca="1" si="7"/>
        <v/>
      </c>
      <c r="F159" s="58"/>
      <c r="G159" s="58"/>
      <c r="H159" s="58"/>
      <c r="I159" s="58"/>
      <c r="J159" s="60"/>
      <c r="K159" s="58"/>
      <c r="L159" s="58"/>
      <c r="M159" s="27"/>
      <c r="N159" s="58"/>
      <c r="O159" s="58"/>
      <c r="P159" s="58">
        <f t="shared" si="6"/>
        <v>0</v>
      </c>
      <c r="Q159" s="58"/>
      <c r="R159" s="58"/>
      <c r="S159" s="58"/>
      <c r="T159" s="58"/>
      <c r="U159" s="58"/>
      <c r="V159" s="58"/>
      <c r="W159" s="147"/>
      <c r="X159" s="58"/>
    </row>
    <row r="160" spans="3:24">
      <c r="C160" s="145"/>
      <c r="D160" s="146" t="str">
        <f t="shared" ca="1" si="8"/>
        <v/>
      </c>
      <c r="E160" s="146" t="str">
        <f t="shared" ca="1" si="7"/>
        <v/>
      </c>
      <c r="F160" s="58"/>
      <c r="G160" s="58"/>
      <c r="H160" s="58"/>
      <c r="I160" s="58"/>
      <c r="J160" s="60"/>
      <c r="K160" s="58"/>
      <c r="L160" s="58"/>
      <c r="M160" s="27"/>
      <c r="N160" s="58"/>
      <c r="O160" s="58"/>
      <c r="P160" s="58">
        <f t="shared" si="6"/>
        <v>0</v>
      </c>
      <c r="Q160" s="58"/>
      <c r="R160" s="58"/>
      <c r="S160" s="58"/>
      <c r="T160" s="58"/>
      <c r="U160" s="58"/>
      <c r="V160" s="58"/>
      <c r="W160" s="147"/>
      <c r="X160" s="58"/>
    </row>
    <row r="161" spans="3:24">
      <c r="C161" s="145"/>
      <c r="D161" s="146" t="str">
        <f t="shared" ca="1" si="8"/>
        <v/>
      </c>
      <c r="E161" s="146" t="str">
        <f t="shared" ca="1" si="7"/>
        <v/>
      </c>
      <c r="F161" s="58"/>
      <c r="G161" s="58"/>
      <c r="H161" s="58"/>
      <c r="I161" s="58"/>
      <c r="J161" s="60"/>
      <c r="K161" s="58"/>
      <c r="L161" s="58"/>
      <c r="M161" s="27"/>
      <c r="N161" s="58"/>
      <c r="O161" s="58"/>
      <c r="P161" s="58">
        <f t="shared" si="6"/>
        <v>0</v>
      </c>
      <c r="Q161" s="58"/>
      <c r="R161" s="58"/>
      <c r="S161" s="58"/>
      <c r="T161" s="58"/>
      <c r="U161" s="58"/>
      <c r="V161" s="58"/>
      <c r="W161" s="147"/>
      <c r="X161" s="58"/>
    </row>
    <row r="162" spans="3:24">
      <c r="C162" s="145"/>
      <c r="D162" s="146" t="str">
        <f t="shared" ca="1" si="8"/>
        <v/>
      </c>
      <c r="E162" s="146" t="str">
        <f t="shared" ca="1" si="7"/>
        <v/>
      </c>
      <c r="F162" s="58"/>
      <c r="G162" s="58"/>
      <c r="H162" s="58"/>
      <c r="I162" s="58"/>
      <c r="J162" s="60"/>
      <c r="K162" s="58"/>
      <c r="L162" s="58"/>
      <c r="M162" s="27"/>
      <c r="N162" s="58"/>
      <c r="O162" s="58"/>
      <c r="P162" s="58">
        <f t="shared" si="6"/>
        <v>0</v>
      </c>
      <c r="Q162" s="58"/>
      <c r="R162" s="58"/>
      <c r="S162" s="58"/>
      <c r="T162" s="58"/>
      <c r="U162" s="58"/>
      <c r="V162" s="58"/>
      <c r="W162" s="147"/>
      <c r="X162" s="58"/>
    </row>
    <row r="163" spans="3:24">
      <c r="C163" s="145"/>
      <c r="D163" s="146" t="str">
        <f t="shared" ca="1" si="8"/>
        <v/>
      </c>
      <c r="E163" s="146" t="str">
        <f t="shared" ca="1" si="7"/>
        <v/>
      </c>
      <c r="F163" s="58"/>
      <c r="G163" s="58"/>
      <c r="H163" s="58"/>
      <c r="I163" s="58"/>
      <c r="J163" s="60"/>
      <c r="K163" s="58"/>
      <c r="L163" s="58"/>
      <c r="M163" s="27"/>
      <c r="N163" s="58"/>
      <c r="O163" s="58"/>
      <c r="P163" s="58">
        <f t="shared" si="6"/>
        <v>0</v>
      </c>
      <c r="Q163" s="58"/>
      <c r="R163" s="58"/>
      <c r="S163" s="58"/>
      <c r="T163" s="58"/>
      <c r="U163" s="58"/>
      <c r="V163" s="58"/>
      <c r="W163" s="147"/>
      <c r="X163" s="58"/>
    </row>
    <row r="164" spans="3:24">
      <c r="C164" s="145"/>
      <c r="D164" s="146" t="str">
        <f t="shared" ca="1" si="8"/>
        <v/>
      </c>
      <c r="E164" s="146" t="str">
        <f t="shared" ca="1" si="7"/>
        <v/>
      </c>
      <c r="F164" s="58"/>
      <c r="G164" s="58"/>
      <c r="H164" s="58"/>
      <c r="I164" s="58"/>
      <c r="J164" s="60"/>
      <c r="K164" s="58"/>
      <c r="L164" s="58"/>
      <c r="M164" s="27"/>
      <c r="N164" s="58"/>
      <c r="O164" s="58"/>
      <c r="P164" s="58">
        <f t="shared" si="6"/>
        <v>0</v>
      </c>
      <c r="Q164" s="58"/>
      <c r="R164" s="58"/>
      <c r="S164" s="58"/>
      <c r="T164" s="58"/>
      <c r="U164" s="58"/>
      <c r="V164" s="58"/>
      <c r="W164" s="147"/>
      <c r="X164" s="58"/>
    </row>
    <row r="165" spans="3:24">
      <c r="C165" s="145"/>
      <c r="D165" s="146" t="str">
        <f t="shared" ca="1" si="8"/>
        <v/>
      </c>
      <c r="E165" s="146" t="str">
        <f t="shared" ca="1" si="7"/>
        <v/>
      </c>
      <c r="F165" s="58"/>
      <c r="G165" s="58"/>
      <c r="H165" s="58"/>
      <c r="I165" s="58"/>
      <c r="J165" s="60"/>
      <c r="K165" s="58"/>
      <c r="L165" s="58"/>
      <c r="M165" s="27"/>
      <c r="N165" s="58"/>
      <c r="O165" s="58"/>
      <c r="P165" s="58">
        <f t="shared" si="6"/>
        <v>0</v>
      </c>
      <c r="Q165" s="58"/>
      <c r="R165" s="58"/>
      <c r="S165" s="58"/>
      <c r="T165" s="58"/>
      <c r="U165" s="58"/>
      <c r="V165" s="58"/>
      <c r="W165" s="147"/>
      <c r="X165" s="58"/>
    </row>
    <row r="166" spans="3:24">
      <c r="C166" s="145"/>
      <c r="D166" s="146" t="str">
        <f t="shared" ca="1" si="8"/>
        <v/>
      </c>
      <c r="E166" s="146" t="str">
        <f t="shared" ca="1" si="7"/>
        <v/>
      </c>
      <c r="F166" s="58"/>
      <c r="G166" s="58"/>
      <c r="H166" s="58"/>
      <c r="I166" s="58"/>
      <c r="J166" s="60"/>
      <c r="K166" s="58"/>
      <c r="L166" s="58"/>
      <c r="M166" s="27"/>
      <c r="N166" s="58"/>
      <c r="O166" s="58"/>
      <c r="P166" s="58">
        <f t="shared" si="6"/>
        <v>0</v>
      </c>
      <c r="Q166" s="58"/>
      <c r="R166" s="58"/>
      <c r="S166" s="58"/>
      <c r="T166" s="58"/>
      <c r="U166" s="58"/>
      <c r="V166" s="58"/>
      <c r="W166" s="147"/>
      <c r="X166" s="58"/>
    </row>
    <row r="167" spans="3:24">
      <c r="C167" s="145"/>
      <c r="D167" s="146" t="str">
        <f t="shared" ca="1" si="8"/>
        <v/>
      </c>
      <c r="E167" s="146" t="str">
        <f t="shared" ca="1" si="7"/>
        <v/>
      </c>
      <c r="F167" s="58"/>
      <c r="G167" s="58"/>
      <c r="H167" s="58"/>
      <c r="I167" s="58"/>
      <c r="J167" s="60"/>
      <c r="K167" s="58"/>
      <c r="L167" s="58"/>
      <c r="M167" s="27"/>
      <c r="N167" s="58"/>
      <c r="O167" s="58"/>
      <c r="P167" s="58">
        <f t="shared" si="6"/>
        <v>0</v>
      </c>
      <c r="Q167" s="58"/>
      <c r="R167" s="58"/>
      <c r="S167" s="58"/>
      <c r="T167" s="58"/>
      <c r="U167" s="58"/>
      <c r="V167" s="58"/>
      <c r="W167" s="147"/>
      <c r="X167" s="58"/>
    </row>
    <row r="168" spans="3:24">
      <c r="C168" s="145"/>
      <c r="D168" s="146" t="str">
        <f t="shared" ca="1" si="8"/>
        <v/>
      </c>
      <c r="E168" s="146" t="str">
        <f t="shared" ca="1" si="7"/>
        <v/>
      </c>
      <c r="F168" s="58"/>
      <c r="G168" s="58"/>
      <c r="H168" s="58"/>
      <c r="I168" s="58"/>
      <c r="J168" s="60"/>
      <c r="K168" s="58"/>
      <c r="L168" s="58"/>
      <c r="M168" s="27"/>
      <c r="N168" s="58"/>
      <c r="O168" s="58"/>
      <c r="P168" s="58">
        <f t="shared" si="6"/>
        <v>0</v>
      </c>
      <c r="Q168" s="58"/>
      <c r="R168" s="58"/>
      <c r="S168" s="58"/>
      <c r="T168" s="58"/>
      <c r="U168" s="58"/>
      <c r="V168" s="58"/>
      <c r="W168" s="147"/>
      <c r="X168" s="58"/>
    </row>
    <row r="169" spans="3:24">
      <c r="C169" s="145"/>
      <c r="D169" s="146" t="str">
        <f t="shared" ca="1" si="8"/>
        <v/>
      </c>
      <c r="E169" s="146" t="str">
        <f t="shared" ca="1" si="7"/>
        <v/>
      </c>
      <c r="F169" s="58"/>
      <c r="G169" s="58"/>
      <c r="H169" s="58"/>
      <c r="I169" s="58"/>
      <c r="J169" s="60"/>
      <c r="K169" s="58"/>
      <c r="L169" s="58"/>
      <c r="M169" s="27"/>
      <c r="N169" s="58"/>
      <c r="O169" s="58"/>
      <c r="P169" s="58">
        <f t="shared" ref="P169:P170" si="9">N169*0.01</f>
        <v>0</v>
      </c>
      <c r="Q169" s="58"/>
      <c r="R169" s="58"/>
      <c r="S169" s="58"/>
      <c r="T169" s="58"/>
      <c r="U169" s="58"/>
      <c r="V169" s="58"/>
      <c r="W169" s="147"/>
      <c r="X169" s="58"/>
    </row>
    <row r="170" spans="3:24">
      <c r="C170" s="145"/>
      <c r="D170" s="146" t="str">
        <f t="shared" ca="1" si="8"/>
        <v/>
      </c>
      <c r="E170" s="146" t="str">
        <f t="shared" ref="E170" ca="1" si="10">IF(G170="","",IF(E170="",TODAY(),E170))</f>
        <v/>
      </c>
      <c r="F170" s="58"/>
      <c r="G170" s="58"/>
      <c r="H170" s="58"/>
      <c r="I170" s="58"/>
      <c r="J170" s="60"/>
      <c r="K170" s="58"/>
      <c r="L170" s="58"/>
      <c r="M170" s="27"/>
      <c r="N170" s="58"/>
      <c r="O170" s="58"/>
      <c r="P170" s="58">
        <f t="shared" si="9"/>
        <v>0</v>
      </c>
      <c r="Q170" s="58"/>
      <c r="R170" s="58"/>
      <c r="S170" s="58"/>
      <c r="T170" s="58"/>
      <c r="U170" s="58"/>
      <c r="V170" s="58"/>
      <c r="W170" s="147"/>
      <c r="X170" s="58"/>
    </row>
  </sheetData>
  <mergeCells count="1">
    <mergeCell ref="A2:A3"/>
  </mergeCells>
  <phoneticPr fontId="3" type="noConversion"/>
  <hyperlinks>
    <hyperlink ref="A2:A3" location="管理员界面!A1" tooltip="返回管理员视图" display="返回管理员视图" xr:uid="{00000000-0004-0000-1F00-000000000000}"/>
    <hyperlink ref="A5" location="车辆基本信息表!A1" tooltip="车辆基本信息" display="车辆基本信息" xr:uid="{00000000-0004-0000-1F00-000001000000}"/>
    <hyperlink ref="A6" location="运输路线基本信息表!A1" tooltip="运输路线基本信息" display="运输路线基本信息" xr:uid="{00000000-0004-0000-1F00-000002000000}"/>
    <hyperlink ref="A7" location="运单基本信息!A1" tooltip="运单基本信息" display="运单基本信息" xr:uid="{00000000-0004-0000-1F00-000003000000}"/>
    <hyperlink ref="A4" location="员工基本信息表!A1" tooltip="员工基本信息" display="员工基本信息" xr:uid="{00000000-0004-0000-1F00-000004000000}"/>
    <hyperlink ref="A8" location="费用基本信息!A1" tooltip="运费基本信息" display="运费基本信息" xr:uid="{00000000-0004-0000-1F00-000005000000}"/>
  </hyperlinks>
  <pageMargins left="0.7" right="0.7" top="0.75" bottom="0.75" header="0.3" footer="0.3"/>
  <pageSetup paperSize="9" orientation="portrait" horizontalDpi="1200" verticalDpi="120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J1048576"/>
  <sheetViews>
    <sheetView showGridLines="0" showRowColHeaders="0" zoomScaleNormal="100" workbookViewId="0">
      <selection activeCell="A2" sqref="A2:A3"/>
    </sheetView>
  </sheetViews>
  <sheetFormatPr defaultRowHeight="13.5"/>
  <cols>
    <col min="1" max="1" width="22.625" style="7" customWidth="1"/>
    <col min="3" max="3" width="17.25" style="172" customWidth="1"/>
    <col min="4" max="4" width="9" style="10"/>
    <col min="5" max="5" width="15.375" style="10" customWidth="1"/>
    <col min="6" max="8" width="9" style="10"/>
    <col min="9" max="9" width="13" style="10" bestFit="1" customWidth="1"/>
    <col min="10" max="10" width="14.5" style="168" customWidth="1"/>
  </cols>
  <sheetData>
    <row r="1" spans="1:10" ht="50.1" customHeight="1">
      <c r="A1" s="154" t="s">
        <v>495</v>
      </c>
      <c r="C1" s="8" t="s">
        <v>74</v>
      </c>
      <c r="D1"/>
      <c r="E1"/>
      <c r="F1"/>
      <c r="G1"/>
      <c r="H1"/>
      <c r="I1"/>
      <c r="J1"/>
    </row>
    <row r="2" spans="1:10" ht="13.5" customHeight="1">
      <c r="A2" s="338" t="s">
        <v>499</v>
      </c>
      <c r="C2" s="36">
        <v>0</v>
      </c>
      <c r="D2"/>
      <c r="E2"/>
      <c r="F2"/>
      <c r="G2"/>
      <c r="H2"/>
      <c r="I2"/>
      <c r="J2"/>
    </row>
    <row r="3" spans="1:10" ht="13.5" customHeight="1" thickBot="1">
      <c r="A3" s="340"/>
      <c r="C3" s="36">
        <v>0</v>
      </c>
      <c r="D3"/>
      <c r="E3"/>
      <c r="F3"/>
      <c r="G3"/>
      <c r="H3"/>
      <c r="I3"/>
      <c r="J3"/>
    </row>
    <row r="4" spans="1:10" ht="20.100000000000001" customHeight="1">
      <c r="A4" s="112" t="s">
        <v>128</v>
      </c>
      <c r="C4" s="170" t="s">
        <v>1310</v>
      </c>
      <c r="D4" s="12" t="s">
        <v>0</v>
      </c>
      <c r="E4" s="12" t="s">
        <v>178</v>
      </c>
      <c r="F4" s="12" t="s">
        <v>1224</v>
      </c>
      <c r="G4" s="12" t="s">
        <v>1225</v>
      </c>
      <c r="H4" s="12" t="s">
        <v>1226</v>
      </c>
      <c r="I4" s="12" t="s">
        <v>1227</v>
      </c>
      <c r="J4" s="11" t="s">
        <v>1415</v>
      </c>
    </row>
    <row r="5" spans="1:10" ht="20.100000000000001" customHeight="1">
      <c r="A5" s="33" t="s">
        <v>127</v>
      </c>
      <c r="C5" s="171">
        <v>2019090300001</v>
      </c>
      <c r="D5" s="58" t="s">
        <v>1417</v>
      </c>
      <c r="E5" s="164" t="s">
        <v>1418</v>
      </c>
      <c r="F5" s="58">
        <v>10.471204188481675</v>
      </c>
      <c r="G5" s="58">
        <v>11.518324607329843</v>
      </c>
      <c r="H5" s="58">
        <f>F5+G5</f>
        <v>21.989528795811516</v>
      </c>
      <c r="I5" s="10">
        <f>IF(C5="","",VLOOKUP(C5,运单基本信息!$C$4:$P$1048576,8,FALSE))</f>
        <v>25</v>
      </c>
      <c r="J5" s="168">
        <f>IF(C5="","",VLOOKUP(C5,运单基本信息!$C$4:$P$1048576,14,FALSE))</f>
        <v>0</v>
      </c>
    </row>
    <row r="6" spans="1:10" ht="20.100000000000001" customHeight="1">
      <c r="A6" s="33" t="s">
        <v>124</v>
      </c>
      <c r="C6" s="171">
        <v>2019090300002</v>
      </c>
      <c r="D6" s="58" t="s">
        <v>1417</v>
      </c>
      <c r="E6" s="164" t="s">
        <v>1418</v>
      </c>
      <c r="F6" s="58">
        <v>10.471204188481675</v>
      </c>
      <c r="G6" s="58">
        <v>11.518324607329843</v>
      </c>
      <c r="H6" s="58">
        <f t="shared" ref="H6:H69" si="0">F6+G6</f>
        <v>21.989528795811516</v>
      </c>
      <c r="I6" s="10">
        <f>IF(C6="","",VLOOKUP(C6,运单基本信息!$C$4:$P$1048576,8,FALSE))</f>
        <v>43</v>
      </c>
      <c r="J6" s="168">
        <f>IF(C6="","",VLOOKUP(C6,运单基本信息!$C$4:$P$1048576,14,FALSE))</f>
        <v>0</v>
      </c>
    </row>
    <row r="7" spans="1:10" ht="20.100000000000001" customHeight="1">
      <c r="A7" s="33" t="s">
        <v>123</v>
      </c>
      <c r="C7" s="171">
        <v>2019090300003</v>
      </c>
      <c r="D7" s="58" t="s">
        <v>1417</v>
      </c>
      <c r="E7" s="164" t="s">
        <v>1418</v>
      </c>
      <c r="F7" s="58">
        <v>10.471204188481675</v>
      </c>
      <c r="G7" s="58">
        <v>11.518324607329843</v>
      </c>
      <c r="H7" s="58">
        <f t="shared" si="0"/>
        <v>21.989528795811516</v>
      </c>
      <c r="I7" s="10">
        <f>IF(C7="","",VLOOKUP(C7,运单基本信息!$C$4:$P$1048576,8,FALSE))</f>
        <v>26</v>
      </c>
      <c r="J7" s="168">
        <f>IF(C7="","",VLOOKUP(C7,运单基本信息!$C$4:$P$1048576,14,FALSE))</f>
        <v>0</v>
      </c>
    </row>
    <row r="8" spans="1:10" ht="20.100000000000001" customHeight="1">
      <c r="A8" s="113" t="s">
        <v>1306</v>
      </c>
      <c r="C8" s="171">
        <v>2019090300004</v>
      </c>
      <c r="D8" s="58" t="s">
        <v>1417</v>
      </c>
      <c r="E8" s="164" t="s">
        <v>1418</v>
      </c>
      <c r="F8" s="58">
        <v>10.471204188481675</v>
      </c>
      <c r="G8" s="58">
        <v>11.518324607329843</v>
      </c>
      <c r="H8" s="58">
        <f t="shared" si="0"/>
        <v>21.989528795811516</v>
      </c>
      <c r="I8" s="10">
        <f>IF(C8="","",VLOOKUP(C8,运单基本信息!$C$4:$P$1048576,8,FALSE))</f>
        <v>26</v>
      </c>
      <c r="J8" s="168">
        <f>IF(C8="","",VLOOKUP(C8,运单基本信息!$C$4:$P$1048576,14,FALSE))</f>
        <v>0</v>
      </c>
    </row>
    <row r="9" spans="1:10" ht="15" customHeight="1">
      <c r="A9" s="109"/>
      <c r="C9" s="171">
        <v>2019090300005</v>
      </c>
      <c r="D9" s="58" t="s">
        <v>1417</v>
      </c>
      <c r="E9" s="164" t="s">
        <v>1418</v>
      </c>
      <c r="F9" s="58">
        <v>10.471204188481675</v>
      </c>
      <c r="G9" s="58">
        <v>11.518324607329843</v>
      </c>
      <c r="H9" s="58">
        <f t="shared" si="0"/>
        <v>21.989528795811516</v>
      </c>
      <c r="I9" s="10">
        <f>IF(C9="","",VLOOKUP(C9,运单基本信息!$C$4:$P$1048576,8,FALSE))</f>
        <v>48</v>
      </c>
      <c r="J9" s="168">
        <f>IF(C9="","",VLOOKUP(C9,运单基本信息!$C$4:$P$1048576,14,FALSE))</f>
        <v>0</v>
      </c>
    </row>
    <row r="10" spans="1:10" ht="15" customHeight="1">
      <c r="C10" s="171">
        <v>2019090300006</v>
      </c>
      <c r="D10" s="58" t="s">
        <v>1417</v>
      </c>
      <c r="E10" s="164" t="s">
        <v>1418</v>
      </c>
      <c r="F10" s="58">
        <v>10.471204188481675</v>
      </c>
      <c r="G10" s="58">
        <v>11.518324607329843</v>
      </c>
      <c r="H10" s="58">
        <f t="shared" si="0"/>
        <v>21.989528795811516</v>
      </c>
      <c r="I10" s="10">
        <f>IF(C10="","",VLOOKUP(C10,运单基本信息!$C$4:$P$1048576,8,FALSE))</f>
        <v>10</v>
      </c>
      <c r="J10" s="168">
        <f>IF(C10="","",VLOOKUP(C10,运单基本信息!$C$4:$P$1048576,14,FALSE))</f>
        <v>0</v>
      </c>
    </row>
    <row r="11" spans="1:10" ht="15" customHeight="1">
      <c r="C11" s="171">
        <v>2019090300007</v>
      </c>
      <c r="D11" s="58" t="s">
        <v>1417</v>
      </c>
      <c r="E11" s="164" t="s">
        <v>1418</v>
      </c>
      <c r="F11" s="58">
        <v>10.471204188481675</v>
      </c>
      <c r="G11" s="58">
        <v>11.518324607329843</v>
      </c>
      <c r="H11" s="58">
        <f t="shared" si="0"/>
        <v>21.989528795811516</v>
      </c>
      <c r="I11" s="10">
        <f>IF(C11="","",VLOOKUP(C11,运单基本信息!$C$4:$P$1048576,8,FALSE))</f>
        <v>42</v>
      </c>
      <c r="J11" s="168">
        <f>IF(C11="","",VLOOKUP(C11,运单基本信息!$C$4:$P$1048576,14,FALSE))</f>
        <v>0</v>
      </c>
    </row>
    <row r="12" spans="1:10" ht="15" customHeight="1">
      <c r="C12" s="171">
        <v>2019090300008</v>
      </c>
      <c r="D12" s="58" t="s">
        <v>453</v>
      </c>
      <c r="E12" s="164" t="s">
        <v>452</v>
      </c>
      <c r="F12" s="58">
        <v>328</v>
      </c>
      <c r="G12" s="58">
        <v>448</v>
      </c>
      <c r="H12" s="58">
        <f t="shared" si="0"/>
        <v>776</v>
      </c>
      <c r="I12" s="10">
        <f>IF(C12="","",VLOOKUP(C12,运单基本信息!$C$4:$P$1048576,8,FALSE))</f>
        <v>50</v>
      </c>
      <c r="J12" s="168">
        <f>IF(C12="","",VLOOKUP(C12,运单基本信息!$C$4:$P$1048576,14,FALSE))</f>
        <v>0</v>
      </c>
    </row>
    <row r="13" spans="1:10" ht="15" customHeight="1">
      <c r="C13" s="171">
        <v>2019090300009</v>
      </c>
      <c r="D13" s="58" t="s">
        <v>454</v>
      </c>
      <c r="E13" s="164" t="s">
        <v>629</v>
      </c>
      <c r="F13" s="58">
        <v>319</v>
      </c>
      <c r="G13" s="58">
        <v>1251</v>
      </c>
      <c r="H13" s="58">
        <f t="shared" si="0"/>
        <v>1570</v>
      </c>
      <c r="I13" s="10">
        <f>IF(C13="","",VLOOKUP(C13,运单基本信息!$C$4:$P$1048576,8,FALSE))</f>
        <v>20</v>
      </c>
      <c r="J13" s="168">
        <f>IF(C13="","",VLOOKUP(C13,运单基本信息!$C$4:$P$1048576,14,FALSE))</f>
        <v>0</v>
      </c>
    </row>
    <row r="14" spans="1:10" ht="15" customHeight="1">
      <c r="C14" s="171">
        <v>2019090300010</v>
      </c>
      <c r="D14" s="58" t="s">
        <v>455</v>
      </c>
      <c r="E14" s="164" t="s">
        <v>630</v>
      </c>
      <c r="F14" s="58">
        <v>234</v>
      </c>
      <c r="G14" s="58">
        <v>567</v>
      </c>
      <c r="H14" s="58">
        <f t="shared" si="0"/>
        <v>801</v>
      </c>
      <c r="I14" s="10">
        <f>IF(C14="","",VLOOKUP(C14,运单基本信息!$C$4:$P$1048576,8,FALSE))</f>
        <v>14</v>
      </c>
      <c r="J14" s="168">
        <f>IF(C14="","",VLOOKUP(C14,运单基本信息!$C$4:$P$1048576,14,FALSE))</f>
        <v>0</v>
      </c>
    </row>
    <row r="15" spans="1:10" ht="15" customHeight="1">
      <c r="C15" s="171">
        <v>2019090300011</v>
      </c>
      <c r="D15" s="58" t="s">
        <v>456</v>
      </c>
      <c r="E15" s="164" t="s">
        <v>631</v>
      </c>
      <c r="F15" s="58">
        <v>224</v>
      </c>
      <c r="G15" s="58">
        <v>1332</v>
      </c>
      <c r="H15" s="58">
        <f t="shared" si="0"/>
        <v>1556</v>
      </c>
      <c r="I15" s="10">
        <f>IF(C15="","",VLOOKUP(C15,运单基本信息!$C$4:$P$1048576,8,FALSE))</f>
        <v>28</v>
      </c>
      <c r="J15" s="168">
        <f>IF(C15="","",VLOOKUP(C15,运单基本信息!$C$4:$P$1048576,14,FALSE))</f>
        <v>25.5</v>
      </c>
    </row>
    <row r="16" spans="1:10" ht="15" customHeight="1">
      <c r="C16" s="171">
        <v>2019090300012</v>
      </c>
      <c r="D16" s="58" t="s">
        <v>126</v>
      </c>
      <c r="E16" s="164" t="s">
        <v>632</v>
      </c>
      <c r="F16" s="58">
        <v>179</v>
      </c>
      <c r="G16" s="58">
        <v>1277</v>
      </c>
      <c r="H16" s="58">
        <f t="shared" si="0"/>
        <v>1456</v>
      </c>
      <c r="I16" s="10">
        <f>IF(C16="","",VLOOKUP(C16,运单基本信息!$C$4:$P$1048576,8,FALSE))</f>
        <v>45</v>
      </c>
      <c r="J16" s="168">
        <f>IF(C16="","",VLOOKUP(C16,运单基本信息!$C$4:$P$1048576,14,FALSE))</f>
        <v>0</v>
      </c>
    </row>
    <row r="17" spans="3:10" ht="15" customHeight="1">
      <c r="C17" s="171">
        <v>2019090300013</v>
      </c>
      <c r="D17" s="58" t="s">
        <v>42</v>
      </c>
      <c r="E17" s="164" t="s">
        <v>459</v>
      </c>
      <c r="F17" s="58">
        <v>366</v>
      </c>
      <c r="G17" s="58">
        <v>1312</v>
      </c>
      <c r="H17" s="58">
        <f t="shared" si="0"/>
        <v>1678</v>
      </c>
      <c r="I17" s="10">
        <f>IF(C17="","",VLOOKUP(C17,运单基本信息!$C$4:$P$1048576,8,FALSE))</f>
        <v>29</v>
      </c>
      <c r="J17" s="168">
        <f>IF(C17="","",VLOOKUP(C17,运单基本信息!$C$4:$P$1048576,14,FALSE))</f>
        <v>0</v>
      </c>
    </row>
    <row r="18" spans="3:10" ht="15" customHeight="1">
      <c r="C18" s="171">
        <v>2019090300014</v>
      </c>
      <c r="D18" s="58" t="s">
        <v>48</v>
      </c>
      <c r="E18" s="164" t="s">
        <v>461</v>
      </c>
      <c r="F18" s="58">
        <v>151</v>
      </c>
      <c r="G18" s="58">
        <v>599</v>
      </c>
      <c r="H18" s="58">
        <f t="shared" si="0"/>
        <v>750</v>
      </c>
      <c r="I18" s="10">
        <f>IF(C18="","",VLOOKUP(C18,运单基本信息!$C$4:$P$1048576,8,FALSE))</f>
        <v>32</v>
      </c>
      <c r="J18" s="168">
        <f>IF(C18="","",VLOOKUP(C18,运单基本信息!$C$4:$P$1048576,14,FALSE))</f>
        <v>0</v>
      </c>
    </row>
    <row r="19" spans="3:10" ht="15" customHeight="1">
      <c r="C19" s="171">
        <v>2019090300015</v>
      </c>
      <c r="D19" s="58" t="s">
        <v>658</v>
      </c>
      <c r="E19" s="164" t="s">
        <v>462</v>
      </c>
      <c r="F19" s="58">
        <v>426</v>
      </c>
      <c r="G19" s="58">
        <v>205</v>
      </c>
      <c r="H19" s="58">
        <f t="shared" si="0"/>
        <v>631</v>
      </c>
      <c r="I19" s="10">
        <f>IF(C19="","",VLOOKUP(C19,运单基本信息!$C$4:$P$1048576,8,FALSE))</f>
        <v>41</v>
      </c>
      <c r="J19" s="168">
        <f>IF(C19="","",VLOOKUP(C19,运单基本信息!$C$4:$P$1048576,14,FALSE))</f>
        <v>0</v>
      </c>
    </row>
    <row r="20" spans="3:10" ht="15" customHeight="1">
      <c r="C20" s="171">
        <v>2019090300016</v>
      </c>
      <c r="D20" s="58" t="s">
        <v>121</v>
      </c>
      <c r="E20" s="164" t="s">
        <v>464</v>
      </c>
      <c r="F20" s="58">
        <v>307</v>
      </c>
      <c r="G20" s="58">
        <v>907</v>
      </c>
      <c r="H20" s="58">
        <f t="shared" si="0"/>
        <v>1214</v>
      </c>
      <c r="I20" s="10">
        <f>IF(C20="","",VLOOKUP(C20,运单基本信息!$C$4:$P$1048576,8,FALSE))</f>
        <v>48</v>
      </c>
      <c r="J20" s="168">
        <f>IF(C20="","",VLOOKUP(C20,运单基本信息!$C$4:$P$1048576,14,FALSE))</f>
        <v>0</v>
      </c>
    </row>
    <row r="21" spans="3:10" ht="15" customHeight="1">
      <c r="C21" s="171">
        <v>2019090300017</v>
      </c>
      <c r="D21" s="58" t="s">
        <v>119</v>
      </c>
      <c r="E21" s="164" t="s">
        <v>465</v>
      </c>
      <c r="F21" s="58">
        <v>197</v>
      </c>
      <c r="G21" s="58">
        <v>257</v>
      </c>
      <c r="H21" s="58">
        <f t="shared" si="0"/>
        <v>454</v>
      </c>
      <c r="I21" s="10">
        <f>IF(C21="","",VLOOKUP(C21,运单基本信息!$C$4:$P$1048576,8,FALSE))</f>
        <v>32</v>
      </c>
      <c r="J21" s="168">
        <f>IF(C21="","",VLOOKUP(C21,运单基本信息!$C$4:$P$1048576,14,FALSE))</f>
        <v>0</v>
      </c>
    </row>
    <row r="22" spans="3:10" ht="15" customHeight="1">
      <c r="C22" s="171">
        <v>2019090300018</v>
      </c>
      <c r="D22" s="58" t="s">
        <v>44</v>
      </c>
      <c r="E22" s="164" t="s">
        <v>633</v>
      </c>
      <c r="F22" s="58">
        <v>308</v>
      </c>
      <c r="G22" s="58">
        <v>848</v>
      </c>
      <c r="H22" s="58">
        <f t="shared" si="0"/>
        <v>1156</v>
      </c>
      <c r="I22" s="10">
        <f>IF(C22="","",VLOOKUP(C22,运单基本信息!$C$4:$P$1048576,8,FALSE))</f>
        <v>46</v>
      </c>
      <c r="J22" s="168">
        <f>IF(C22="","",VLOOKUP(C22,运单基本信息!$C$4:$P$1048576,14,FALSE))</f>
        <v>0</v>
      </c>
    </row>
    <row r="23" spans="3:10" ht="15" customHeight="1">
      <c r="C23" s="171">
        <v>2019090300019</v>
      </c>
      <c r="D23" s="58" t="s">
        <v>41</v>
      </c>
      <c r="E23" s="164" t="s">
        <v>634</v>
      </c>
      <c r="F23" s="58">
        <v>233</v>
      </c>
      <c r="G23" s="58">
        <v>1330</v>
      </c>
      <c r="H23" s="58">
        <f t="shared" si="0"/>
        <v>1563</v>
      </c>
      <c r="I23" s="10">
        <f>IF(C23="","",VLOOKUP(C23,运单基本信息!$C$4:$P$1048576,8,FALSE))</f>
        <v>30</v>
      </c>
      <c r="J23" s="168">
        <f>IF(C23="","",VLOOKUP(C23,运单基本信息!$C$4:$P$1048576,14,FALSE))</f>
        <v>0</v>
      </c>
    </row>
    <row r="24" spans="3:10" ht="15" customHeight="1">
      <c r="C24" s="171">
        <v>2019090300020</v>
      </c>
      <c r="D24" s="58" t="s">
        <v>71</v>
      </c>
      <c r="E24" s="164" t="s">
        <v>635</v>
      </c>
      <c r="F24" s="58">
        <v>370</v>
      </c>
      <c r="G24" s="58">
        <v>516</v>
      </c>
      <c r="H24" s="58">
        <f t="shared" si="0"/>
        <v>886</v>
      </c>
      <c r="I24" s="10">
        <f>IF(C24="","",VLOOKUP(C24,运单基本信息!$C$4:$P$1048576,8,FALSE))</f>
        <v>36</v>
      </c>
      <c r="J24" s="168">
        <f>IF(C24="","",VLOOKUP(C24,运单基本信息!$C$4:$P$1048576,14,FALSE))</f>
        <v>0</v>
      </c>
    </row>
    <row r="25" spans="3:10" ht="15" customHeight="1">
      <c r="C25" s="171">
        <v>2019090300021</v>
      </c>
      <c r="D25" s="58" t="s">
        <v>46</v>
      </c>
      <c r="E25" s="164" t="s">
        <v>469</v>
      </c>
      <c r="F25" s="58">
        <v>426</v>
      </c>
      <c r="G25" s="58">
        <v>1042</v>
      </c>
      <c r="H25" s="58">
        <f t="shared" si="0"/>
        <v>1468</v>
      </c>
      <c r="I25" s="10">
        <f>IF(C25="","",VLOOKUP(C25,运单基本信息!$C$4:$P$1048576,8,FALSE))</f>
        <v>46</v>
      </c>
      <c r="J25" s="168">
        <f>IF(C25="","",VLOOKUP(C25,运单基本信息!$C$4:$P$1048576,14,FALSE))</f>
        <v>0</v>
      </c>
    </row>
    <row r="26" spans="3:10" ht="15" customHeight="1">
      <c r="C26" s="171">
        <v>2019090300022</v>
      </c>
      <c r="D26" s="58" t="s">
        <v>72</v>
      </c>
      <c r="E26" s="164" t="s">
        <v>471</v>
      </c>
      <c r="F26" s="58">
        <v>127</v>
      </c>
      <c r="G26" s="58">
        <v>544</v>
      </c>
      <c r="H26" s="58">
        <f t="shared" si="0"/>
        <v>671</v>
      </c>
      <c r="I26" s="10">
        <f>IF(C26="","",VLOOKUP(C26,运单基本信息!$C$4:$P$1048576,8,FALSE))</f>
        <v>47</v>
      </c>
      <c r="J26" s="168">
        <f>IF(C26="","",VLOOKUP(C26,运单基本信息!$C$4:$P$1048576,14,FALSE))</f>
        <v>0</v>
      </c>
    </row>
    <row r="27" spans="3:10" ht="15" customHeight="1">
      <c r="C27" s="171">
        <v>2019090300023</v>
      </c>
      <c r="D27" s="58" t="s">
        <v>113</v>
      </c>
      <c r="E27" s="164" t="s">
        <v>472</v>
      </c>
      <c r="F27" s="58">
        <v>209</v>
      </c>
      <c r="G27" s="58">
        <v>368</v>
      </c>
      <c r="H27" s="58">
        <f t="shared" si="0"/>
        <v>577</v>
      </c>
      <c r="I27" s="10">
        <f>IF(C27="","",VLOOKUP(C27,运单基本信息!$C$4:$P$1048576,8,FALSE))</f>
        <v>19</v>
      </c>
      <c r="J27" s="168">
        <f>IF(C27="","",VLOOKUP(C27,运单基本信息!$C$4:$P$1048576,14,FALSE))</f>
        <v>0</v>
      </c>
    </row>
    <row r="28" spans="3:10" ht="15" customHeight="1">
      <c r="C28" s="171">
        <v>2019090300024</v>
      </c>
      <c r="D28" s="58" t="s">
        <v>111</v>
      </c>
      <c r="E28" s="164" t="s">
        <v>636</v>
      </c>
      <c r="F28" s="58">
        <v>185</v>
      </c>
      <c r="G28" s="58">
        <v>1321</v>
      </c>
      <c r="H28" s="58">
        <f t="shared" si="0"/>
        <v>1506</v>
      </c>
      <c r="I28" s="10">
        <f>IF(C28="","",VLOOKUP(C28,运单基本信息!$C$4:$P$1048576,8,FALSE))</f>
        <v>17</v>
      </c>
      <c r="J28" s="168">
        <f>IF(C28="","",VLOOKUP(C28,运单基本信息!$C$4:$P$1048576,14,FALSE))</f>
        <v>0</v>
      </c>
    </row>
    <row r="29" spans="3:10" ht="15" customHeight="1">
      <c r="C29" s="171">
        <v>2019090300025</v>
      </c>
      <c r="D29" s="58" t="s">
        <v>37</v>
      </c>
      <c r="E29" s="164" t="s">
        <v>637</v>
      </c>
      <c r="F29" s="58">
        <v>355</v>
      </c>
      <c r="G29" s="58">
        <v>618</v>
      </c>
      <c r="H29" s="58">
        <f t="shared" si="0"/>
        <v>973</v>
      </c>
      <c r="I29" s="10">
        <f>IF(C29="","",VLOOKUP(C29,运单基本信息!$C$4:$P$1048576,8,FALSE))</f>
        <v>27</v>
      </c>
      <c r="J29" s="168">
        <f>IF(C29="","",VLOOKUP(C29,运单基本信息!$C$4:$P$1048576,14,FALSE))</f>
        <v>0</v>
      </c>
    </row>
    <row r="30" spans="3:10" ht="15" customHeight="1">
      <c r="C30" s="171">
        <v>2019090300026</v>
      </c>
      <c r="D30" s="58" t="s">
        <v>440</v>
      </c>
      <c r="E30" s="164" t="s">
        <v>447</v>
      </c>
      <c r="F30" s="58">
        <v>211</v>
      </c>
      <c r="G30" s="58">
        <v>435</v>
      </c>
      <c r="H30" s="58">
        <f t="shared" si="0"/>
        <v>646</v>
      </c>
      <c r="I30" s="10">
        <f>IF(C30="","",VLOOKUP(C30,运单基本信息!$C$4:$P$1048576,8,FALSE))</f>
        <v>28</v>
      </c>
      <c r="J30" s="168">
        <f>IF(C30="","",VLOOKUP(C30,运单基本信息!$C$4:$P$1048576,14,FALSE))</f>
        <v>0</v>
      </c>
    </row>
    <row r="31" spans="3:10" ht="15" customHeight="1">
      <c r="C31" s="171">
        <v>2019090300027</v>
      </c>
      <c r="D31" s="58" t="s">
        <v>43</v>
      </c>
      <c r="E31" s="164" t="s">
        <v>450</v>
      </c>
      <c r="F31" s="58">
        <v>253</v>
      </c>
      <c r="G31" s="58">
        <v>328</v>
      </c>
      <c r="H31" s="58">
        <f t="shared" si="0"/>
        <v>581</v>
      </c>
      <c r="I31" s="10">
        <f>IF(C31="","",VLOOKUP(C31,运单基本信息!$C$4:$P$1048576,8,FALSE))</f>
        <v>45</v>
      </c>
      <c r="J31" s="168">
        <f>IF(C31="","",VLOOKUP(C31,运单基本信息!$C$4:$P$1048576,14,FALSE))</f>
        <v>0</v>
      </c>
    </row>
    <row r="32" spans="3:10" ht="15" customHeight="1">
      <c r="C32" s="171">
        <v>2019090300028</v>
      </c>
      <c r="D32" s="58" t="s">
        <v>45</v>
      </c>
      <c r="E32" s="164" t="s">
        <v>452</v>
      </c>
      <c r="F32" s="58">
        <v>255</v>
      </c>
      <c r="G32" s="58">
        <v>666</v>
      </c>
      <c r="H32" s="58">
        <f t="shared" si="0"/>
        <v>921</v>
      </c>
      <c r="I32" s="10">
        <f>IF(C32="","",VLOOKUP(C32,运单基本信息!$C$4:$P$1048576,8,FALSE))</f>
        <v>33</v>
      </c>
      <c r="J32" s="168">
        <f>IF(C32="","",VLOOKUP(C32,运单基本信息!$C$4:$P$1048576,14,FALSE))</f>
        <v>0</v>
      </c>
    </row>
    <row r="33" spans="3:10" ht="15" customHeight="1">
      <c r="C33" s="171">
        <v>2019090300029</v>
      </c>
      <c r="D33" s="58" t="s">
        <v>132</v>
      </c>
      <c r="E33" s="164" t="s">
        <v>629</v>
      </c>
      <c r="F33" s="58">
        <v>370</v>
      </c>
      <c r="G33" s="58">
        <v>1011</v>
      </c>
      <c r="H33" s="58">
        <f t="shared" si="0"/>
        <v>1381</v>
      </c>
      <c r="I33" s="10">
        <f>IF(C33="","",VLOOKUP(C33,运单基本信息!$C$4:$P$1048576,8,FALSE))</f>
        <v>22</v>
      </c>
      <c r="J33" s="168">
        <f>IF(C33="","",VLOOKUP(C33,运单基本信息!$C$4:$P$1048576,14,FALSE))</f>
        <v>0</v>
      </c>
    </row>
    <row r="34" spans="3:10" ht="15" customHeight="1">
      <c r="C34" s="171">
        <v>2019090300030</v>
      </c>
      <c r="D34" s="58" t="s">
        <v>449</v>
      </c>
      <c r="E34" s="164" t="s">
        <v>630</v>
      </c>
      <c r="F34" s="58">
        <v>461</v>
      </c>
      <c r="G34" s="58">
        <v>1368</v>
      </c>
      <c r="H34" s="58">
        <f t="shared" si="0"/>
        <v>1829</v>
      </c>
      <c r="I34" s="10">
        <f>IF(C34="","",VLOOKUP(C34,运单基本信息!$C$4:$P$1048576,8,FALSE))</f>
        <v>19</v>
      </c>
      <c r="J34" s="168">
        <f>IF(C34="","",VLOOKUP(C34,运单基本信息!$C$4:$P$1048576,14,FALSE))</f>
        <v>0</v>
      </c>
    </row>
    <row r="35" spans="3:10" ht="15" customHeight="1">
      <c r="C35" s="171">
        <v>2019090300031</v>
      </c>
      <c r="D35" s="58" t="s">
        <v>451</v>
      </c>
      <c r="E35" s="164" t="s">
        <v>631</v>
      </c>
      <c r="F35" s="58">
        <v>487</v>
      </c>
      <c r="G35" s="58">
        <v>345</v>
      </c>
      <c r="H35" s="58">
        <f t="shared" si="0"/>
        <v>832</v>
      </c>
      <c r="I35" s="10">
        <f>IF(C35="","",VLOOKUP(C35,运单基本信息!$C$4:$P$1048576,8,FALSE))</f>
        <v>40</v>
      </c>
      <c r="J35" s="168">
        <f>IF(C35="","",VLOOKUP(C35,运单基本信息!$C$4:$P$1048576,14,FALSE))</f>
        <v>0</v>
      </c>
    </row>
    <row r="36" spans="3:10" ht="15" customHeight="1">
      <c r="C36" s="171">
        <v>2019090300032</v>
      </c>
      <c r="D36" s="58" t="s">
        <v>453</v>
      </c>
      <c r="E36" s="164" t="s">
        <v>632</v>
      </c>
      <c r="F36" s="58">
        <v>394</v>
      </c>
      <c r="G36" s="58">
        <v>514</v>
      </c>
      <c r="H36" s="58">
        <f t="shared" si="0"/>
        <v>908</v>
      </c>
      <c r="I36" s="10">
        <f>IF(C36="","",VLOOKUP(C36,运单基本信息!$C$4:$P$1048576,8,FALSE))</f>
        <v>10</v>
      </c>
      <c r="J36" s="168">
        <f>IF(C36="","",VLOOKUP(C36,运单基本信息!$C$4:$P$1048576,14,FALSE))</f>
        <v>0</v>
      </c>
    </row>
    <row r="37" spans="3:10" ht="15" customHeight="1">
      <c r="C37" s="171">
        <v>2019090300033</v>
      </c>
      <c r="D37" s="58" t="s">
        <v>454</v>
      </c>
      <c r="E37" s="164" t="s">
        <v>459</v>
      </c>
      <c r="F37" s="58">
        <v>360</v>
      </c>
      <c r="G37" s="58">
        <v>557</v>
      </c>
      <c r="H37" s="58">
        <f t="shared" si="0"/>
        <v>917</v>
      </c>
      <c r="I37" s="10">
        <f>IF(C37="","",VLOOKUP(C37,运单基本信息!$C$4:$P$1048576,8,FALSE))</f>
        <v>10</v>
      </c>
      <c r="J37" s="168">
        <f>IF(C37="","",VLOOKUP(C37,运单基本信息!$C$4:$P$1048576,14,FALSE))</f>
        <v>0</v>
      </c>
    </row>
    <row r="38" spans="3:10" ht="15" customHeight="1">
      <c r="C38" s="171">
        <v>2019090300034</v>
      </c>
      <c r="D38" s="58" t="s">
        <v>455</v>
      </c>
      <c r="E38" s="164" t="s">
        <v>461</v>
      </c>
      <c r="F38" s="58">
        <v>351</v>
      </c>
      <c r="G38" s="58">
        <v>1380</v>
      </c>
      <c r="H38" s="58">
        <f t="shared" si="0"/>
        <v>1731</v>
      </c>
      <c r="I38" s="10">
        <f>IF(C38="","",VLOOKUP(C38,运单基本信息!$C$4:$P$1048576,8,FALSE))</f>
        <v>19</v>
      </c>
      <c r="J38" s="168">
        <f>IF(C38="","",VLOOKUP(C38,运单基本信息!$C$4:$P$1048576,14,FALSE))</f>
        <v>0</v>
      </c>
    </row>
    <row r="39" spans="3:10" ht="15" customHeight="1">
      <c r="C39" s="171">
        <v>2019090300035</v>
      </c>
      <c r="D39" s="58" t="s">
        <v>456</v>
      </c>
      <c r="E39" s="164" t="s">
        <v>462</v>
      </c>
      <c r="F39" s="58">
        <v>257</v>
      </c>
      <c r="G39" s="58">
        <v>273</v>
      </c>
      <c r="H39" s="58">
        <f t="shared" si="0"/>
        <v>530</v>
      </c>
      <c r="I39" s="10">
        <f>IF(C39="","",VLOOKUP(C39,运单基本信息!$C$4:$P$1048576,8,FALSE))</f>
        <v>17</v>
      </c>
      <c r="J39" s="168">
        <f>IF(C39="","",VLOOKUP(C39,运单基本信息!$C$4:$P$1048576,14,FALSE))</f>
        <v>0</v>
      </c>
    </row>
    <row r="40" spans="3:10" ht="15" customHeight="1">
      <c r="C40" s="171">
        <v>2019090300036</v>
      </c>
      <c r="D40" s="58" t="s">
        <v>126</v>
      </c>
      <c r="E40" s="164" t="s">
        <v>464</v>
      </c>
      <c r="F40" s="58">
        <v>227</v>
      </c>
      <c r="G40" s="58">
        <v>1475</v>
      </c>
      <c r="H40" s="58">
        <f t="shared" si="0"/>
        <v>1702</v>
      </c>
      <c r="I40" s="10">
        <f>IF(C40="","",VLOOKUP(C40,运单基本信息!$C$4:$P$1048576,8,FALSE))</f>
        <v>12</v>
      </c>
      <c r="J40" s="168">
        <f>IF(C40="","",VLOOKUP(C40,运单基本信息!$C$4:$P$1048576,14,FALSE))</f>
        <v>0</v>
      </c>
    </row>
    <row r="41" spans="3:10" ht="15" customHeight="1">
      <c r="C41" s="171">
        <v>2019090300037</v>
      </c>
      <c r="D41" s="58" t="s">
        <v>42</v>
      </c>
      <c r="E41" s="164" t="s">
        <v>465</v>
      </c>
      <c r="F41" s="58">
        <v>306</v>
      </c>
      <c r="G41" s="58">
        <v>964</v>
      </c>
      <c r="H41" s="58">
        <f t="shared" si="0"/>
        <v>1270</v>
      </c>
      <c r="I41" s="10">
        <f>IF(C41="","",VLOOKUP(C41,运单基本信息!$C$4:$P$1048576,8,FALSE))</f>
        <v>23</v>
      </c>
      <c r="J41" s="168">
        <f>IF(C41="","",VLOOKUP(C41,运单基本信息!$C$4:$P$1048576,14,FALSE))</f>
        <v>0</v>
      </c>
    </row>
    <row r="42" spans="3:10" ht="15" customHeight="1">
      <c r="C42" s="171">
        <v>2019090300038</v>
      </c>
      <c r="D42" s="58" t="s">
        <v>48</v>
      </c>
      <c r="E42" s="164" t="s">
        <v>633</v>
      </c>
      <c r="F42" s="58">
        <v>407</v>
      </c>
      <c r="G42" s="58">
        <v>1077</v>
      </c>
      <c r="H42" s="58">
        <f t="shared" si="0"/>
        <v>1484</v>
      </c>
      <c r="I42" s="10">
        <f>IF(C42="","",VLOOKUP(C42,运单基本信息!$C$4:$P$1048576,8,FALSE))</f>
        <v>45</v>
      </c>
      <c r="J42" s="168">
        <f>IF(C42="","",VLOOKUP(C42,运单基本信息!$C$4:$P$1048576,14,FALSE))</f>
        <v>0</v>
      </c>
    </row>
    <row r="43" spans="3:10" ht="15" customHeight="1">
      <c r="C43" s="171">
        <v>2019090300039</v>
      </c>
      <c r="D43" s="58" t="s">
        <v>658</v>
      </c>
      <c r="E43" s="164" t="s">
        <v>634</v>
      </c>
      <c r="F43" s="58">
        <v>218</v>
      </c>
      <c r="G43" s="58">
        <v>270</v>
      </c>
      <c r="H43" s="58">
        <f t="shared" si="0"/>
        <v>488</v>
      </c>
      <c r="I43" s="10">
        <f>IF(C43="","",VLOOKUP(C43,运单基本信息!$C$4:$P$1048576,8,FALSE))</f>
        <v>13</v>
      </c>
      <c r="J43" s="168">
        <f>IF(C43="","",VLOOKUP(C43,运单基本信息!$C$4:$P$1048576,14,FALSE))</f>
        <v>0</v>
      </c>
    </row>
    <row r="44" spans="3:10" ht="15" customHeight="1">
      <c r="C44" s="171">
        <v>2019090300040</v>
      </c>
      <c r="D44" s="58" t="s">
        <v>121</v>
      </c>
      <c r="E44" s="164" t="s">
        <v>635</v>
      </c>
      <c r="F44" s="58">
        <v>245</v>
      </c>
      <c r="G44" s="58">
        <v>394</v>
      </c>
      <c r="H44" s="58">
        <f t="shared" si="0"/>
        <v>639</v>
      </c>
      <c r="I44" s="10">
        <f>IF(C44="","",VLOOKUP(C44,运单基本信息!$C$4:$P$1048576,8,FALSE))</f>
        <v>38</v>
      </c>
      <c r="J44" s="168">
        <f>IF(C44="","",VLOOKUP(C44,运单基本信息!$C$4:$P$1048576,14,FALSE))</f>
        <v>0</v>
      </c>
    </row>
    <row r="45" spans="3:10" ht="15" customHeight="1">
      <c r="C45" s="171">
        <v>2019090300041</v>
      </c>
      <c r="D45" s="58" t="s">
        <v>119</v>
      </c>
      <c r="E45" s="164" t="s">
        <v>469</v>
      </c>
      <c r="F45" s="58">
        <v>207</v>
      </c>
      <c r="G45" s="58">
        <v>1069</v>
      </c>
      <c r="H45" s="58">
        <f t="shared" si="0"/>
        <v>1276</v>
      </c>
      <c r="I45" s="10">
        <f>IF(C45="","",VLOOKUP(C45,运单基本信息!$C$4:$P$1048576,8,FALSE))</f>
        <v>10</v>
      </c>
      <c r="J45" s="168">
        <f>IF(C45="","",VLOOKUP(C45,运单基本信息!$C$4:$P$1048576,14,FALSE))</f>
        <v>0</v>
      </c>
    </row>
    <row r="46" spans="3:10" ht="15" customHeight="1">
      <c r="C46" s="171">
        <v>2019090300042</v>
      </c>
      <c r="D46" s="58" t="s">
        <v>44</v>
      </c>
      <c r="E46" s="164" t="s">
        <v>471</v>
      </c>
      <c r="F46" s="58">
        <v>165</v>
      </c>
      <c r="G46" s="58">
        <v>1309</v>
      </c>
      <c r="H46" s="58">
        <f t="shared" si="0"/>
        <v>1474</v>
      </c>
      <c r="I46" s="10">
        <f>IF(C46="","",VLOOKUP(C46,运单基本信息!$C$4:$P$1048576,8,FALSE))</f>
        <v>48</v>
      </c>
      <c r="J46" s="168">
        <f>IF(C46="","",VLOOKUP(C46,运单基本信息!$C$4:$P$1048576,14,FALSE))</f>
        <v>0</v>
      </c>
    </row>
    <row r="47" spans="3:10" ht="15" customHeight="1">
      <c r="C47" s="171">
        <v>2019090300043</v>
      </c>
      <c r="D47" s="58" t="s">
        <v>41</v>
      </c>
      <c r="E47" s="164" t="s">
        <v>472</v>
      </c>
      <c r="F47" s="58">
        <v>431</v>
      </c>
      <c r="G47" s="58">
        <v>1479</v>
      </c>
      <c r="H47" s="58">
        <f t="shared" si="0"/>
        <v>1910</v>
      </c>
      <c r="I47" s="10">
        <f>IF(C47="","",VLOOKUP(C47,运单基本信息!$C$4:$P$1048576,8,FALSE))</f>
        <v>20</v>
      </c>
      <c r="J47" s="168">
        <f>IF(C47="","",VLOOKUP(C47,运单基本信息!$C$4:$P$1048576,14,FALSE))</f>
        <v>0</v>
      </c>
    </row>
    <row r="48" spans="3:10" ht="15" customHeight="1">
      <c r="C48" s="171">
        <v>2019090300044</v>
      </c>
      <c r="D48" s="58" t="s">
        <v>71</v>
      </c>
      <c r="E48" s="164" t="s">
        <v>636</v>
      </c>
      <c r="F48" s="58">
        <v>192</v>
      </c>
      <c r="G48" s="58">
        <v>282</v>
      </c>
      <c r="H48" s="58">
        <f t="shared" si="0"/>
        <v>474</v>
      </c>
      <c r="I48" s="10">
        <f>IF(C48="","",VLOOKUP(C48,运单基本信息!$C$4:$P$1048576,8,FALSE))</f>
        <v>47</v>
      </c>
      <c r="J48" s="168">
        <f>IF(C48="","",VLOOKUP(C48,运单基本信息!$C$4:$P$1048576,14,FALSE))</f>
        <v>0</v>
      </c>
    </row>
    <row r="49" spans="3:10" ht="15" customHeight="1">
      <c r="C49" s="171">
        <v>2019090300045</v>
      </c>
      <c r="D49" s="58" t="s">
        <v>46</v>
      </c>
      <c r="E49" s="164" t="s">
        <v>637</v>
      </c>
      <c r="F49" s="58">
        <v>140</v>
      </c>
      <c r="G49" s="58">
        <v>787</v>
      </c>
      <c r="H49" s="58">
        <f t="shared" si="0"/>
        <v>927</v>
      </c>
      <c r="I49" s="10">
        <f>IF(C49="","",VLOOKUP(C49,运单基本信息!$C$4:$P$1048576,8,FALSE))</f>
        <v>11</v>
      </c>
      <c r="J49" s="168">
        <f>IF(C49="","",VLOOKUP(C49,运单基本信息!$C$4:$P$1048576,14,FALSE))</f>
        <v>4.5</v>
      </c>
    </row>
    <row r="50" spans="3:10" ht="15" customHeight="1">
      <c r="C50" s="171">
        <v>2019090300046</v>
      </c>
      <c r="D50" s="58" t="s">
        <v>72</v>
      </c>
      <c r="E50" s="164" t="s">
        <v>447</v>
      </c>
      <c r="F50" s="58">
        <v>342</v>
      </c>
      <c r="G50" s="58">
        <v>577</v>
      </c>
      <c r="H50" s="58">
        <f t="shared" si="0"/>
        <v>919</v>
      </c>
      <c r="I50" s="10">
        <f>IF(C50="","",VLOOKUP(C50,运单基本信息!$C$4:$P$1048576,8,FALSE))</f>
        <v>27</v>
      </c>
      <c r="J50" s="168">
        <f>IF(C50="","",VLOOKUP(C50,运单基本信息!$C$4:$P$1048576,14,FALSE))</f>
        <v>0</v>
      </c>
    </row>
    <row r="51" spans="3:10" ht="15" customHeight="1">
      <c r="C51" s="171">
        <v>2019090300047</v>
      </c>
      <c r="D51" s="58" t="s">
        <v>113</v>
      </c>
      <c r="E51" s="164" t="s">
        <v>450</v>
      </c>
      <c r="F51" s="58">
        <v>350</v>
      </c>
      <c r="G51" s="58">
        <v>366</v>
      </c>
      <c r="H51" s="58">
        <f t="shared" si="0"/>
        <v>716</v>
      </c>
      <c r="I51" s="10">
        <f>IF(C51="","",VLOOKUP(C51,运单基本信息!$C$4:$P$1048576,8,FALSE))</f>
        <v>21</v>
      </c>
      <c r="J51" s="168">
        <f>IF(C51="","",VLOOKUP(C51,运单基本信息!$C$4:$P$1048576,14,FALSE))</f>
        <v>0</v>
      </c>
    </row>
    <row r="52" spans="3:10" ht="15" customHeight="1">
      <c r="C52" s="171">
        <v>2019090300048</v>
      </c>
      <c r="D52" s="58" t="s">
        <v>111</v>
      </c>
      <c r="E52" s="164" t="s">
        <v>452</v>
      </c>
      <c r="F52" s="58">
        <v>477</v>
      </c>
      <c r="G52" s="58">
        <v>348</v>
      </c>
      <c r="H52" s="58">
        <f t="shared" si="0"/>
        <v>825</v>
      </c>
      <c r="I52" s="10">
        <f>IF(C52="","",VLOOKUP(C52,运单基本信息!$C$4:$P$1048576,8,FALSE))</f>
        <v>24</v>
      </c>
      <c r="J52" s="168">
        <f>IF(C52="","",VLOOKUP(C52,运单基本信息!$C$4:$P$1048576,14,FALSE))</f>
        <v>0</v>
      </c>
    </row>
    <row r="53" spans="3:10" ht="15" customHeight="1">
      <c r="C53" s="171">
        <v>2019090300049</v>
      </c>
      <c r="D53" s="58" t="s">
        <v>37</v>
      </c>
      <c r="E53" s="164" t="s">
        <v>629</v>
      </c>
      <c r="F53" s="58">
        <v>272</v>
      </c>
      <c r="G53" s="58">
        <v>839</v>
      </c>
      <c r="H53" s="58">
        <f t="shared" si="0"/>
        <v>1111</v>
      </c>
      <c r="I53" s="10">
        <f>IF(C53="","",VLOOKUP(C53,运单基本信息!$C$4:$P$1048576,8,FALSE))</f>
        <v>33</v>
      </c>
      <c r="J53" s="168">
        <f>IF(C53="","",VLOOKUP(C53,运单基本信息!$C$4:$P$1048576,14,FALSE))</f>
        <v>0</v>
      </c>
    </row>
    <row r="54" spans="3:10" ht="15" customHeight="1">
      <c r="C54" s="171">
        <v>2019090300050</v>
      </c>
      <c r="D54" s="58" t="s">
        <v>440</v>
      </c>
      <c r="E54" s="164" t="s">
        <v>630</v>
      </c>
      <c r="F54" s="58">
        <v>227</v>
      </c>
      <c r="G54" s="58">
        <v>351</v>
      </c>
      <c r="H54" s="58">
        <f t="shared" si="0"/>
        <v>578</v>
      </c>
      <c r="I54" s="10">
        <f>IF(C54="","",VLOOKUP(C54,运单基本信息!$C$4:$P$1048576,8,FALSE))</f>
        <v>16</v>
      </c>
      <c r="J54" s="168">
        <f>IF(C54="","",VLOOKUP(C54,运单基本信息!$C$4:$P$1048576,14,FALSE))</f>
        <v>0</v>
      </c>
    </row>
    <row r="55" spans="3:10" ht="15" customHeight="1">
      <c r="C55" s="171">
        <v>2019090300051</v>
      </c>
      <c r="D55" s="58" t="s">
        <v>43</v>
      </c>
      <c r="E55" s="164" t="s">
        <v>631</v>
      </c>
      <c r="F55" s="58">
        <v>235</v>
      </c>
      <c r="G55" s="58">
        <v>310</v>
      </c>
      <c r="H55" s="58">
        <f t="shared" si="0"/>
        <v>545</v>
      </c>
      <c r="I55" s="10">
        <f>IF(C55="","",VLOOKUP(C55,运单基本信息!$C$4:$P$1048576,8,FALSE))</f>
        <v>30</v>
      </c>
      <c r="J55" s="168">
        <f>IF(C55="","",VLOOKUP(C55,运单基本信息!$C$4:$P$1048576,14,FALSE))</f>
        <v>0</v>
      </c>
    </row>
    <row r="56" spans="3:10" ht="15" customHeight="1">
      <c r="C56" s="171">
        <v>2019090300052</v>
      </c>
      <c r="D56" s="58" t="s">
        <v>45</v>
      </c>
      <c r="E56" s="164" t="s">
        <v>632</v>
      </c>
      <c r="F56" s="58">
        <v>492</v>
      </c>
      <c r="G56" s="58">
        <v>1146</v>
      </c>
      <c r="H56" s="58">
        <f t="shared" si="0"/>
        <v>1638</v>
      </c>
      <c r="I56" s="10">
        <f>IF(C56="","",VLOOKUP(C56,运单基本信息!$C$4:$P$1048576,8,FALSE))</f>
        <v>29</v>
      </c>
      <c r="J56" s="168">
        <f>IF(C56="","",VLOOKUP(C56,运单基本信息!$C$4:$P$1048576,14,FALSE))</f>
        <v>0</v>
      </c>
    </row>
    <row r="57" spans="3:10" ht="15" customHeight="1">
      <c r="C57" s="171">
        <v>2019090300053</v>
      </c>
      <c r="D57" s="58" t="s">
        <v>132</v>
      </c>
      <c r="E57" s="164" t="s">
        <v>459</v>
      </c>
      <c r="F57" s="58">
        <v>487</v>
      </c>
      <c r="G57" s="58">
        <v>817</v>
      </c>
      <c r="H57" s="58">
        <f t="shared" si="0"/>
        <v>1304</v>
      </c>
      <c r="I57" s="10">
        <f>IF(C57="","",VLOOKUP(C57,运单基本信息!$C$4:$P$1048576,8,FALSE))</f>
        <v>41</v>
      </c>
      <c r="J57" s="168">
        <f>IF(C57="","",VLOOKUP(C57,运单基本信息!$C$4:$P$1048576,14,FALSE))</f>
        <v>0</v>
      </c>
    </row>
    <row r="58" spans="3:10" ht="15" customHeight="1">
      <c r="C58" s="171">
        <v>2019090300054</v>
      </c>
      <c r="D58" s="58" t="s">
        <v>449</v>
      </c>
      <c r="E58" s="164" t="s">
        <v>461</v>
      </c>
      <c r="F58" s="58">
        <v>409</v>
      </c>
      <c r="G58" s="58">
        <v>710</v>
      </c>
      <c r="H58" s="58">
        <f t="shared" si="0"/>
        <v>1119</v>
      </c>
      <c r="I58" s="10">
        <f>IF(C58="","",VLOOKUP(C58,运单基本信息!$C$4:$P$1048576,8,FALSE))</f>
        <v>28</v>
      </c>
      <c r="J58" s="168">
        <f>IF(C58="","",VLOOKUP(C58,运单基本信息!$C$4:$P$1048576,14,FALSE))</f>
        <v>0</v>
      </c>
    </row>
    <row r="59" spans="3:10" ht="15" customHeight="1">
      <c r="C59" s="171">
        <v>2019090300055</v>
      </c>
      <c r="D59" s="58" t="s">
        <v>451</v>
      </c>
      <c r="E59" s="164" t="s">
        <v>462</v>
      </c>
      <c r="F59" s="58">
        <v>322</v>
      </c>
      <c r="G59" s="58">
        <v>720</v>
      </c>
      <c r="H59" s="58">
        <f t="shared" si="0"/>
        <v>1042</v>
      </c>
      <c r="I59" s="10">
        <f>IF(C59="","",VLOOKUP(C59,运单基本信息!$C$4:$P$1048576,8,FALSE))</f>
        <v>26</v>
      </c>
      <c r="J59" s="168">
        <f>IF(C59="","",VLOOKUP(C59,运单基本信息!$C$4:$P$1048576,14,FALSE))</f>
        <v>0</v>
      </c>
    </row>
    <row r="60" spans="3:10" ht="15" customHeight="1">
      <c r="C60" s="171">
        <v>2019090300056</v>
      </c>
      <c r="D60" s="58" t="s">
        <v>453</v>
      </c>
      <c r="E60" s="164" t="s">
        <v>464</v>
      </c>
      <c r="F60" s="58">
        <v>452</v>
      </c>
      <c r="G60" s="58">
        <v>841</v>
      </c>
      <c r="H60" s="58">
        <f t="shared" si="0"/>
        <v>1293</v>
      </c>
      <c r="I60" s="10">
        <f>IF(C60="","",VLOOKUP(C60,运单基本信息!$C$4:$P$1048576,8,FALSE))</f>
        <v>16</v>
      </c>
      <c r="J60" s="168">
        <f>IF(C60="","",VLOOKUP(C60,运单基本信息!$C$4:$P$1048576,14,FALSE))</f>
        <v>0</v>
      </c>
    </row>
    <row r="61" spans="3:10" ht="15" customHeight="1">
      <c r="C61" s="171">
        <v>2019090300057</v>
      </c>
      <c r="D61" s="58" t="s">
        <v>454</v>
      </c>
      <c r="E61" s="164" t="s">
        <v>465</v>
      </c>
      <c r="F61" s="58">
        <v>119</v>
      </c>
      <c r="G61" s="58">
        <v>1052</v>
      </c>
      <c r="H61" s="58">
        <f t="shared" si="0"/>
        <v>1171</v>
      </c>
      <c r="I61" s="10">
        <f>IF(C61="","",VLOOKUP(C61,运单基本信息!$C$4:$P$1048576,8,FALSE))</f>
        <v>50</v>
      </c>
      <c r="J61" s="168">
        <f>IF(C61="","",VLOOKUP(C61,运单基本信息!$C$4:$P$1048576,14,FALSE))</f>
        <v>5.4</v>
      </c>
    </row>
    <row r="62" spans="3:10" ht="15" customHeight="1">
      <c r="C62" s="171">
        <v>2019090300058</v>
      </c>
      <c r="D62" s="58" t="s">
        <v>455</v>
      </c>
      <c r="E62" s="164" t="s">
        <v>633</v>
      </c>
      <c r="F62" s="58">
        <v>377</v>
      </c>
      <c r="G62" s="58">
        <v>842</v>
      </c>
      <c r="H62" s="58">
        <f t="shared" si="0"/>
        <v>1219</v>
      </c>
      <c r="I62" s="10">
        <f>IF(C62="","",VLOOKUP(C62,运单基本信息!$C$4:$P$1048576,8,FALSE))</f>
        <v>49</v>
      </c>
      <c r="J62" s="168">
        <f>IF(C62="","",VLOOKUP(C62,运单基本信息!$C$4:$P$1048576,14,FALSE))</f>
        <v>0</v>
      </c>
    </row>
    <row r="63" spans="3:10" ht="15" customHeight="1">
      <c r="C63" s="171">
        <v>2019090300059</v>
      </c>
      <c r="D63" s="58" t="s">
        <v>456</v>
      </c>
      <c r="E63" s="164" t="s">
        <v>634</v>
      </c>
      <c r="F63" s="58">
        <v>182</v>
      </c>
      <c r="G63" s="58">
        <v>1293</v>
      </c>
      <c r="H63" s="58">
        <f t="shared" si="0"/>
        <v>1475</v>
      </c>
      <c r="I63" s="10">
        <f>IF(C63="","",VLOOKUP(C63,运单基本信息!$C$4:$P$1048576,8,FALSE))</f>
        <v>38</v>
      </c>
      <c r="J63" s="168">
        <f>IF(C63="","",VLOOKUP(C63,运单基本信息!$C$4:$P$1048576,14,FALSE))</f>
        <v>0</v>
      </c>
    </row>
    <row r="64" spans="3:10" ht="15" customHeight="1">
      <c r="C64" s="171">
        <v>2019090300060</v>
      </c>
      <c r="D64" s="58" t="s">
        <v>126</v>
      </c>
      <c r="E64" s="164" t="s">
        <v>635</v>
      </c>
      <c r="F64" s="58">
        <v>350</v>
      </c>
      <c r="G64" s="58">
        <v>1260</v>
      </c>
      <c r="H64" s="58">
        <f t="shared" si="0"/>
        <v>1610</v>
      </c>
      <c r="I64" s="10">
        <f>IF(C64="","",VLOOKUP(C64,运单基本信息!$C$4:$P$1048576,8,FALSE))</f>
        <v>25</v>
      </c>
      <c r="J64" s="168">
        <f>IF(C64="","",VLOOKUP(C64,运单基本信息!$C$4:$P$1048576,14,FALSE))</f>
        <v>0</v>
      </c>
    </row>
    <row r="65" spans="3:10" ht="15" customHeight="1">
      <c r="C65" s="171">
        <v>2019090300061</v>
      </c>
      <c r="D65" s="58" t="s">
        <v>42</v>
      </c>
      <c r="E65" s="164" t="s">
        <v>469</v>
      </c>
      <c r="F65" s="58">
        <v>345</v>
      </c>
      <c r="G65" s="58">
        <v>583</v>
      </c>
      <c r="H65" s="58">
        <f t="shared" si="0"/>
        <v>928</v>
      </c>
      <c r="I65" s="10">
        <f>IF(C65="","",VLOOKUP(C65,运单基本信息!$C$4:$P$1048576,8,FALSE))</f>
        <v>25</v>
      </c>
      <c r="J65" s="168">
        <f>IF(C65="","",VLOOKUP(C65,运单基本信息!$C$4:$P$1048576,14,FALSE))</f>
        <v>0</v>
      </c>
    </row>
    <row r="66" spans="3:10" ht="15" customHeight="1">
      <c r="C66" s="171">
        <v>2019090300062</v>
      </c>
      <c r="D66" s="58" t="s">
        <v>48</v>
      </c>
      <c r="E66" s="164" t="s">
        <v>471</v>
      </c>
      <c r="F66" s="58">
        <v>158</v>
      </c>
      <c r="G66" s="58">
        <v>908</v>
      </c>
      <c r="H66" s="58">
        <f t="shared" si="0"/>
        <v>1066</v>
      </c>
      <c r="I66" s="10">
        <f>IF(C66="","",VLOOKUP(C66,运单基本信息!$C$4:$P$1048576,8,FALSE))</f>
        <v>30</v>
      </c>
      <c r="J66" s="168">
        <f>IF(C66="","",VLOOKUP(C66,运单基本信息!$C$4:$P$1048576,14,FALSE))</f>
        <v>0</v>
      </c>
    </row>
    <row r="67" spans="3:10" ht="15" customHeight="1">
      <c r="C67" s="171">
        <v>2019090300063</v>
      </c>
      <c r="D67" s="58" t="s">
        <v>658</v>
      </c>
      <c r="E67" s="164" t="s">
        <v>472</v>
      </c>
      <c r="F67" s="58">
        <v>204</v>
      </c>
      <c r="G67" s="58">
        <v>333</v>
      </c>
      <c r="H67" s="58">
        <f t="shared" si="0"/>
        <v>537</v>
      </c>
      <c r="I67" s="10">
        <f>IF(C67="","",VLOOKUP(C67,运单基本信息!$C$4:$P$1048576,8,FALSE))</f>
        <v>24</v>
      </c>
      <c r="J67" s="168">
        <f>IF(C67="","",VLOOKUP(C67,运单基本信息!$C$4:$P$1048576,14,FALSE))</f>
        <v>0</v>
      </c>
    </row>
    <row r="68" spans="3:10" ht="15" customHeight="1">
      <c r="C68" s="171">
        <v>2019090300064</v>
      </c>
      <c r="D68" s="58" t="s">
        <v>121</v>
      </c>
      <c r="E68" s="164" t="s">
        <v>636</v>
      </c>
      <c r="F68" s="58">
        <v>359</v>
      </c>
      <c r="G68" s="58">
        <v>1297</v>
      </c>
      <c r="H68" s="58">
        <f t="shared" si="0"/>
        <v>1656</v>
      </c>
      <c r="I68" s="10">
        <f>IF(C68="","",VLOOKUP(C68,运单基本信息!$C$4:$P$1048576,8,FALSE))</f>
        <v>32</v>
      </c>
      <c r="J68" s="168">
        <f>IF(C68="","",VLOOKUP(C68,运单基本信息!$C$4:$P$1048576,14,FALSE))</f>
        <v>0</v>
      </c>
    </row>
    <row r="69" spans="3:10" ht="15" customHeight="1">
      <c r="C69" s="171">
        <v>2019090300065</v>
      </c>
      <c r="D69" s="58" t="s">
        <v>119</v>
      </c>
      <c r="E69" s="164" t="s">
        <v>637</v>
      </c>
      <c r="F69" s="58">
        <v>245</v>
      </c>
      <c r="G69" s="58">
        <v>1091</v>
      </c>
      <c r="H69" s="58">
        <f t="shared" si="0"/>
        <v>1336</v>
      </c>
      <c r="I69" s="10">
        <f>IF(C69="","",VLOOKUP(C69,运单基本信息!$C$4:$P$1048576,8,FALSE))</f>
        <v>10</v>
      </c>
      <c r="J69" s="168">
        <f>IF(C69="","",VLOOKUP(C69,运单基本信息!$C$4:$P$1048576,14,FALSE))</f>
        <v>0</v>
      </c>
    </row>
    <row r="70" spans="3:10" ht="15" customHeight="1">
      <c r="C70" s="171">
        <v>2019090300066</v>
      </c>
      <c r="D70" s="58" t="s">
        <v>44</v>
      </c>
      <c r="E70" s="164" t="s">
        <v>447</v>
      </c>
      <c r="F70" s="58">
        <v>220</v>
      </c>
      <c r="G70" s="58">
        <v>824</v>
      </c>
      <c r="H70" s="58">
        <f t="shared" ref="H70:H104" si="1">F70+G70</f>
        <v>1044</v>
      </c>
      <c r="I70" s="10">
        <f>IF(C70="","",VLOOKUP(C70,运单基本信息!$C$4:$P$1048576,8,FALSE))</f>
        <v>33</v>
      </c>
      <c r="J70" s="168">
        <f>IF(C70="","",VLOOKUP(C70,运单基本信息!$C$4:$P$1048576,14,FALSE))</f>
        <v>0</v>
      </c>
    </row>
    <row r="71" spans="3:10" ht="15" customHeight="1">
      <c r="C71" s="171">
        <v>2019090300067</v>
      </c>
      <c r="D71" s="58" t="s">
        <v>41</v>
      </c>
      <c r="E71" s="164" t="s">
        <v>450</v>
      </c>
      <c r="F71" s="58">
        <v>189</v>
      </c>
      <c r="G71" s="58">
        <v>1084</v>
      </c>
      <c r="H71" s="58">
        <f t="shared" si="1"/>
        <v>1273</v>
      </c>
      <c r="I71" s="10">
        <f>IF(C71="","",VLOOKUP(C71,运单基本信息!$C$4:$P$1048576,8,FALSE))</f>
        <v>50</v>
      </c>
      <c r="J71" s="168">
        <f>IF(C71="","",VLOOKUP(C71,运单基本信息!$C$4:$P$1048576,14,FALSE))</f>
        <v>0</v>
      </c>
    </row>
    <row r="72" spans="3:10" ht="15" customHeight="1">
      <c r="C72" s="171">
        <v>2019090300068</v>
      </c>
      <c r="D72" s="58" t="s">
        <v>71</v>
      </c>
      <c r="E72" s="164" t="s">
        <v>452</v>
      </c>
      <c r="F72" s="58">
        <v>427</v>
      </c>
      <c r="G72" s="58">
        <v>859</v>
      </c>
      <c r="H72" s="58">
        <f t="shared" si="1"/>
        <v>1286</v>
      </c>
      <c r="I72" s="10">
        <f>IF(C72="","",VLOOKUP(C72,运单基本信息!$C$4:$P$1048576,8,FALSE))</f>
        <v>43</v>
      </c>
      <c r="J72" s="168">
        <f>IF(C72="","",VLOOKUP(C72,运单基本信息!$C$4:$P$1048576,14,FALSE))</f>
        <v>0</v>
      </c>
    </row>
    <row r="73" spans="3:10" ht="15" customHeight="1">
      <c r="C73" s="171">
        <v>2019090300069</v>
      </c>
      <c r="D73" s="58" t="s">
        <v>46</v>
      </c>
      <c r="E73" s="164" t="s">
        <v>629</v>
      </c>
      <c r="F73" s="58">
        <v>188</v>
      </c>
      <c r="G73" s="58">
        <v>1255</v>
      </c>
      <c r="H73" s="58">
        <f t="shared" si="1"/>
        <v>1443</v>
      </c>
      <c r="I73" s="10">
        <f>IF(C73="","",VLOOKUP(C73,运单基本信息!$C$4:$P$1048576,8,FALSE))</f>
        <v>37</v>
      </c>
      <c r="J73" s="168">
        <f>IF(C73="","",VLOOKUP(C73,运单基本信息!$C$4:$P$1048576,14,FALSE))</f>
        <v>8.5</v>
      </c>
    </row>
    <row r="74" spans="3:10" ht="15" customHeight="1">
      <c r="C74" s="171">
        <v>2019090300070</v>
      </c>
      <c r="D74" s="58" t="s">
        <v>72</v>
      </c>
      <c r="E74" s="164" t="s">
        <v>630</v>
      </c>
      <c r="F74" s="58">
        <v>491</v>
      </c>
      <c r="G74" s="58">
        <v>1171</v>
      </c>
      <c r="H74" s="58">
        <f t="shared" si="1"/>
        <v>1662</v>
      </c>
      <c r="I74" s="10">
        <f>IF(C74="","",VLOOKUP(C74,运单基本信息!$C$4:$P$1048576,8,FALSE))</f>
        <v>16</v>
      </c>
      <c r="J74" s="168">
        <f>IF(C74="","",VLOOKUP(C74,运单基本信息!$C$4:$P$1048576,14,FALSE))</f>
        <v>0</v>
      </c>
    </row>
    <row r="75" spans="3:10" ht="15" customHeight="1">
      <c r="C75" s="171">
        <v>2019090300071</v>
      </c>
      <c r="D75" s="58" t="s">
        <v>113</v>
      </c>
      <c r="E75" s="164" t="s">
        <v>631</v>
      </c>
      <c r="F75" s="58">
        <v>348</v>
      </c>
      <c r="G75" s="58">
        <v>1054</v>
      </c>
      <c r="H75" s="58">
        <f t="shared" si="1"/>
        <v>1402</v>
      </c>
      <c r="I75" s="10">
        <f>IF(C75="","",VLOOKUP(C75,运单基本信息!$C$4:$P$1048576,8,FALSE))</f>
        <v>24</v>
      </c>
      <c r="J75" s="168">
        <f>IF(C75="","",VLOOKUP(C75,运单基本信息!$C$4:$P$1048576,14,FALSE))</f>
        <v>0</v>
      </c>
    </row>
    <row r="76" spans="3:10" ht="15" customHeight="1">
      <c r="C76" s="171">
        <v>2019090300072</v>
      </c>
      <c r="D76" s="58" t="s">
        <v>111</v>
      </c>
      <c r="E76" s="164" t="s">
        <v>632</v>
      </c>
      <c r="F76" s="58">
        <v>204</v>
      </c>
      <c r="G76" s="58">
        <v>1492</v>
      </c>
      <c r="H76" s="58">
        <f t="shared" si="1"/>
        <v>1696</v>
      </c>
      <c r="I76" s="10">
        <f>IF(C76="","",VLOOKUP(C76,运单基本信息!$C$4:$P$1048576,8,FALSE))</f>
        <v>21</v>
      </c>
      <c r="J76" s="168">
        <f>IF(C76="","",VLOOKUP(C76,运单基本信息!$C$4:$P$1048576,14,FALSE))</f>
        <v>0</v>
      </c>
    </row>
    <row r="77" spans="3:10" ht="15" customHeight="1">
      <c r="C77" s="171">
        <v>2019090300073</v>
      </c>
      <c r="D77" s="58" t="s">
        <v>37</v>
      </c>
      <c r="E77" s="164" t="s">
        <v>459</v>
      </c>
      <c r="F77" s="58">
        <v>381</v>
      </c>
      <c r="G77" s="58">
        <v>964</v>
      </c>
      <c r="H77" s="58">
        <f t="shared" si="1"/>
        <v>1345</v>
      </c>
      <c r="I77" s="10">
        <f>IF(C77="","",VLOOKUP(C77,运单基本信息!$C$4:$P$1048576,8,FALSE))</f>
        <v>26</v>
      </c>
      <c r="J77" s="168">
        <f>IF(C77="","",VLOOKUP(C77,运单基本信息!$C$4:$P$1048576,14,FALSE))</f>
        <v>0</v>
      </c>
    </row>
    <row r="78" spans="3:10" ht="15" customHeight="1">
      <c r="C78" s="171">
        <v>2019090300074</v>
      </c>
      <c r="D78" s="58" t="s">
        <v>440</v>
      </c>
      <c r="E78" s="164" t="s">
        <v>461</v>
      </c>
      <c r="F78" s="58">
        <v>489</v>
      </c>
      <c r="G78" s="58">
        <v>1329</v>
      </c>
      <c r="H78" s="58">
        <f t="shared" si="1"/>
        <v>1818</v>
      </c>
      <c r="I78" s="10">
        <f>IF(C78="","",VLOOKUP(C78,运单基本信息!$C$4:$P$1048576,8,FALSE))</f>
        <v>37</v>
      </c>
      <c r="J78" s="168">
        <f>IF(C78="","",VLOOKUP(C78,运单基本信息!$C$4:$P$1048576,14,FALSE))</f>
        <v>0</v>
      </c>
    </row>
    <row r="79" spans="3:10" ht="15" customHeight="1">
      <c r="C79" s="171">
        <v>2019090300075</v>
      </c>
      <c r="D79" s="58" t="s">
        <v>43</v>
      </c>
      <c r="E79" s="164" t="s">
        <v>462</v>
      </c>
      <c r="F79" s="58">
        <v>361</v>
      </c>
      <c r="G79" s="58">
        <v>632</v>
      </c>
      <c r="H79" s="58">
        <f t="shared" si="1"/>
        <v>993</v>
      </c>
      <c r="I79" s="10">
        <f>IF(C79="","",VLOOKUP(C79,运单基本信息!$C$4:$P$1048576,8,FALSE))</f>
        <v>10</v>
      </c>
      <c r="J79" s="168">
        <f>IF(C79="","",VLOOKUP(C79,运单基本信息!$C$4:$P$1048576,14,FALSE))</f>
        <v>0</v>
      </c>
    </row>
    <row r="80" spans="3:10" ht="15" customHeight="1">
      <c r="C80" s="171">
        <v>2019090300076</v>
      </c>
      <c r="D80" s="58" t="s">
        <v>45</v>
      </c>
      <c r="E80" s="164" t="s">
        <v>464</v>
      </c>
      <c r="F80" s="58">
        <v>108</v>
      </c>
      <c r="G80" s="58">
        <v>225</v>
      </c>
      <c r="H80" s="58">
        <f t="shared" si="1"/>
        <v>333</v>
      </c>
      <c r="I80" s="10">
        <f>IF(C80="","",VLOOKUP(C80,运单基本信息!$C$4:$P$1048576,8,FALSE))</f>
        <v>22</v>
      </c>
      <c r="J80" s="168">
        <f>IF(C80="","",VLOOKUP(C80,运单基本信息!$C$4:$P$1048576,14,FALSE))</f>
        <v>0</v>
      </c>
    </row>
    <row r="81" spans="3:10" ht="15" customHeight="1">
      <c r="C81" s="171">
        <v>2019090300077</v>
      </c>
      <c r="D81" s="58" t="s">
        <v>132</v>
      </c>
      <c r="E81" s="164" t="s">
        <v>465</v>
      </c>
      <c r="F81" s="58">
        <v>130</v>
      </c>
      <c r="G81" s="58">
        <v>1368</v>
      </c>
      <c r="H81" s="58">
        <f t="shared" si="1"/>
        <v>1498</v>
      </c>
      <c r="I81" s="10">
        <f>IF(C81="","",VLOOKUP(C81,运单基本信息!$C$4:$P$1048576,8,FALSE))</f>
        <v>49</v>
      </c>
      <c r="J81" s="168">
        <f>IF(C81="","",VLOOKUP(C81,运单基本信息!$C$4:$P$1048576,14,FALSE))</f>
        <v>0</v>
      </c>
    </row>
    <row r="82" spans="3:10" ht="15" customHeight="1">
      <c r="C82" s="171">
        <v>2019090300078</v>
      </c>
      <c r="D82" s="58" t="s">
        <v>449</v>
      </c>
      <c r="E82" s="164" t="s">
        <v>633</v>
      </c>
      <c r="F82" s="58">
        <v>168</v>
      </c>
      <c r="G82" s="58">
        <v>1138</v>
      </c>
      <c r="H82" s="58">
        <f t="shared" si="1"/>
        <v>1306</v>
      </c>
      <c r="I82" s="10">
        <f>IF(C82="","",VLOOKUP(C82,运单基本信息!$C$4:$P$1048576,8,FALSE))</f>
        <v>43</v>
      </c>
      <c r="J82" s="168">
        <f>IF(C82="","",VLOOKUP(C82,运单基本信息!$C$4:$P$1048576,14,FALSE))</f>
        <v>0</v>
      </c>
    </row>
    <row r="83" spans="3:10" ht="15" customHeight="1">
      <c r="C83" s="171">
        <v>2019090300079</v>
      </c>
      <c r="D83" s="58" t="s">
        <v>451</v>
      </c>
      <c r="E83" s="164" t="s">
        <v>634</v>
      </c>
      <c r="F83" s="58">
        <v>207</v>
      </c>
      <c r="G83" s="58">
        <v>612</v>
      </c>
      <c r="H83" s="58">
        <f t="shared" si="1"/>
        <v>819</v>
      </c>
      <c r="I83" s="10">
        <f>IF(C83="","",VLOOKUP(C83,运单基本信息!$C$4:$P$1048576,8,FALSE))</f>
        <v>25</v>
      </c>
      <c r="J83" s="168">
        <f>IF(C83="","",VLOOKUP(C83,运单基本信息!$C$4:$P$1048576,14,FALSE))</f>
        <v>0</v>
      </c>
    </row>
    <row r="84" spans="3:10" ht="15" customHeight="1">
      <c r="C84" s="171">
        <v>2019090300080</v>
      </c>
      <c r="D84" s="58" t="s">
        <v>453</v>
      </c>
      <c r="E84" s="164" t="s">
        <v>635</v>
      </c>
      <c r="F84" s="58">
        <v>275</v>
      </c>
      <c r="G84" s="58">
        <v>705</v>
      </c>
      <c r="H84" s="58">
        <f t="shared" si="1"/>
        <v>980</v>
      </c>
      <c r="I84" s="10">
        <f>IF(C84="","",VLOOKUP(C84,运单基本信息!$C$4:$P$1048576,8,FALSE))</f>
        <v>30</v>
      </c>
      <c r="J84" s="168">
        <f>IF(C84="","",VLOOKUP(C84,运单基本信息!$C$4:$P$1048576,14,FALSE))</f>
        <v>0</v>
      </c>
    </row>
    <row r="85" spans="3:10" ht="15" customHeight="1">
      <c r="C85" s="171">
        <v>2019090300081</v>
      </c>
      <c r="D85" s="58" t="s">
        <v>454</v>
      </c>
      <c r="E85" s="164" t="s">
        <v>469</v>
      </c>
      <c r="F85" s="58">
        <v>116</v>
      </c>
      <c r="G85" s="58">
        <v>265</v>
      </c>
      <c r="H85" s="58">
        <f t="shared" si="1"/>
        <v>381</v>
      </c>
      <c r="I85" s="10">
        <f>IF(C85="","",VLOOKUP(C85,运单基本信息!$C$4:$P$1048576,8,FALSE))</f>
        <v>26</v>
      </c>
      <c r="J85" s="168">
        <f>IF(C85="","",VLOOKUP(C85,运单基本信息!$C$4:$P$1048576,14,FALSE))</f>
        <v>0</v>
      </c>
    </row>
    <row r="86" spans="3:10" ht="15" customHeight="1">
      <c r="C86" s="171">
        <v>2019090300082</v>
      </c>
      <c r="D86" s="58" t="s">
        <v>455</v>
      </c>
      <c r="E86" s="164" t="s">
        <v>471</v>
      </c>
      <c r="F86" s="58">
        <v>197</v>
      </c>
      <c r="G86" s="58">
        <v>753</v>
      </c>
      <c r="H86" s="58">
        <f t="shared" si="1"/>
        <v>950</v>
      </c>
      <c r="I86" s="10">
        <f>IF(C86="","",VLOOKUP(C86,运单基本信息!$C$4:$P$1048576,8,FALSE))</f>
        <v>38</v>
      </c>
      <c r="J86" s="168">
        <f>IF(C86="","",VLOOKUP(C86,运单基本信息!$C$4:$P$1048576,14,FALSE))</f>
        <v>0</v>
      </c>
    </row>
    <row r="87" spans="3:10" ht="15" customHeight="1">
      <c r="C87" s="171">
        <v>2019090300083</v>
      </c>
      <c r="D87" s="58" t="s">
        <v>456</v>
      </c>
      <c r="E87" s="164" t="s">
        <v>472</v>
      </c>
      <c r="F87" s="58">
        <v>142</v>
      </c>
      <c r="G87" s="58">
        <v>950</v>
      </c>
      <c r="H87" s="58">
        <f t="shared" si="1"/>
        <v>1092</v>
      </c>
      <c r="I87" s="10">
        <f>IF(C87="","",VLOOKUP(C87,运单基本信息!$C$4:$P$1048576,8,FALSE))</f>
        <v>27</v>
      </c>
      <c r="J87" s="168">
        <f>IF(C87="","",VLOOKUP(C87,运单基本信息!$C$4:$P$1048576,14,FALSE))</f>
        <v>0</v>
      </c>
    </row>
    <row r="88" spans="3:10" ht="15" customHeight="1">
      <c r="C88" s="171">
        <v>2019090300084</v>
      </c>
      <c r="D88" s="58" t="s">
        <v>126</v>
      </c>
      <c r="E88" s="164" t="s">
        <v>636</v>
      </c>
      <c r="F88" s="58">
        <v>201</v>
      </c>
      <c r="G88" s="58">
        <v>719</v>
      </c>
      <c r="H88" s="58">
        <f t="shared" si="1"/>
        <v>920</v>
      </c>
      <c r="I88" s="10">
        <f>IF(C88="","",VLOOKUP(C88,运单基本信息!$C$4:$P$1048576,8,FALSE))</f>
        <v>10</v>
      </c>
      <c r="J88" s="168">
        <f>IF(C88="","",VLOOKUP(C88,运单基本信息!$C$4:$P$1048576,14,FALSE))</f>
        <v>0</v>
      </c>
    </row>
    <row r="89" spans="3:10" ht="15" customHeight="1">
      <c r="C89" s="171">
        <v>2019090300085</v>
      </c>
      <c r="D89" s="58" t="s">
        <v>42</v>
      </c>
      <c r="E89" s="164" t="s">
        <v>637</v>
      </c>
      <c r="F89" s="58">
        <v>212</v>
      </c>
      <c r="G89" s="58">
        <v>1106</v>
      </c>
      <c r="H89" s="58">
        <f t="shared" si="1"/>
        <v>1318</v>
      </c>
      <c r="I89" s="10">
        <f>IF(C89="","",VLOOKUP(C89,运单基本信息!$C$4:$P$1048576,8,FALSE))</f>
        <v>19</v>
      </c>
      <c r="J89" s="168">
        <f>IF(C89="","",VLOOKUP(C89,运单基本信息!$C$4:$P$1048576,14,FALSE))</f>
        <v>0</v>
      </c>
    </row>
    <row r="90" spans="3:10" ht="15" customHeight="1">
      <c r="C90" s="171">
        <v>2019090300086</v>
      </c>
      <c r="D90" s="58" t="s">
        <v>48</v>
      </c>
      <c r="E90" s="164" t="s">
        <v>447</v>
      </c>
      <c r="F90" s="58">
        <v>321</v>
      </c>
      <c r="G90" s="58">
        <v>826</v>
      </c>
      <c r="H90" s="58">
        <f t="shared" si="1"/>
        <v>1147</v>
      </c>
      <c r="I90" s="10">
        <f>IF(C90="","",VLOOKUP(C90,运单基本信息!$C$4:$P$1048576,8,FALSE))</f>
        <v>26</v>
      </c>
      <c r="J90" s="168">
        <f>IF(C90="","",VLOOKUP(C90,运单基本信息!$C$4:$P$1048576,14,FALSE))</f>
        <v>0</v>
      </c>
    </row>
    <row r="91" spans="3:10" ht="15" customHeight="1">
      <c r="C91" s="171">
        <v>2019090300087</v>
      </c>
      <c r="D91" s="58" t="s">
        <v>658</v>
      </c>
      <c r="E91" s="164" t="s">
        <v>450</v>
      </c>
      <c r="F91" s="58">
        <v>123</v>
      </c>
      <c r="G91" s="58">
        <v>813</v>
      </c>
      <c r="H91" s="58">
        <f t="shared" si="1"/>
        <v>936</v>
      </c>
      <c r="I91" s="10">
        <f>IF(C91="","",VLOOKUP(C91,运单基本信息!$C$4:$P$1048576,8,FALSE))</f>
        <v>44</v>
      </c>
      <c r="J91" s="168">
        <f>IF(C91="","",VLOOKUP(C91,运单基本信息!$C$4:$P$1048576,14,FALSE))</f>
        <v>0</v>
      </c>
    </row>
    <row r="92" spans="3:10" ht="15" customHeight="1">
      <c r="C92" s="171">
        <v>2019090300088</v>
      </c>
      <c r="D92" s="58" t="s">
        <v>121</v>
      </c>
      <c r="E92" s="164" t="s">
        <v>452</v>
      </c>
      <c r="F92" s="58">
        <v>200</v>
      </c>
      <c r="G92" s="58">
        <v>1073</v>
      </c>
      <c r="H92" s="58">
        <f t="shared" si="1"/>
        <v>1273</v>
      </c>
      <c r="I92" s="10">
        <f>IF(C92="","",VLOOKUP(C92,运单基本信息!$C$4:$P$1048576,8,FALSE))</f>
        <v>18</v>
      </c>
      <c r="J92" s="168">
        <f>IF(C92="","",VLOOKUP(C92,运单基本信息!$C$4:$P$1048576,14,FALSE))</f>
        <v>8</v>
      </c>
    </row>
    <row r="93" spans="3:10" ht="15" customHeight="1">
      <c r="C93" s="171">
        <v>2019090300089</v>
      </c>
      <c r="D93" s="58" t="s">
        <v>119</v>
      </c>
      <c r="E93" s="164" t="s">
        <v>629</v>
      </c>
      <c r="F93" s="58">
        <v>378</v>
      </c>
      <c r="G93" s="58">
        <v>718</v>
      </c>
      <c r="H93" s="58">
        <f t="shared" si="1"/>
        <v>1096</v>
      </c>
      <c r="I93" s="10">
        <f>IF(C93="","",VLOOKUP(C93,运单基本信息!$C$4:$P$1048576,8,FALSE))</f>
        <v>33</v>
      </c>
      <c r="J93" s="168">
        <f>IF(C93="","",VLOOKUP(C93,运单基本信息!$C$4:$P$1048576,14,FALSE))</f>
        <v>0</v>
      </c>
    </row>
    <row r="94" spans="3:10" ht="15" customHeight="1">
      <c r="C94" s="171">
        <v>2019090300090</v>
      </c>
      <c r="D94" s="58" t="s">
        <v>44</v>
      </c>
      <c r="E94" s="164" t="s">
        <v>630</v>
      </c>
      <c r="F94" s="58">
        <v>123</v>
      </c>
      <c r="G94" s="58">
        <v>543</v>
      </c>
      <c r="H94" s="58">
        <f t="shared" si="1"/>
        <v>666</v>
      </c>
      <c r="I94" s="10">
        <f>IF(C94="","",VLOOKUP(C94,运单基本信息!$C$4:$P$1048576,8,FALSE))</f>
        <v>19</v>
      </c>
      <c r="J94" s="168">
        <f>IF(C94="","",VLOOKUP(C94,运单基本信息!$C$4:$P$1048576,14,FALSE))</f>
        <v>0</v>
      </c>
    </row>
    <row r="95" spans="3:10" ht="15" customHeight="1">
      <c r="C95" s="171">
        <v>2019090300091</v>
      </c>
      <c r="D95" s="58" t="s">
        <v>41</v>
      </c>
      <c r="E95" s="164" t="s">
        <v>631</v>
      </c>
      <c r="F95" s="58">
        <v>189</v>
      </c>
      <c r="G95" s="58">
        <v>530</v>
      </c>
      <c r="H95" s="58">
        <f t="shared" si="1"/>
        <v>719</v>
      </c>
      <c r="I95" s="10">
        <f>IF(C95="","",VLOOKUP(C95,运单基本信息!$C$4:$P$1048576,8,FALSE))</f>
        <v>22</v>
      </c>
      <c r="J95" s="168">
        <f>IF(C95="","",VLOOKUP(C95,运单基本信息!$C$4:$P$1048576,14,FALSE))</f>
        <v>0</v>
      </c>
    </row>
    <row r="96" spans="3:10" ht="15" customHeight="1">
      <c r="C96" s="171">
        <v>2019090300092</v>
      </c>
      <c r="D96" s="58" t="s">
        <v>71</v>
      </c>
      <c r="E96" s="164" t="s">
        <v>632</v>
      </c>
      <c r="F96" s="58">
        <v>300</v>
      </c>
      <c r="G96" s="58">
        <v>1373</v>
      </c>
      <c r="H96" s="58">
        <f t="shared" si="1"/>
        <v>1673</v>
      </c>
      <c r="I96" s="10">
        <f>IF(C96="","",VLOOKUP(C96,运单基本信息!$C$4:$P$1048576,8,FALSE))</f>
        <v>41</v>
      </c>
      <c r="J96" s="168">
        <f>IF(C96="","",VLOOKUP(C96,运单基本信息!$C$4:$P$1048576,14,FALSE))</f>
        <v>0</v>
      </c>
    </row>
    <row r="97" spans="3:10" ht="15" customHeight="1">
      <c r="C97" s="171">
        <v>2019090300093</v>
      </c>
      <c r="D97" s="58" t="s">
        <v>46</v>
      </c>
      <c r="E97" s="164" t="s">
        <v>459</v>
      </c>
      <c r="F97" s="58">
        <v>335</v>
      </c>
      <c r="G97" s="58">
        <v>711</v>
      </c>
      <c r="H97" s="58">
        <f t="shared" si="1"/>
        <v>1046</v>
      </c>
      <c r="I97" s="10">
        <f>IF(C97="","",VLOOKUP(C97,运单基本信息!$C$4:$P$1048576,8,FALSE))</f>
        <v>29</v>
      </c>
      <c r="J97" s="168">
        <f>IF(C97="","",VLOOKUP(C97,运单基本信息!$C$4:$P$1048576,14,FALSE))</f>
        <v>0</v>
      </c>
    </row>
    <row r="98" spans="3:10" ht="15" customHeight="1">
      <c r="C98" s="171">
        <v>2019090300094</v>
      </c>
      <c r="D98" s="58" t="s">
        <v>72</v>
      </c>
      <c r="E98" s="164" t="s">
        <v>461</v>
      </c>
      <c r="F98" s="58">
        <v>281</v>
      </c>
      <c r="G98" s="58">
        <v>952</v>
      </c>
      <c r="H98" s="58">
        <f t="shared" si="1"/>
        <v>1233</v>
      </c>
      <c r="I98" s="10">
        <f>IF(C98="","",VLOOKUP(C98,运单基本信息!$C$4:$P$1048576,8,FALSE))</f>
        <v>44</v>
      </c>
      <c r="J98" s="168">
        <f>IF(C98="","",VLOOKUP(C98,运单基本信息!$C$4:$P$1048576,14,FALSE))</f>
        <v>5.7</v>
      </c>
    </row>
    <row r="99" spans="3:10" ht="15" customHeight="1">
      <c r="C99" s="171">
        <v>2019090300095</v>
      </c>
      <c r="D99" s="58" t="s">
        <v>113</v>
      </c>
      <c r="E99" s="164" t="s">
        <v>462</v>
      </c>
      <c r="F99" s="58">
        <v>424</v>
      </c>
      <c r="G99" s="58">
        <v>1209</v>
      </c>
      <c r="H99" s="58">
        <f t="shared" si="1"/>
        <v>1633</v>
      </c>
      <c r="I99" s="10">
        <f>IF(C99="","",VLOOKUP(C99,运单基本信息!$C$4:$P$1048576,8,FALSE))</f>
        <v>41</v>
      </c>
      <c r="J99" s="168">
        <f>IF(C99="","",VLOOKUP(C99,运单基本信息!$C$4:$P$1048576,14,FALSE))</f>
        <v>0</v>
      </c>
    </row>
    <row r="100" spans="3:10" ht="15" customHeight="1">
      <c r="C100" s="171">
        <v>2019090300096</v>
      </c>
      <c r="D100" s="58" t="s">
        <v>111</v>
      </c>
      <c r="E100" s="164" t="s">
        <v>464</v>
      </c>
      <c r="F100" s="58">
        <v>178</v>
      </c>
      <c r="G100" s="58">
        <v>1074</v>
      </c>
      <c r="H100" s="58">
        <f t="shared" si="1"/>
        <v>1252</v>
      </c>
      <c r="I100" s="10">
        <f>IF(C100="","",VLOOKUP(C100,运单基本信息!$C$4:$P$1048576,8,FALSE))</f>
        <v>35</v>
      </c>
      <c r="J100" s="168">
        <f>IF(C100="","",VLOOKUP(C100,运单基本信息!$C$4:$P$1048576,14,FALSE))</f>
        <v>0</v>
      </c>
    </row>
    <row r="101" spans="3:10" ht="15" customHeight="1">
      <c r="C101" s="171">
        <v>2019090300097</v>
      </c>
      <c r="D101" s="58" t="s">
        <v>41</v>
      </c>
      <c r="E101" s="164" t="s">
        <v>465</v>
      </c>
      <c r="F101" s="58">
        <v>126</v>
      </c>
      <c r="G101" s="58">
        <v>359</v>
      </c>
      <c r="H101" s="58">
        <f t="shared" si="1"/>
        <v>485</v>
      </c>
      <c r="I101" s="10">
        <f>IF(C101="","",VLOOKUP(C101,运单基本信息!$C$4:$P$1048576,8,FALSE))</f>
        <v>36</v>
      </c>
      <c r="J101" s="168">
        <f>IF(C101="","",VLOOKUP(C101,运单基本信息!$C$4:$P$1048576,14,FALSE))</f>
        <v>0</v>
      </c>
    </row>
    <row r="102" spans="3:10" ht="15" customHeight="1">
      <c r="C102" s="171">
        <v>2019090300098</v>
      </c>
      <c r="D102" s="58" t="s">
        <v>71</v>
      </c>
      <c r="E102" s="164" t="s">
        <v>633</v>
      </c>
      <c r="F102" s="58">
        <v>137</v>
      </c>
      <c r="G102" s="58">
        <v>1277</v>
      </c>
      <c r="H102" s="58">
        <f t="shared" si="1"/>
        <v>1414</v>
      </c>
      <c r="I102" s="10">
        <f>IF(C102="","",VLOOKUP(C102,运单基本信息!$C$4:$P$1048576,8,FALSE))</f>
        <v>47</v>
      </c>
      <c r="J102" s="168">
        <f>IF(C102="","",VLOOKUP(C102,运单基本信息!$C$4:$P$1048576,14,FALSE))</f>
        <v>0</v>
      </c>
    </row>
    <row r="103" spans="3:10" ht="15" customHeight="1">
      <c r="C103" s="171">
        <v>2019090300099</v>
      </c>
      <c r="D103" s="58" t="s">
        <v>46</v>
      </c>
      <c r="E103" s="164" t="s">
        <v>634</v>
      </c>
      <c r="F103" s="58">
        <v>136</v>
      </c>
      <c r="G103" s="58">
        <v>1223</v>
      </c>
      <c r="H103" s="58">
        <f t="shared" si="1"/>
        <v>1359</v>
      </c>
      <c r="I103" s="10">
        <f>IF(C103="","",VLOOKUP(C103,运单基本信息!$C$4:$P$1048576,8,FALSE))</f>
        <v>39</v>
      </c>
      <c r="J103" s="168">
        <f>IF(C103="","",VLOOKUP(C103,运单基本信息!$C$4:$P$1048576,14,FALSE))</f>
        <v>0</v>
      </c>
    </row>
    <row r="104" spans="3:10" ht="15" customHeight="1">
      <c r="C104" s="171">
        <v>2019090300100</v>
      </c>
      <c r="D104" s="58" t="s">
        <v>72</v>
      </c>
      <c r="E104" s="164" t="s">
        <v>635</v>
      </c>
      <c r="F104" s="58">
        <v>416</v>
      </c>
      <c r="G104" s="58">
        <v>1338</v>
      </c>
      <c r="H104" s="58">
        <f t="shared" si="1"/>
        <v>1754</v>
      </c>
      <c r="I104" s="10">
        <f>IF(C104="","",VLOOKUP(C104,运单基本信息!$C$4:$P$1048576,8,FALSE))</f>
        <v>21</v>
      </c>
      <c r="J104" s="168">
        <f>IF(C104="","",VLOOKUP(C104,运单基本信息!$C$4:$P$1048576,14,FALSE))</f>
        <v>0</v>
      </c>
    </row>
    <row r="105" spans="3:10" ht="15" customHeight="1">
      <c r="C105" s="171">
        <v>2019090400001</v>
      </c>
      <c r="D105" s="58" t="s">
        <v>113</v>
      </c>
      <c r="E105" s="164" t="s">
        <v>469</v>
      </c>
      <c r="F105" s="58">
        <v>379</v>
      </c>
      <c r="G105" s="58">
        <v>1037</v>
      </c>
      <c r="H105" s="58">
        <f>F105+G105</f>
        <v>1416</v>
      </c>
      <c r="I105" s="10">
        <f>IF(C105="","",VLOOKUP(C105,运单基本信息!$C$4:$P$1048576,8,FALSE))</f>
        <v>39</v>
      </c>
      <c r="J105" s="168">
        <f>IF(C105="","",VLOOKUP(C105,运单基本信息!$C$4:$P$1048576,14,FALSE))</f>
        <v>0</v>
      </c>
    </row>
    <row r="106" spans="3:10">
      <c r="C106" s="172">
        <v>2019091600004</v>
      </c>
      <c r="D106" s="10" t="s">
        <v>1427</v>
      </c>
      <c r="E106" s="10" t="s">
        <v>1428</v>
      </c>
      <c r="F106" s="10">
        <v>5.2356020942408377E-2</v>
      </c>
      <c r="G106" s="10">
        <v>5.235602094240838E-3</v>
      </c>
      <c r="H106" s="58">
        <f t="shared" ref="H106:H169" si="2">F106+G106</f>
        <v>5.7591623036649213E-2</v>
      </c>
      <c r="I106" s="10">
        <f>IF(C106="","",VLOOKUP(C106,运单基本信息!$C$4:$P$1048576,8,FALSE))</f>
        <v>5</v>
      </c>
      <c r="J106" s="168">
        <f>IF(C106="","",VLOOKUP(C106,运单基本信息!$C$4:$P$1048576,14,FALSE))</f>
        <v>1</v>
      </c>
    </row>
    <row r="107" spans="3:10">
      <c r="C107" s="172">
        <v>2019091600001</v>
      </c>
      <c r="D107" s="10" t="s">
        <v>1427</v>
      </c>
      <c r="E107" s="10" t="s">
        <v>1428</v>
      </c>
      <c r="F107" s="10">
        <v>5.2356020942408377E-2</v>
      </c>
      <c r="G107" s="10">
        <v>5.235602094240838E-3</v>
      </c>
      <c r="H107" s="58">
        <f t="shared" si="2"/>
        <v>5.7591623036649213E-2</v>
      </c>
      <c r="I107" s="10">
        <f>IF(C107="","",VLOOKUP(C107,运单基本信息!$C$4:$P$1048576,8,FALSE))</f>
        <v>5</v>
      </c>
      <c r="J107" s="168">
        <f>IF(C107="","",VLOOKUP(C107,运单基本信息!$C$4:$P$1048576,14,FALSE))</f>
        <v>0.01</v>
      </c>
    </row>
    <row r="108" spans="3:10">
      <c r="C108" s="172">
        <v>2019091600002</v>
      </c>
      <c r="D108" s="10" t="s">
        <v>1427</v>
      </c>
      <c r="E108" s="10" t="s">
        <v>1428</v>
      </c>
      <c r="F108" s="10">
        <v>5.2356020942408377E-2</v>
      </c>
      <c r="G108" s="10">
        <v>5.235602094240838E-3</v>
      </c>
      <c r="H108" s="58">
        <f t="shared" si="2"/>
        <v>5.7591623036649213E-2</v>
      </c>
      <c r="I108" s="10">
        <f>IF(C108="","",VLOOKUP(C108,运单基本信息!$C$4:$P$1048576,8,FALSE))</f>
        <v>10</v>
      </c>
      <c r="J108" s="168">
        <f>IF(C108="","",VLOOKUP(C108,运单基本信息!$C$4:$P$1048576,14,FALSE))</f>
        <v>0.01</v>
      </c>
    </row>
    <row r="109" spans="3:10">
      <c r="C109" s="172">
        <v>2019091600003</v>
      </c>
      <c r="D109" s="10" t="s">
        <v>1427</v>
      </c>
      <c r="E109" s="10" t="s">
        <v>1428</v>
      </c>
      <c r="F109" s="10">
        <v>5.2356020942408377E-2</v>
      </c>
      <c r="G109" s="10">
        <v>5.235602094240838E-3</v>
      </c>
      <c r="H109" s="58">
        <f t="shared" si="2"/>
        <v>5.7591623036649213E-2</v>
      </c>
      <c r="I109" s="10">
        <f>IF(C109="","",VLOOKUP(C109,运单基本信息!$C$4:$P$1048576,8,FALSE))</f>
        <v>4</v>
      </c>
      <c r="J109" s="168">
        <f>IF(C109="","",VLOOKUP(C109,运单基本信息!$C$4:$P$1048576,14,FALSE))</f>
        <v>0.01</v>
      </c>
    </row>
    <row r="110" spans="3:10">
      <c r="C110" s="172">
        <v>2022091300001</v>
      </c>
      <c r="H110" s="58">
        <f t="shared" si="2"/>
        <v>0</v>
      </c>
      <c r="I110" s="10">
        <f>IF(C110="","",VLOOKUP(C110,运单基本信息!$C$4:$P$1048576,8,FALSE))</f>
        <v>4</v>
      </c>
      <c r="J110" s="168">
        <f>IF(C110="","",VLOOKUP(C110,运单基本信息!$C$4:$P$1048576,14,FALSE))</f>
        <v>0.12</v>
      </c>
    </row>
    <row r="111" spans="3:10">
      <c r="H111" s="58">
        <f t="shared" si="2"/>
        <v>0</v>
      </c>
      <c r="I111" s="10" t="str">
        <f>IF(C111="","",VLOOKUP(C111,运单基本信息!$C$4:$P$1048576,8,FALSE))</f>
        <v/>
      </c>
      <c r="J111" s="168" t="str">
        <f>IF(C111="","",VLOOKUP(C111,运单基本信息!$C$4:$P$1048576,14,FALSE))</f>
        <v/>
      </c>
    </row>
    <row r="112" spans="3:10">
      <c r="H112" s="58">
        <f t="shared" si="2"/>
        <v>0</v>
      </c>
      <c r="I112" s="10" t="str">
        <f>IF(C112="","",VLOOKUP(C112,运单基本信息!$C$4:$P$1048576,8,FALSE))</f>
        <v/>
      </c>
      <c r="J112" s="168" t="str">
        <f>IF(C112="","",VLOOKUP(C112,运单基本信息!$C$4:$P$1048576,14,FALSE))</f>
        <v/>
      </c>
    </row>
    <row r="113" spans="8:10">
      <c r="H113" s="58">
        <f t="shared" si="2"/>
        <v>0</v>
      </c>
      <c r="I113" s="10" t="str">
        <f>IF(C113="","",VLOOKUP(C113,运单基本信息!$C$4:$P$1048576,8,FALSE))</f>
        <v/>
      </c>
      <c r="J113" s="168" t="str">
        <f>IF(C113="","",VLOOKUP(C113,运单基本信息!$C$4:$P$1048576,14,FALSE))</f>
        <v/>
      </c>
    </row>
    <row r="114" spans="8:10">
      <c r="H114" s="58">
        <f t="shared" si="2"/>
        <v>0</v>
      </c>
      <c r="I114" s="10" t="str">
        <f>IF(C114="","",VLOOKUP(C114,运单基本信息!$C$4:$P$1048576,8,FALSE))</f>
        <v/>
      </c>
      <c r="J114" s="168" t="str">
        <f>IF(C114="","",VLOOKUP(C114,运单基本信息!$C$4:$P$1048576,14,FALSE))</f>
        <v/>
      </c>
    </row>
    <row r="115" spans="8:10">
      <c r="H115" s="58">
        <f t="shared" si="2"/>
        <v>0</v>
      </c>
      <c r="I115" s="10" t="str">
        <f>IF(C115="","",VLOOKUP(C115,运单基本信息!$C$4:$P$1048576,8,FALSE))</f>
        <v/>
      </c>
      <c r="J115" s="168" t="str">
        <f>IF(C115="","",VLOOKUP(C115,运单基本信息!$C$4:$P$1048576,14,FALSE))</f>
        <v/>
      </c>
    </row>
    <row r="116" spans="8:10">
      <c r="H116" s="58">
        <f t="shared" si="2"/>
        <v>0</v>
      </c>
      <c r="I116" s="10" t="str">
        <f>IF(C116="","",VLOOKUP(C116,运单基本信息!$C$4:$P$1048576,8,FALSE))</f>
        <v/>
      </c>
      <c r="J116" s="168" t="str">
        <f>IF(C116="","",VLOOKUP(C116,运单基本信息!$C$4:$P$1048576,14,FALSE))</f>
        <v/>
      </c>
    </row>
    <row r="117" spans="8:10">
      <c r="H117" s="58">
        <f t="shared" si="2"/>
        <v>0</v>
      </c>
      <c r="I117" s="10" t="str">
        <f>IF(C117="","",VLOOKUP(C117,运单基本信息!$C$4:$P$1048576,8,FALSE))</f>
        <v/>
      </c>
      <c r="J117" s="168" t="str">
        <f>IF(C117="","",VLOOKUP(C117,运单基本信息!$C$4:$P$1048576,14,FALSE))</f>
        <v/>
      </c>
    </row>
    <row r="118" spans="8:10">
      <c r="H118" s="58">
        <f t="shared" si="2"/>
        <v>0</v>
      </c>
      <c r="I118" s="10" t="str">
        <f>IF(C118="","",VLOOKUP(C118,运单基本信息!$C$4:$P$1048576,8,FALSE))</f>
        <v/>
      </c>
      <c r="J118" s="168" t="str">
        <f>IF(C118="","",VLOOKUP(C118,运单基本信息!$C$4:$P$1048576,14,FALSE))</f>
        <v/>
      </c>
    </row>
    <row r="119" spans="8:10">
      <c r="H119" s="58">
        <f t="shared" si="2"/>
        <v>0</v>
      </c>
      <c r="I119" s="10" t="str">
        <f>IF(C119="","",VLOOKUP(C119,运单基本信息!$C$4:$P$1048576,8,FALSE))</f>
        <v/>
      </c>
      <c r="J119" s="168" t="str">
        <f>IF(C119="","",VLOOKUP(C119,运单基本信息!$C$4:$P$1048576,14,FALSE))</f>
        <v/>
      </c>
    </row>
    <row r="120" spans="8:10">
      <c r="H120" s="58">
        <f t="shared" si="2"/>
        <v>0</v>
      </c>
      <c r="I120" s="10" t="str">
        <f>IF(C120="","",VLOOKUP(C120,运单基本信息!$C$4:$P$1048576,8,FALSE))</f>
        <v/>
      </c>
      <c r="J120" s="168" t="str">
        <f>IF(C120="","",VLOOKUP(C120,运单基本信息!$C$4:$P$1048576,14,FALSE))</f>
        <v/>
      </c>
    </row>
    <row r="121" spans="8:10">
      <c r="H121" s="58">
        <f t="shared" si="2"/>
        <v>0</v>
      </c>
      <c r="I121" s="10" t="str">
        <f>IF(C121="","",VLOOKUP(C121,运单基本信息!$C$4:$P$1048576,8,FALSE))</f>
        <v/>
      </c>
      <c r="J121" s="168" t="str">
        <f>IF(C121="","",VLOOKUP(C121,运单基本信息!$C$4:$P$1048576,14,FALSE))</f>
        <v/>
      </c>
    </row>
    <row r="122" spans="8:10">
      <c r="H122" s="58">
        <f t="shared" si="2"/>
        <v>0</v>
      </c>
      <c r="I122" s="10" t="str">
        <f>IF(C122="","",VLOOKUP(C122,运单基本信息!$C$4:$P$1048576,8,FALSE))</f>
        <v/>
      </c>
      <c r="J122" s="168" t="str">
        <f>IF(C122="","",VLOOKUP(C122,运单基本信息!$C$4:$P$1048576,14,FALSE))</f>
        <v/>
      </c>
    </row>
    <row r="123" spans="8:10">
      <c r="H123" s="58">
        <f t="shared" si="2"/>
        <v>0</v>
      </c>
      <c r="I123" s="10" t="str">
        <f>IF(C123="","",VLOOKUP(C123,运单基本信息!$C$4:$P$1048576,8,FALSE))</f>
        <v/>
      </c>
      <c r="J123" s="168" t="str">
        <f>IF(C123="","",VLOOKUP(C123,运单基本信息!$C$4:$P$1048576,14,FALSE))</f>
        <v/>
      </c>
    </row>
    <row r="124" spans="8:10">
      <c r="H124" s="58">
        <f t="shared" si="2"/>
        <v>0</v>
      </c>
      <c r="I124" s="10" t="str">
        <f>IF(C124="","",VLOOKUP(C124,运单基本信息!$C$4:$P$1048576,8,FALSE))</f>
        <v/>
      </c>
      <c r="J124" s="168" t="str">
        <f>IF(C124="","",VLOOKUP(C124,运单基本信息!$C$4:$P$1048576,14,FALSE))</f>
        <v/>
      </c>
    </row>
    <row r="125" spans="8:10">
      <c r="H125" s="58">
        <f t="shared" si="2"/>
        <v>0</v>
      </c>
      <c r="I125" s="10" t="str">
        <f>IF(C125="","",VLOOKUP(C125,运单基本信息!$C$4:$P$1048576,8,FALSE))</f>
        <v/>
      </c>
      <c r="J125" s="168" t="str">
        <f>IF(C125="","",VLOOKUP(C125,运单基本信息!$C$4:$P$1048576,14,FALSE))</f>
        <v/>
      </c>
    </row>
    <row r="126" spans="8:10">
      <c r="H126" s="58">
        <f t="shared" si="2"/>
        <v>0</v>
      </c>
      <c r="I126" s="10" t="str">
        <f>IF(C126="","",VLOOKUP(C126,运单基本信息!$C$4:$P$1048576,8,FALSE))</f>
        <v/>
      </c>
      <c r="J126" s="168" t="str">
        <f>IF(C126="","",VLOOKUP(C126,运单基本信息!$C$4:$P$1048576,14,FALSE))</f>
        <v/>
      </c>
    </row>
    <row r="127" spans="8:10">
      <c r="H127" s="58">
        <f t="shared" si="2"/>
        <v>0</v>
      </c>
      <c r="I127" s="10" t="str">
        <f>IF(C127="","",VLOOKUP(C127,运单基本信息!$C$4:$P$1048576,8,FALSE))</f>
        <v/>
      </c>
      <c r="J127" s="168" t="str">
        <f>IF(C127="","",VLOOKUP(C127,运单基本信息!$C$4:$P$1048576,14,FALSE))</f>
        <v/>
      </c>
    </row>
    <row r="128" spans="8:10">
      <c r="H128" s="58">
        <f t="shared" si="2"/>
        <v>0</v>
      </c>
      <c r="I128" s="10" t="str">
        <f>IF(C128="","",VLOOKUP(C128,运单基本信息!$C$4:$P$1048576,8,FALSE))</f>
        <v/>
      </c>
      <c r="J128" s="168" t="str">
        <f>IF(C128="","",VLOOKUP(C128,运单基本信息!$C$4:$P$1048576,14,FALSE))</f>
        <v/>
      </c>
    </row>
    <row r="129" spans="8:10">
      <c r="H129" s="58">
        <f t="shared" si="2"/>
        <v>0</v>
      </c>
      <c r="I129" s="10" t="str">
        <f>IF(C129="","",VLOOKUP(C129,运单基本信息!$C$4:$P$1048576,8,FALSE))</f>
        <v/>
      </c>
      <c r="J129" s="168" t="str">
        <f>IF(C129="","",VLOOKUP(C129,运单基本信息!$C$4:$P$1048576,14,FALSE))</f>
        <v/>
      </c>
    </row>
    <row r="130" spans="8:10">
      <c r="H130" s="58">
        <f t="shared" si="2"/>
        <v>0</v>
      </c>
      <c r="I130" s="10" t="str">
        <f>IF(C130="","",VLOOKUP(C130,运单基本信息!$C$4:$P$1048576,8,FALSE))</f>
        <v/>
      </c>
      <c r="J130" s="168" t="str">
        <f>IF(C130="","",VLOOKUP(C130,运单基本信息!$C$4:$P$1048576,14,FALSE))</f>
        <v/>
      </c>
    </row>
    <row r="131" spans="8:10">
      <c r="H131" s="58">
        <f t="shared" si="2"/>
        <v>0</v>
      </c>
      <c r="I131" s="10" t="str">
        <f>IF(C131="","",VLOOKUP(C131,运单基本信息!$C$4:$P$1048576,8,FALSE))</f>
        <v/>
      </c>
      <c r="J131" s="168" t="str">
        <f>IF(C131="","",VLOOKUP(C131,运单基本信息!$C$4:$P$1048576,14,FALSE))</f>
        <v/>
      </c>
    </row>
    <row r="132" spans="8:10">
      <c r="H132" s="58">
        <f t="shared" si="2"/>
        <v>0</v>
      </c>
      <c r="I132" s="10" t="str">
        <f>IF(C132="","",VLOOKUP(C132,运单基本信息!$C$4:$P$1048576,8,FALSE))</f>
        <v/>
      </c>
      <c r="J132" s="168" t="str">
        <f>IF(C132="","",VLOOKUP(C132,运单基本信息!$C$4:$P$1048576,14,FALSE))</f>
        <v/>
      </c>
    </row>
    <row r="133" spans="8:10">
      <c r="H133" s="58">
        <f t="shared" si="2"/>
        <v>0</v>
      </c>
      <c r="I133" s="10" t="str">
        <f>IF(C133="","",VLOOKUP(C133,运单基本信息!$C$4:$P$1048576,8,FALSE))</f>
        <v/>
      </c>
      <c r="J133" s="168" t="str">
        <f>IF(C133="","",VLOOKUP(C133,运单基本信息!$C$4:$P$1048576,14,FALSE))</f>
        <v/>
      </c>
    </row>
    <row r="134" spans="8:10">
      <c r="H134" s="58">
        <f t="shared" si="2"/>
        <v>0</v>
      </c>
      <c r="I134" s="10" t="str">
        <f>IF(C134="","",VLOOKUP(C134,运单基本信息!$C$4:$P$1048576,8,FALSE))</f>
        <v/>
      </c>
      <c r="J134" s="168" t="str">
        <f>IF(C134="","",VLOOKUP(C134,运单基本信息!$C$4:$P$1048576,14,FALSE))</f>
        <v/>
      </c>
    </row>
    <row r="135" spans="8:10">
      <c r="H135" s="58">
        <f t="shared" si="2"/>
        <v>0</v>
      </c>
      <c r="I135" s="10" t="str">
        <f>IF(C135="","",VLOOKUP(C135,运单基本信息!$C$4:$P$1048576,8,FALSE))</f>
        <v/>
      </c>
      <c r="J135" s="168" t="str">
        <f>IF(C135="","",VLOOKUP(C135,运单基本信息!$C$4:$P$1048576,14,FALSE))</f>
        <v/>
      </c>
    </row>
    <row r="136" spans="8:10">
      <c r="H136" s="58">
        <f t="shared" si="2"/>
        <v>0</v>
      </c>
      <c r="I136" s="10" t="str">
        <f>IF(C136="","",VLOOKUP(C136,运单基本信息!$C$4:$P$1048576,8,FALSE))</f>
        <v/>
      </c>
      <c r="J136" s="168" t="str">
        <f>IF(C136="","",VLOOKUP(C136,运单基本信息!$C$4:$P$1048576,14,FALSE))</f>
        <v/>
      </c>
    </row>
    <row r="137" spans="8:10">
      <c r="H137" s="58">
        <f t="shared" si="2"/>
        <v>0</v>
      </c>
      <c r="I137" s="10" t="str">
        <f>IF(C137="","",VLOOKUP(C137,运单基本信息!$C$4:$P$1048576,8,FALSE))</f>
        <v/>
      </c>
      <c r="J137" s="168" t="str">
        <f>IF(C137="","",VLOOKUP(C137,运单基本信息!$C$4:$P$1048576,14,FALSE))</f>
        <v/>
      </c>
    </row>
    <row r="138" spans="8:10">
      <c r="H138" s="58">
        <f t="shared" si="2"/>
        <v>0</v>
      </c>
      <c r="I138" s="10" t="str">
        <f>IF(C138="","",VLOOKUP(C138,运单基本信息!$C$4:$P$1048576,8,FALSE))</f>
        <v/>
      </c>
      <c r="J138" s="168" t="str">
        <f>IF(C138="","",VLOOKUP(C138,运单基本信息!$C$4:$P$1048576,14,FALSE))</f>
        <v/>
      </c>
    </row>
    <row r="139" spans="8:10">
      <c r="H139" s="58">
        <f t="shared" si="2"/>
        <v>0</v>
      </c>
      <c r="I139" s="10" t="str">
        <f>IF(C139="","",VLOOKUP(C139,运单基本信息!$C$4:$P$1048576,8,FALSE))</f>
        <v/>
      </c>
      <c r="J139" s="168" t="str">
        <f>IF(C139="","",VLOOKUP(C139,运单基本信息!$C$4:$P$1048576,14,FALSE))</f>
        <v/>
      </c>
    </row>
    <row r="140" spans="8:10">
      <c r="H140" s="58">
        <f t="shared" si="2"/>
        <v>0</v>
      </c>
      <c r="I140" s="10" t="str">
        <f>IF(C140="","",VLOOKUP(C140,运单基本信息!$C$4:$P$1048576,8,FALSE))</f>
        <v/>
      </c>
      <c r="J140" s="168" t="str">
        <f>IF(C140="","",VLOOKUP(C140,运单基本信息!$C$4:$P$1048576,14,FALSE))</f>
        <v/>
      </c>
    </row>
    <row r="141" spans="8:10">
      <c r="H141" s="58">
        <f t="shared" si="2"/>
        <v>0</v>
      </c>
      <c r="I141" s="10" t="str">
        <f>IF(C141="","",VLOOKUP(C141,运单基本信息!$C$4:$P$1048576,8,FALSE))</f>
        <v/>
      </c>
      <c r="J141" s="168" t="str">
        <f>IF(C141="","",VLOOKUP(C141,运单基本信息!$C$4:$P$1048576,14,FALSE))</f>
        <v/>
      </c>
    </row>
    <row r="142" spans="8:10">
      <c r="H142" s="58">
        <f t="shared" si="2"/>
        <v>0</v>
      </c>
      <c r="I142" s="10" t="str">
        <f>IF(C142="","",VLOOKUP(C142,运单基本信息!$C$4:$P$1048576,8,FALSE))</f>
        <v/>
      </c>
      <c r="J142" s="168" t="str">
        <f>IF(C142="","",VLOOKUP(C142,运单基本信息!$C$4:$P$1048576,14,FALSE))</f>
        <v/>
      </c>
    </row>
    <row r="143" spans="8:10">
      <c r="H143" s="58">
        <f t="shared" si="2"/>
        <v>0</v>
      </c>
      <c r="I143" s="10" t="str">
        <f>IF(C143="","",VLOOKUP(C143,运单基本信息!$C$4:$P$1048576,8,FALSE))</f>
        <v/>
      </c>
      <c r="J143" s="168" t="str">
        <f>IF(C143="","",VLOOKUP(C143,运单基本信息!$C$4:$P$1048576,14,FALSE))</f>
        <v/>
      </c>
    </row>
    <row r="144" spans="8:10">
      <c r="H144" s="58">
        <f t="shared" si="2"/>
        <v>0</v>
      </c>
      <c r="I144" s="10" t="str">
        <f>IF(C144="","",VLOOKUP(C144,运单基本信息!$C$4:$P$1048576,8,FALSE))</f>
        <v/>
      </c>
      <c r="J144" s="168" t="str">
        <f>IF(C144="","",VLOOKUP(C144,运单基本信息!$C$4:$P$1048576,14,FALSE))</f>
        <v/>
      </c>
    </row>
    <row r="145" spans="8:10">
      <c r="H145" s="58">
        <f t="shared" si="2"/>
        <v>0</v>
      </c>
      <c r="I145" s="10" t="str">
        <f>IF(C145="","",VLOOKUP(C145,运单基本信息!$C$4:$P$1048576,8,FALSE))</f>
        <v/>
      </c>
      <c r="J145" s="168" t="str">
        <f>IF(C145="","",VLOOKUP(C145,运单基本信息!$C$4:$P$1048576,14,FALSE))</f>
        <v/>
      </c>
    </row>
    <row r="146" spans="8:10">
      <c r="H146" s="58">
        <f t="shared" si="2"/>
        <v>0</v>
      </c>
      <c r="I146" s="10" t="str">
        <f>IF(C146="","",VLOOKUP(C146,运单基本信息!$C$4:$P$1048576,8,FALSE))</f>
        <v/>
      </c>
      <c r="J146" s="168" t="str">
        <f>IF(C146="","",VLOOKUP(C146,运单基本信息!$C$4:$P$1048576,14,FALSE))</f>
        <v/>
      </c>
    </row>
    <row r="147" spans="8:10">
      <c r="H147" s="58">
        <f t="shared" si="2"/>
        <v>0</v>
      </c>
      <c r="I147" s="10" t="str">
        <f>IF(C147="","",VLOOKUP(C147,运单基本信息!$C$4:$P$1048576,8,FALSE))</f>
        <v/>
      </c>
      <c r="J147" s="168" t="str">
        <f>IF(C147="","",VLOOKUP(C147,运单基本信息!$C$4:$P$1048576,14,FALSE))</f>
        <v/>
      </c>
    </row>
    <row r="148" spans="8:10">
      <c r="H148" s="58">
        <f t="shared" si="2"/>
        <v>0</v>
      </c>
      <c r="I148" s="10" t="str">
        <f>IF(C148="","",VLOOKUP(C148,运单基本信息!$C$4:$P$1048576,8,FALSE))</f>
        <v/>
      </c>
      <c r="J148" s="168" t="str">
        <f>IF(C148="","",VLOOKUP(C148,运单基本信息!$C$4:$P$1048576,14,FALSE))</f>
        <v/>
      </c>
    </row>
    <row r="149" spans="8:10">
      <c r="H149" s="58">
        <f t="shared" si="2"/>
        <v>0</v>
      </c>
      <c r="I149" s="10" t="str">
        <f>IF(C149="","",VLOOKUP(C149,运单基本信息!$C$4:$P$1048576,8,FALSE))</f>
        <v/>
      </c>
      <c r="J149" s="168" t="str">
        <f>IF(C149="","",VLOOKUP(C149,运单基本信息!$C$4:$P$1048576,14,FALSE))</f>
        <v/>
      </c>
    </row>
    <row r="150" spans="8:10">
      <c r="H150" s="58">
        <f t="shared" si="2"/>
        <v>0</v>
      </c>
      <c r="I150" s="10" t="str">
        <f>IF(C150="","",VLOOKUP(C150,运单基本信息!$C$4:$P$1048576,8,FALSE))</f>
        <v/>
      </c>
      <c r="J150" s="168" t="str">
        <f>IF(C150="","",VLOOKUP(C150,运单基本信息!$C$4:$P$1048576,14,FALSE))</f>
        <v/>
      </c>
    </row>
    <row r="151" spans="8:10">
      <c r="H151" s="58">
        <f t="shared" si="2"/>
        <v>0</v>
      </c>
      <c r="I151" s="10" t="str">
        <f>IF(C151="","",VLOOKUP(C151,运单基本信息!$C$4:$P$1048576,8,FALSE))</f>
        <v/>
      </c>
      <c r="J151" s="168" t="str">
        <f>IF(C151="","",VLOOKUP(C151,运单基本信息!$C$4:$P$1048576,14,FALSE))</f>
        <v/>
      </c>
    </row>
    <row r="152" spans="8:10">
      <c r="H152" s="58">
        <f t="shared" si="2"/>
        <v>0</v>
      </c>
      <c r="I152" s="10" t="str">
        <f>IF(C152="","",VLOOKUP(C152,运单基本信息!$C$4:$P$1048576,8,FALSE))</f>
        <v/>
      </c>
      <c r="J152" s="168" t="str">
        <f>IF(C152="","",VLOOKUP(C152,运单基本信息!$C$4:$P$1048576,14,FALSE))</f>
        <v/>
      </c>
    </row>
    <row r="153" spans="8:10">
      <c r="H153" s="58">
        <f t="shared" si="2"/>
        <v>0</v>
      </c>
      <c r="I153" s="10" t="str">
        <f>IF(C153="","",VLOOKUP(C153,运单基本信息!$C$4:$P$1048576,8,FALSE))</f>
        <v/>
      </c>
      <c r="J153" s="168" t="str">
        <f>IF(C153="","",VLOOKUP(C153,运单基本信息!$C$4:$P$1048576,14,FALSE))</f>
        <v/>
      </c>
    </row>
    <row r="154" spans="8:10">
      <c r="H154" s="58">
        <f t="shared" si="2"/>
        <v>0</v>
      </c>
      <c r="I154" s="10" t="str">
        <f>IF(C154="","",VLOOKUP(C154,运单基本信息!$C$4:$P$1048576,8,FALSE))</f>
        <v/>
      </c>
      <c r="J154" s="168" t="str">
        <f>IF(C154="","",VLOOKUP(C154,运单基本信息!$C$4:$P$1048576,14,FALSE))</f>
        <v/>
      </c>
    </row>
    <row r="155" spans="8:10">
      <c r="H155" s="58">
        <f t="shared" si="2"/>
        <v>0</v>
      </c>
      <c r="I155" s="10" t="str">
        <f>IF(C155="","",VLOOKUP(C155,运单基本信息!$C$4:$P$1048576,8,FALSE))</f>
        <v/>
      </c>
      <c r="J155" s="168" t="str">
        <f>IF(C155="","",VLOOKUP(C155,运单基本信息!$C$4:$P$1048576,14,FALSE))</f>
        <v/>
      </c>
    </row>
    <row r="156" spans="8:10">
      <c r="H156" s="58">
        <f t="shared" si="2"/>
        <v>0</v>
      </c>
      <c r="I156" s="10" t="str">
        <f>IF(C156="","",VLOOKUP(C156,运单基本信息!$C$4:$P$1048576,8,FALSE))</f>
        <v/>
      </c>
      <c r="J156" s="168" t="str">
        <f>IF(C156="","",VLOOKUP(C156,运单基本信息!$C$4:$P$1048576,14,FALSE))</f>
        <v/>
      </c>
    </row>
    <row r="157" spans="8:10">
      <c r="H157" s="58">
        <f t="shared" si="2"/>
        <v>0</v>
      </c>
      <c r="I157" s="10" t="str">
        <f>IF(C157="","",VLOOKUP(C157,运单基本信息!$C$4:$P$1048576,8,FALSE))</f>
        <v/>
      </c>
      <c r="J157" s="168" t="str">
        <f>IF(C157="","",VLOOKUP(C157,运单基本信息!$C$4:$P$1048576,14,FALSE))</f>
        <v/>
      </c>
    </row>
    <row r="158" spans="8:10">
      <c r="H158" s="58">
        <f t="shared" si="2"/>
        <v>0</v>
      </c>
      <c r="I158" s="10" t="str">
        <f>IF(C158="","",VLOOKUP(C158,运单基本信息!$C$4:$P$1048576,8,FALSE))</f>
        <v/>
      </c>
      <c r="J158" s="168" t="str">
        <f>IF(C158="","",VLOOKUP(C158,运单基本信息!$C$4:$P$1048576,14,FALSE))</f>
        <v/>
      </c>
    </row>
    <row r="159" spans="8:10">
      <c r="H159" s="58">
        <f t="shared" si="2"/>
        <v>0</v>
      </c>
      <c r="I159" s="10" t="str">
        <f>IF(C159="","",VLOOKUP(C159,运单基本信息!$C$4:$P$1048576,8,FALSE))</f>
        <v/>
      </c>
      <c r="J159" s="168" t="str">
        <f>IF(C159="","",VLOOKUP(C159,运单基本信息!$C$4:$P$1048576,14,FALSE))</f>
        <v/>
      </c>
    </row>
    <row r="160" spans="8:10">
      <c r="H160" s="58">
        <f t="shared" si="2"/>
        <v>0</v>
      </c>
      <c r="I160" s="10" t="str">
        <f>IF(C160="","",VLOOKUP(C160,运单基本信息!$C$4:$P$1048576,8,FALSE))</f>
        <v/>
      </c>
      <c r="J160" s="168" t="str">
        <f>IF(C160="","",VLOOKUP(C160,运单基本信息!$C$4:$P$1048576,14,FALSE))</f>
        <v/>
      </c>
    </row>
    <row r="161" spans="8:10">
      <c r="H161" s="58">
        <f t="shared" si="2"/>
        <v>0</v>
      </c>
      <c r="I161" s="10" t="str">
        <f>IF(C161="","",VLOOKUP(C161,运单基本信息!$C$4:$P$1048576,8,FALSE))</f>
        <v/>
      </c>
      <c r="J161" s="168" t="str">
        <f>IF(C161="","",VLOOKUP(C161,运单基本信息!$C$4:$P$1048576,14,FALSE))</f>
        <v/>
      </c>
    </row>
    <row r="162" spans="8:10">
      <c r="H162" s="58">
        <f t="shared" si="2"/>
        <v>0</v>
      </c>
      <c r="I162" s="10" t="str">
        <f>IF(C162="","",VLOOKUP(C162,运单基本信息!$C$4:$P$1048576,8,FALSE))</f>
        <v/>
      </c>
      <c r="J162" s="168" t="str">
        <f>IF(C162="","",VLOOKUP(C162,运单基本信息!$C$4:$P$1048576,14,FALSE))</f>
        <v/>
      </c>
    </row>
    <row r="163" spans="8:10">
      <c r="H163" s="58">
        <f t="shared" si="2"/>
        <v>0</v>
      </c>
      <c r="I163" s="10" t="str">
        <f>IF(C163="","",VLOOKUP(C163,运单基本信息!$C$4:$P$1048576,8,FALSE))</f>
        <v/>
      </c>
      <c r="J163" s="168" t="str">
        <f>IF(C163="","",VLOOKUP(C163,运单基本信息!$C$4:$P$1048576,14,FALSE))</f>
        <v/>
      </c>
    </row>
    <row r="164" spans="8:10">
      <c r="H164" s="58">
        <f t="shared" si="2"/>
        <v>0</v>
      </c>
      <c r="I164" s="10" t="str">
        <f>IF(C164="","",VLOOKUP(C164,运单基本信息!$C$4:$P$1048576,8,FALSE))</f>
        <v/>
      </c>
      <c r="J164" s="168" t="str">
        <f>IF(C164="","",VLOOKUP(C164,运单基本信息!$C$4:$P$1048576,14,FALSE))</f>
        <v/>
      </c>
    </row>
    <row r="165" spans="8:10">
      <c r="H165" s="58">
        <f t="shared" si="2"/>
        <v>0</v>
      </c>
      <c r="I165" s="10" t="str">
        <f>IF(C165="","",VLOOKUP(C165,运单基本信息!$C$4:$P$1048576,8,FALSE))</f>
        <v/>
      </c>
      <c r="J165" s="168" t="str">
        <f>IF(C165="","",VLOOKUP(C165,运单基本信息!$C$4:$P$1048576,14,FALSE))</f>
        <v/>
      </c>
    </row>
    <row r="166" spans="8:10">
      <c r="H166" s="58">
        <f t="shared" si="2"/>
        <v>0</v>
      </c>
      <c r="I166" s="10" t="str">
        <f>IF(C166="","",VLOOKUP(C166,运单基本信息!$C$4:$P$1048576,8,FALSE))</f>
        <v/>
      </c>
      <c r="J166" s="168" t="str">
        <f>IF(C166="","",VLOOKUP(C166,运单基本信息!$C$4:$P$1048576,14,FALSE))</f>
        <v/>
      </c>
    </row>
    <row r="167" spans="8:10">
      <c r="H167" s="58">
        <f t="shared" si="2"/>
        <v>0</v>
      </c>
      <c r="I167" s="10" t="str">
        <f>IF(C167="","",VLOOKUP(C167,运单基本信息!$C$4:$P$1048576,8,FALSE))</f>
        <v/>
      </c>
      <c r="J167" s="168" t="str">
        <f>IF(C167="","",VLOOKUP(C167,运单基本信息!$C$4:$P$1048576,14,FALSE))</f>
        <v/>
      </c>
    </row>
    <row r="168" spans="8:10">
      <c r="H168" s="58">
        <f t="shared" si="2"/>
        <v>0</v>
      </c>
      <c r="I168" s="10" t="str">
        <f>IF(C168="","",VLOOKUP(C168,运单基本信息!$C$4:$P$1048576,8,FALSE))</f>
        <v/>
      </c>
      <c r="J168" s="168" t="str">
        <f>IF(C168="","",VLOOKUP(C168,运单基本信息!$C$4:$P$1048576,14,FALSE))</f>
        <v/>
      </c>
    </row>
    <row r="169" spans="8:10">
      <c r="H169" s="58">
        <f t="shared" si="2"/>
        <v>0</v>
      </c>
      <c r="I169" s="10" t="str">
        <f>IF(C169="","",VLOOKUP(C169,运单基本信息!$C$4:$P$1048576,8,FALSE))</f>
        <v/>
      </c>
      <c r="J169" s="168" t="str">
        <f>IF(C169="","",VLOOKUP(C169,运单基本信息!$C$4:$P$1048576,14,FALSE))</f>
        <v/>
      </c>
    </row>
    <row r="170" spans="8:10">
      <c r="H170" s="58">
        <f t="shared" ref="H170:H233" si="3">F170+G170</f>
        <v>0</v>
      </c>
      <c r="I170" s="10" t="str">
        <f>IF(C170="","",VLOOKUP(C170,运单基本信息!$C$4:$P$1048576,8,FALSE))</f>
        <v/>
      </c>
      <c r="J170" s="168" t="str">
        <f>IF(C170="","",VLOOKUP(C170,运单基本信息!$C$4:$P$1048576,14,FALSE))</f>
        <v/>
      </c>
    </row>
    <row r="171" spans="8:10">
      <c r="H171" s="58">
        <f t="shared" si="3"/>
        <v>0</v>
      </c>
      <c r="I171" s="10" t="str">
        <f>IF(C171="","",VLOOKUP(C171,运单基本信息!$C$4:$P$1048576,8,FALSE))</f>
        <v/>
      </c>
      <c r="J171" s="168" t="str">
        <f>IF(C171="","",VLOOKUP(C171,运单基本信息!$C$4:$P$1048576,14,FALSE))</f>
        <v/>
      </c>
    </row>
    <row r="172" spans="8:10">
      <c r="H172" s="58">
        <f t="shared" si="3"/>
        <v>0</v>
      </c>
      <c r="I172" s="10" t="str">
        <f>IF(C172="","",VLOOKUP(C172,运单基本信息!$C$4:$P$1048576,8,FALSE))</f>
        <v/>
      </c>
      <c r="J172" s="168" t="str">
        <f>IF(C172="","",VLOOKUP(C172,运单基本信息!$C$4:$P$1048576,14,FALSE))</f>
        <v/>
      </c>
    </row>
    <row r="173" spans="8:10">
      <c r="H173" s="58">
        <f t="shared" si="3"/>
        <v>0</v>
      </c>
      <c r="I173" s="10" t="str">
        <f>IF(C173="","",VLOOKUP(C173,运单基本信息!$C$4:$P$1048576,8,FALSE))</f>
        <v/>
      </c>
      <c r="J173" s="168" t="str">
        <f>IF(C173="","",VLOOKUP(C173,运单基本信息!$C$4:$P$1048576,14,FALSE))</f>
        <v/>
      </c>
    </row>
    <row r="174" spans="8:10">
      <c r="H174" s="58">
        <f t="shared" si="3"/>
        <v>0</v>
      </c>
      <c r="I174" s="10" t="str">
        <f>IF(C174="","",VLOOKUP(C174,运单基本信息!$C$4:$P$1048576,8,FALSE))</f>
        <v/>
      </c>
      <c r="J174" s="168" t="str">
        <f>IF(C174="","",VLOOKUP(C174,运单基本信息!$C$4:$P$1048576,14,FALSE))</f>
        <v/>
      </c>
    </row>
    <row r="175" spans="8:10">
      <c r="H175" s="58">
        <f t="shared" si="3"/>
        <v>0</v>
      </c>
      <c r="I175" s="10" t="str">
        <f>IF(C175="","",VLOOKUP(C175,运单基本信息!$C$4:$P$1048576,8,FALSE))</f>
        <v/>
      </c>
      <c r="J175" s="168" t="str">
        <f>IF(C175="","",VLOOKUP(C175,运单基本信息!$C$4:$P$1048576,14,FALSE))</f>
        <v/>
      </c>
    </row>
    <row r="176" spans="8:10">
      <c r="H176" s="58">
        <f t="shared" si="3"/>
        <v>0</v>
      </c>
      <c r="I176" s="10" t="str">
        <f>IF(C176="","",VLOOKUP(C176,运单基本信息!$C$4:$P$1048576,8,FALSE))</f>
        <v/>
      </c>
      <c r="J176" s="168" t="str">
        <f>IF(C176="","",VLOOKUP(C176,运单基本信息!$C$4:$P$1048576,14,FALSE))</f>
        <v/>
      </c>
    </row>
    <row r="177" spans="8:10">
      <c r="H177" s="58">
        <f t="shared" si="3"/>
        <v>0</v>
      </c>
      <c r="I177" s="10" t="str">
        <f>IF(C177="","",VLOOKUP(C177,运单基本信息!$C$4:$P$1048576,8,FALSE))</f>
        <v/>
      </c>
      <c r="J177" s="168" t="str">
        <f>IF(C177="","",VLOOKUP(C177,运单基本信息!$C$4:$P$1048576,14,FALSE))</f>
        <v/>
      </c>
    </row>
    <row r="178" spans="8:10">
      <c r="H178" s="58">
        <f t="shared" si="3"/>
        <v>0</v>
      </c>
      <c r="I178" s="10" t="str">
        <f>IF(C178="","",VLOOKUP(C178,运单基本信息!$C$4:$P$1048576,8,FALSE))</f>
        <v/>
      </c>
      <c r="J178" s="168" t="str">
        <f>IF(C178="","",VLOOKUP(C178,运单基本信息!$C$4:$P$1048576,14,FALSE))</f>
        <v/>
      </c>
    </row>
    <row r="179" spans="8:10">
      <c r="H179" s="58">
        <f t="shared" si="3"/>
        <v>0</v>
      </c>
      <c r="I179" s="10" t="str">
        <f>IF(C179="","",VLOOKUP(C179,运单基本信息!$C$4:$P$1048576,8,FALSE))</f>
        <v/>
      </c>
      <c r="J179" s="168" t="str">
        <f>IF(C179="","",VLOOKUP(C179,运单基本信息!$C$4:$P$1048576,14,FALSE))</f>
        <v/>
      </c>
    </row>
    <row r="180" spans="8:10">
      <c r="H180" s="58">
        <f t="shared" si="3"/>
        <v>0</v>
      </c>
      <c r="I180" s="10" t="str">
        <f>IF(C180="","",VLOOKUP(C180,运单基本信息!$C$4:$P$1048576,8,FALSE))</f>
        <v/>
      </c>
      <c r="J180" s="168" t="str">
        <f>IF(C180="","",VLOOKUP(C180,运单基本信息!$C$4:$P$1048576,14,FALSE))</f>
        <v/>
      </c>
    </row>
    <row r="181" spans="8:10">
      <c r="H181" s="58">
        <f t="shared" si="3"/>
        <v>0</v>
      </c>
      <c r="I181" s="10" t="str">
        <f>IF(C181="","",VLOOKUP(C181,运单基本信息!$C$4:$P$1048576,8,FALSE))</f>
        <v/>
      </c>
      <c r="J181" s="168" t="str">
        <f>IF(C181="","",VLOOKUP(C181,运单基本信息!$C$4:$P$1048576,14,FALSE))</f>
        <v/>
      </c>
    </row>
    <row r="182" spans="8:10">
      <c r="H182" s="58">
        <f t="shared" si="3"/>
        <v>0</v>
      </c>
      <c r="I182" s="10" t="str">
        <f>IF(C182="","",VLOOKUP(C182,运单基本信息!$C$4:$P$1048576,8,FALSE))</f>
        <v/>
      </c>
      <c r="J182" s="168" t="str">
        <f>IF(C182="","",VLOOKUP(C182,运单基本信息!$C$4:$P$1048576,14,FALSE))</f>
        <v/>
      </c>
    </row>
    <row r="183" spans="8:10">
      <c r="H183" s="58">
        <f t="shared" si="3"/>
        <v>0</v>
      </c>
      <c r="I183" s="10" t="str">
        <f>IF(C183="","",VLOOKUP(C183,运单基本信息!$C$4:$P$1048576,8,FALSE))</f>
        <v/>
      </c>
      <c r="J183" s="168" t="str">
        <f>IF(C183="","",VLOOKUP(C183,运单基本信息!$C$4:$P$1048576,14,FALSE))</f>
        <v/>
      </c>
    </row>
    <row r="184" spans="8:10">
      <c r="H184" s="58">
        <f t="shared" si="3"/>
        <v>0</v>
      </c>
      <c r="I184" s="10" t="str">
        <f>IF(C184="","",VLOOKUP(C184,运单基本信息!$C$4:$P$1048576,8,FALSE))</f>
        <v/>
      </c>
      <c r="J184" s="168" t="str">
        <f>IF(C184="","",VLOOKUP(C184,运单基本信息!$C$4:$P$1048576,14,FALSE))</f>
        <v/>
      </c>
    </row>
    <row r="185" spans="8:10">
      <c r="H185" s="58">
        <f t="shared" si="3"/>
        <v>0</v>
      </c>
      <c r="I185" s="10" t="str">
        <f>IF(C185="","",VLOOKUP(C185,运单基本信息!$C$4:$P$1048576,8,FALSE))</f>
        <v/>
      </c>
      <c r="J185" s="168" t="str">
        <f>IF(C185="","",VLOOKUP(C185,运单基本信息!$C$4:$P$1048576,14,FALSE))</f>
        <v/>
      </c>
    </row>
    <row r="186" spans="8:10">
      <c r="H186" s="58">
        <f t="shared" si="3"/>
        <v>0</v>
      </c>
      <c r="I186" s="10" t="str">
        <f>IF(C186="","",VLOOKUP(C186,运单基本信息!$C$4:$P$1048576,8,FALSE))</f>
        <v/>
      </c>
      <c r="J186" s="168" t="str">
        <f>IF(C186="","",VLOOKUP(C186,运单基本信息!$C$4:$P$1048576,14,FALSE))</f>
        <v/>
      </c>
    </row>
    <row r="187" spans="8:10">
      <c r="H187" s="58">
        <f t="shared" si="3"/>
        <v>0</v>
      </c>
      <c r="I187" s="10" t="str">
        <f>IF(C187="","",VLOOKUP(C187,运单基本信息!$C$4:$P$1048576,8,FALSE))</f>
        <v/>
      </c>
      <c r="J187" s="168" t="str">
        <f>IF(C187="","",VLOOKUP(C187,运单基本信息!$C$4:$P$1048576,14,FALSE))</f>
        <v/>
      </c>
    </row>
    <row r="188" spans="8:10">
      <c r="H188" s="58">
        <f t="shared" si="3"/>
        <v>0</v>
      </c>
      <c r="I188" s="10" t="str">
        <f>IF(C188="","",VLOOKUP(C188,运单基本信息!$C$4:$P$1048576,8,FALSE))</f>
        <v/>
      </c>
      <c r="J188" s="168" t="str">
        <f>IF(C188="","",VLOOKUP(C188,运单基本信息!$C$4:$P$1048576,14,FALSE))</f>
        <v/>
      </c>
    </row>
    <row r="189" spans="8:10">
      <c r="H189" s="58">
        <f t="shared" si="3"/>
        <v>0</v>
      </c>
      <c r="I189" s="10" t="str">
        <f>IF(C189="","",VLOOKUP(C189,运单基本信息!$C$4:$P$1048576,8,FALSE))</f>
        <v/>
      </c>
      <c r="J189" s="168" t="str">
        <f>IF(C189="","",VLOOKUP(C189,运单基本信息!$C$4:$P$1048576,14,FALSE))</f>
        <v/>
      </c>
    </row>
    <row r="190" spans="8:10">
      <c r="H190" s="58">
        <f t="shared" si="3"/>
        <v>0</v>
      </c>
      <c r="I190" s="10" t="str">
        <f>IF(C190="","",VLOOKUP(C190,运单基本信息!$C$4:$P$1048576,8,FALSE))</f>
        <v/>
      </c>
      <c r="J190" s="168" t="str">
        <f>IF(C190="","",VLOOKUP(C190,运单基本信息!$C$4:$P$1048576,14,FALSE))</f>
        <v/>
      </c>
    </row>
    <row r="191" spans="8:10">
      <c r="H191" s="58">
        <f t="shared" si="3"/>
        <v>0</v>
      </c>
      <c r="I191" s="10" t="str">
        <f>IF(C191="","",VLOOKUP(C191,运单基本信息!$C$4:$P$1048576,8,FALSE))</f>
        <v/>
      </c>
      <c r="J191" s="168" t="str">
        <f>IF(C191="","",VLOOKUP(C191,运单基本信息!$C$4:$P$1048576,14,FALSE))</f>
        <v/>
      </c>
    </row>
    <row r="192" spans="8:10">
      <c r="H192" s="58">
        <f t="shared" si="3"/>
        <v>0</v>
      </c>
      <c r="I192" s="10" t="str">
        <f>IF(C192="","",VLOOKUP(C192,运单基本信息!$C$4:$P$1048576,8,FALSE))</f>
        <v/>
      </c>
      <c r="J192" s="168" t="str">
        <f>IF(C192="","",VLOOKUP(C192,运单基本信息!$C$4:$P$1048576,14,FALSE))</f>
        <v/>
      </c>
    </row>
    <row r="193" spans="8:10">
      <c r="H193" s="58">
        <f t="shared" si="3"/>
        <v>0</v>
      </c>
      <c r="I193" s="10" t="str">
        <f>IF(C193="","",VLOOKUP(C193,运单基本信息!$C$4:$P$1048576,8,FALSE))</f>
        <v/>
      </c>
      <c r="J193" s="168" t="str">
        <f>IF(C193="","",VLOOKUP(C193,运单基本信息!$C$4:$P$1048576,14,FALSE))</f>
        <v/>
      </c>
    </row>
    <row r="194" spans="8:10">
      <c r="H194" s="58">
        <f t="shared" si="3"/>
        <v>0</v>
      </c>
      <c r="I194" s="10" t="str">
        <f>IF(C194="","",VLOOKUP(C194,运单基本信息!$C$4:$P$1048576,8,FALSE))</f>
        <v/>
      </c>
      <c r="J194" s="168" t="str">
        <f>IF(C194="","",VLOOKUP(C194,运单基本信息!$C$4:$P$1048576,14,FALSE))</f>
        <v/>
      </c>
    </row>
    <row r="195" spans="8:10">
      <c r="H195" s="58">
        <f t="shared" si="3"/>
        <v>0</v>
      </c>
      <c r="I195" s="10" t="str">
        <f>IF(C195="","",VLOOKUP(C195,运单基本信息!$C$4:$P$1048576,8,FALSE))</f>
        <v/>
      </c>
      <c r="J195" s="168" t="str">
        <f>IF(C195="","",VLOOKUP(C195,运单基本信息!$C$4:$P$1048576,14,FALSE))</f>
        <v/>
      </c>
    </row>
    <row r="196" spans="8:10">
      <c r="H196" s="58">
        <f t="shared" si="3"/>
        <v>0</v>
      </c>
      <c r="I196" s="10" t="str">
        <f>IF(C196="","",VLOOKUP(C196,运单基本信息!$C$4:$P$1048576,8,FALSE))</f>
        <v/>
      </c>
      <c r="J196" s="168" t="str">
        <f>IF(C196="","",VLOOKUP(C196,运单基本信息!$C$4:$P$1048576,14,FALSE))</f>
        <v/>
      </c>
    </row>
    <row r="197" spans="8:10">
      <c r="H197" s="58">
        <f t="shared" si="3"/>
        <v>0</v>
      </c>
      <c r="I197" s="10" t="str">
        <f>IF(C197="","",VLOOKUP(C197,运单基本信息!$C$4:$P$1048576,8,FALSE))</f>
        <v/>
      </c>
      <c r="J197" s="168" t="str">
        <f>IF(C197="","",VLOOKUP(C197,运单基本信息!$C$4:$P$1048576,14,FALSE))</f>
        <v/>
      </c>
    </row>
    <row r="198" spans="8:10">
      <c r="H198" s="58">
        <f t="shared" si="3"/>
        <v>0</v>
      </c>
      <c r="I198" s="10" t="str">
        <f>IF(C198="","",VLOOKUP(C198,运单基本信息!$C$4:$P$1048576,8,FALSE))</f>
        <v/>
      </c>
      <c r="J198" s="168" t="str">
        <f>IF(C198="","",VLOOKUP(C198,运单基本信息!$C$4:$P$1048576,14,FALSE))</f>
        <v/>
      </c>
    </row>
    <row r="199" spans="8:10">
      <c r="H199" s="58">
        <f t="shared" si="3"/>
        <v>0</v>
      </c>
      <c r="I199" s="10" t="str">
        <f>IF(C199="","",VLOOKUP(C199,运单基本信息!$C$4:$P$1048576,8,FALSE))</f>
        <v/>
      </c>
      <c r="J199" s="168" t="str">
        <f>IF(C199="","",VLOOKUP(C199,运单基本信息!$C$4:$P$1048576,14,FALSE))</f>
        <v/>
      </c>
    </row>
    <row r="200" spans="8:10">
      <c r="H200" s="58">
        <f t="shared" si="3"/>
        <v>0</v>
      </c>
      <c r="I200" s="10" t="str">
        <f>IF(C200="","",VLOOKUP(C200,运单基本信息!$C$4:$P$1048576,8,FALSE))</f>
        <v/>
      </c>
      <c r="J200" s="168" t="str">
        <f>IF(C200="","",VLOOKUP(C200,运单基本信息!$C$4:$P$1048576,14,FALSE))</f>
        <v/>
      </c>
    </row>
    <row r="201" spans="8:10">
      <c r="H201" s="58">
        <f t="shared" si="3"/>
        <v>0</v>
      </c>
      <c r="I201" s="10" t="str">
        <f>IF(C201="","",VLOOKUP(C201,运单基本信息!$C$4:$P$1048576,8,FALSE))</f>
        <v/>
      </c>
      <c r="J201" s="168" t="str">
        <f>IF(C201="","",VLOOKUP(C201,运单基本信息!$C$4:$P$1048576,14,FALSE))</f>
        <v/>
      </c>
    </row>
    <row r="202" spans="8:10">
      <c r="H202" s="58">
        <f t="shared" si="3"/>
        <v>0</v>
      </c>
      <c r="I202" s="10" t="str">
        <f>IF(C202="","",VLOOKUP(C202,运单基本信息!$C$4:$P$1048576,8,FALSE))</f>
        <v/>
      </c>
      <c r="J202" s="168" t="str">
        <f>IF(C202="","",VLOOKUP(C202,运单基本信息!$C$4:$P$1048576,14,FALSE))</f>
        <v/>
      </c>
    </row>
    <row r="203" spans="8:10">
      <c r="H203" s="58">
        <f t="shared" si="3"/>
        <v>0</v>
      </c>
      <c r="I203" s="10" t="str">
        <f>IF(C203="","",VLOOKUP(C203,运单基本信息!$C$4:$P$1048576,8,FALSE))</f>
        <v/>
      </c>
      <c r="J203" s="168" t="str">
        <f>IF(C203="","",VLOOKUP(C203,运单基本信息!$C$4:$P$1048576,14,FALSE))</f>
        <v/>
      </c>
    </row>
    <row r="204" spans="8:10">
      <c r="H204" s="58">
        <f t="shared" si="3"/>
        <v>0</v>
      </c>
      <c r="I204" s="10" t="str">
        <f>IF(C204="","",VLOOKUP(C204,运单基本信息!$C$4:$P$1048576,8,FALSE))</f>
        <v/>
      </c>
      <c r="J204" s="168" t="str">
        <f>IF(C204="","",VLOOKUP(C204,运单基本信息!$C$4:$P$1048576,14,FALSE))</f>
        <v/>
      </c>
    </row>
    <row r="205" spans="8:10">
      <c r="H205" s="58">
        <f t="shared" si="3"/>
        <v>0</v>
      </c>
      <c r="I205" s="10" t="str">
        <f>IF(C205="","",VLOOKUP(C205,运单基本信息!$C$4:$P$1048576,8,FALSE))</f>
        <v/>
      </c>
      <c r="J205" s="168" t="str">
        <f>IF(C205="","",VLOOKUP(C205,运单基本信息!$C$4:$P$1048576,14,FALSE))</f>
        <v/>
      </c>
    </row>
    <row r="206" spans="8:10">
      <c r="H206" s="58">
        <f t="shared" si="3"/>
        <v>0</v>
      </c>
      <c r="I206" s="10" t="str">
        <f>IF(C206="","",VLOOKUP(C206,运单基本信息!$C$4:$P$1048576,8,FALSE))</f>
        <v/>
      </c>
      <c r="J206" s="168" t="str">
        <f>IF(C206="","",VLOOKUP(C206,运单基本信息!$C$4:$P$1048576,14,FALSE))</f>
        <v/>
      </c>
    </row>
    <row r="207" spans="8:10">
      <c r="H207" s="58">
        <f t="shared" si="3"/>
        <v>0</v>
      </c>
      <c r="I207" s="10" t="str">
        <f>IF(C207="","",VLOOKUP(C207,运单基本信息!$C$4:$P$1048576,8,FALSE))</f>
        <v/>
      </c>
      <c r="J207" s="168" t="str">
        <f>IF(C207="","",VLOOKUP(C207,运单基本信息!$C$4:$P$1048576,14,FALSE))</f>
        <v/>
      </c>
    </row>
    <row r="208" spans="8:10">
      <c r="H208" s="58">
        <f t="shared" si="3"/>
        <v>0</v>
      </c>
      <c r="I208" s="10" t="str">
        <f>IF(C208="","",VLOOKUP(C208,运单基本信息!$C$4:$P$1048576,8,FALSE))</f>
        <v/>
      </c>
      <c r="J208" s="168" t="str">
        <f>IF(C208="","",VLOOKUP(C208,运单基本信息!$C$4:$P$1048576,14,FALSE))</f>
        <v/>
      </c>
    </row>
    <row r="209" spans="8:10">
      <c r="H209" s="58">
        <f t="shared" si="3"/>
        <v>0</v>
      </c>
      <c r="I209" s="10" t="str">
        <f>IF(C209="","",VLOOKUP(C209,运单基本信息!$C$4:$P$1048576,8,FALSE))</f>
        <v/>
      </c>
      <c r="J209" s="168" t="str">
        <f>IF(C209="","",VLOOKUP(C209,运单基本信息!$C$4:$P$1048576,14,FALSE))</f>
        <v/>
      </c>
    </row>
    <row r="210" spans="8:10">
      <c r="H210" s="58">
        <f t="shared" si="3"/>
        <v>0</v>
      </c>
      <c r="I210" s="10" t="str">
        <f>IF(C210="","",VLOOKUP(C210,运单基本信息!$C$4:$P$1048576,8,FALSE))</f>
        <v/>
      </c>
      <c r="J210" s="168" t="str">
        <f>IF(C210="","",VLOOKUP(C210,运单基本信息!$C$4:$P$1048576,14,FALSE))</f>
        <v/>
      </c>
    </row>
    <row r="211" spans="8:10">
      <c r="H211" s="58">
        <f t="shared" si="3"/>
        <v>0</v>
      </c>
      <c r="I211" s="10" t="str">
        <f>IF(C211="","",VLOOKUP(C211,运单基本信息!$C$4:$P$1048576,8,FALSE))</f>
        <v/>
      </c>
      <c r="J211" s="168" t="str">
        <f>IF(C211="","",VLOOKUP(C211,运单基本信息!$C$4:$P$1048576,14,FALSE))</f>
        <v/>
      </c>
    </row>
    <row r="212" spans="8:10">
      <c r="H212" s="58">
        <f t="shared" si="3"/>
        <v>0</v>
      </c>
      <c r="I212" s="10" t="str">
        <f>IF(C212="","",VLOOKUP(C212,运单基本信息!$C$4:$P$1048576,8,FALSE))</f>
        <v/>
      </c>
      <c r="J212" s="168" t="str">
        <f>IF(C212="","",VLOOKUP(C212,运单基本信息!$C$4:$P$1048576,14,FALSE))</f>
        <v/>
      </c>
    </row>
    <row r="213" spans="8:10">
      <c r="H213" s="58">
        <f t="shared" si="3"/>
        <v>0</v>
      </c>
      <c r="I213" s="10" t="str">
        <f>IF(C213="","",VLOOKUP(C213,运单基本信息!$C$4:$P$1048576,8,FALSE))</f>
        <v/>
      </c>
      <c r="J213" s="168" t="str">
        <f>IF(C213="","",VLOOKUP(C213,运单基本信息!$C$4:$P$1048576,14,FALSE))</f>
        <v/>
      </c>
    </row>
    <row r="214" spans="8:10">
      <c r="H214" s="58">
        <f t="shared" si="3"/>
        <v>0</v>
      </c>
      <c r="I214" s="10" t="str">
        <f>IF(C214="","",VLOOKUP(C214,运单基本信息!$C$4:$P$1048576,8,FALSE))</f>
        <v/>
      </c>
      <c r="J214" s="168" t="str">
        <f>IF(C214="","",VLOOKUP(C214,运单基本信息!$C$4:$P$1048576,14,FALSE))</f>
        <v/>
      </c>
    </row>
    <row r="215" spans="8:10">
      <c r="H215" s="58">
        <f t="shared" si="3"/>
        <v>0</v>
      </c>
      <c r="I215" s="10" t="str">
        <f>IF(C215="","",VLOOKUP(C215,运单基本信息!$C$4:$P$1048576,8,FALSE))</f>
        <v/>
      </c>
      <c r="J215" s="168" t="str">
        <f>IF(C215="","",VLOOKUP(C215,运单基本信息!$C$4:$P$1048576,14,FALSE))</f>
        <v/>
      </c>
    </row>
    <row r="216" spans="8:10">
      <c r="H216" s="58">
        <f t="shared" si="3"/>
        <v>0</v>
      </c>
      <c r="I216" s="10" t="str">
        <f>IF(C216="","",VLOOKUP(C216,运单基本信息!$C$4:$P$1048576,8,FALSE))</f>
        <v/>
      </c>
      <c r="J216" s="168" t="str">
        <f>IF(C216="","",VLOOKUP(C216,运单基本信息!$C$4:$P$1048576,14,FALSE))</f>
        <v/>
      </c>
    </row>
    <row r="217" spans="8:10">
      <c r="H217" s="58">
        <f t="shared" si="3"/>
        <v>0</v>
      </c>
      <c r="I217" s="10" t="str">
        <f>IF(C217="","",VLOOKUP(C217,运单基本信息!$C$4:$P$1048576,8,FALSE))</f>
        <v/>
      </c>
      <c r="J217" s="168" t="str">
        <f>IF(C217="","",VLOOKUP(C217,运单基本信息!$C$4:$P$1048576,14,FALSE))</f>
        <v/>
      </c>
    </row>
    <row r="218" spans="8:10">
      <c r="H218" s="58">
        <f t="shared" si="3"/>
        <v>0</v>
      </c>
      <c r="I218" s="10" t="str">
        <f>IF(C218="","",VLOOKUP(C218,运单基本信息!$C$4:$P$1048576,8,FALSE))</f>
        <v/>
      </c>
      <c r="J218" s="168" t="str">
        <f>IF(C218="","",VLOOKUP(C218,运单基本信息!$C$4:$P$1048576,14,FALSE))</f>
        <v/>
      </c>
    </row>
    <row r="219" spans="8:10">
      <c r="H219" s="58">
        <f t="shared" si="3"/>
        <v>0</v>
      </c>
      <c r="I219" s="10" t="str">
        <f>IF(C219="","",VLOOKUP(C219,运单基本信息!$C$4:$P$1048576,8,FALSE))</f>
        <v/>
      </c>
      <c r="J219" s="168" t="str">
        <f>IF(C219="","",VLOOKUP(C219,运单基本信息!$C$4:$P$1048576,14,FALSE))</f>
        <v/>
      </c>
    </row>
    <row r="220" spans="8:10">
      <c r="H220" s="58">
        <f t="shared" si="3"/>
        <v>0</v>
      </c>
      <c r="I220" s="10" t="str">
        <f>IF(C220="","",VLOOKUP(C220,运单基本信息!$C$4:$P$1048576,8,FALSE))</f>
        <v/>
      </c>
      <c r="J220" s="168" t="str">
        <f>IF(C220="","",VLOOKUP(C220,运单基本信息!$C$4:$P$1048576,14,FALSE))</f>
        <v/>
      </c>
    </row>
    <row r="221" spans="8:10">
      <c r="H221" s="58">
        <f t="shared" si="3"/>
        <v>0</v>
      </c>
      <c r="I221" s="10" t="str">
        <f>IF(C221="","",VLOOKUP(C221,运单基本信息!$C$4:$P$1048576,8,FALSE))</f>
        <v/>
      </c>
      <c r="J221" s="168" t="str">
        <f>IF(C221="","",VLOOKUP(C221,运单基本信息!$C$4:$P$1048576,14,FALSE))</f>
        <v/>
      </c>
    </row>
    <row r="222" spans="8:10">
      <c r="H222" s="58">
        <f t="shared" si="3"/>
        <v>0</v>
      </c>
      <c r="I222" s="10" t="str">
        <f>IF(C222="","",VLOOKUP(C222,运单基本信息!$C$4:$P$1048576,8,FALSE))</f>
        <v/>
      </c>
      <c r="J222" s="168" t="str">
        <f>IF(C222="","",VLOOKUP(C222,运单基本信息!$C$4:$P$1048576,14,FALSE))</f>
        <v/>
      </c>
    </row>
    <row r="223" spans="8:10">
      <c r="H223" s="58">
        <f t="shared" si="3"/>
        <v>0</v>
      </c>
      <c r="I223" s="10" t="str">
        <f>IF(C223="","",VLOOKUP(C223,运单基本信息!$C$4:$P$1048576,8,FALSE))</f>
        <v/>
      </c>
      <c r="J223" s="168" t="str">
        <f>IF(C223="","",VLOOKUP(C223,运单基本信息!$C$4:$P$1048576,14,FALSE))</f>
        <v/>
      </c>
    </row>
    <row r="224" spans="8:10">
      <c r="H224" s="58">
        <f t="shared" si="3"/>
        <v>0</v>
      </c>
      <c r="I224" s="10" t="str">
        <f>IF(C224="","",VLOOKUP(C224,运单基本信息!$C$4:$P$1048576,8,FALSE))</f>
        <v/>
      </c>
      <c r="J224" s="168" t="str">
        <f>IF(C224="","",VLOOKUP(C224,运单基本信息!$C$4:$P$1048576,14,FALSE))</f>
        <v/>
      </c>
    </row>
    <row r="225" spans="8:10">
      <c r="H225" s="58">
        <f t="shared" si="3"/>
        <v>0</v>
      </c>
      <c r="I225" s="10" t="str">
        <f>IF(C225="","",VLOOKUP(C225,运单基本信息!$C$4:$P$1048576,8,FALSE))</f>
        <v/>
      </c>
      <c r="J225" s="168" t="str">
        <f>IF(C225="","",VLOOKUP(C225,运单基本信息!$C$4:$P$1048576,14,FALSE))</f>
        <v/>
      </c>
    </row>
    <row r="226" spans="8:10">
      <c r="H226" s="58">
        <f t="shared" si="3"/>
        <v>0</v>
      </c>
      <c r="I226" s="10" t="str">
        <f>IF(C226="","",VLOOKUP(C226,运单基本信息!$C$4:$P$1048576,8,FALSE))</f>
        <v/>
      </c>
      <c r="J226" s="168" t="str">
        <f>IF(C226="","",VLOOKUP(C226,运单基本信息!$C$4:$P$1048576,14,FALSE))</f>
        <v/>
      </c>
    </row>
    <row r="227" spans="8:10">
      <c r="H227" s="58">
        <f t="shared" si="3"/>
        <v>0</v>
      </c>
      <c r="I227" s="10" t="str">
        <f>IF(C227="","",VLOOKUP(C227,运单基本信息!$C$4:$P$1048576,8,FALSE))</f>
        <v/>
      </c>
      <c r="J227" s="168" t="str">
        <f>IF(C227="","",VLOOKUP(C227,运单基本信息!$C$4:$P$1048576,14,FALSE))</f>
        <v/>
      </c>
    </row>
    <row r="228" spans="8:10">
      <c r="H228" s="58">
        <f t="shared" si="3"/>
        <v>0</v>
      </c>
      <c r="I228" s="10" t="str">
        <f>IF(C228="","",VLOOKUP(C228,运单基本信息!$C$4:$P$1048576,8,FALSE))</f>
        <v/>
      </c>
      <c r="J228" s="168" t="str">
        <f>IF(C228="","",VLOOKUP(C228,运单基本信息!$C$4:$P$1048576,14,FALSE))</f>
        <v/>
      </c>
    </row>
    <row r="229" spans="8:10">
      <c r="H229" s="58">
        <f t="shared" si="3"/>
        <v>0</v>
      </c>
      <c r="I229" s="10" t="str">
        <f>IF(C229="","",VLOOKUP(C229,运单基本信息!$C$4:$P$1048576,8,FALSE))</f>
        <v/>
      </c>
      <c r="J229" s="168" t="str">
        <f>IF(C229="","",VLOOKUP(C229,运单基本信息!$C$4:$P$1048576,14,FALSE))</f>
        <v/>
      </c>
    </row>
    <row r="230" spans="8:10">
      <c r="H230" s="58">
        <f t="shared" si="3"/>
        <v>0</v>
      </c>
      <c r="I230" s="10" t="str">
        <f>IF(C230="","",VLOOKUP(C230,运单基本信息!$C$4:$P$1048576,8,FALSE))</f>
        <v/>
      </c>
      <c r="J230" s="168" t="str">
        <f>IF(C230="","",VLOOKUP(C230,运单基本信息!$C$4:$P$1048576,14,FALSE))</f>
        <v/>
      </c>
    </row>
    <row r="231" spans="8:10">
      <c r="H231" s="58">
        <f t="shared" si="3"/>
        <v>0</v>
      </c>
      <c r="I231" s="10" t="str">
        <f>IF(C231="","",VLOOKUP(C231,运单基本信息!$C$4:$P$1048576,8,FALSE))</f>
        <v/>
      </c>
      <c r="J231" s="168" t="str">
        <f>IF(C231="","",VLOOKUP(C231,运单基本信息!$C$4:$P$1048576,14,FALSE))</f>
        <v/>
      </c>
    </row>
    <row r="232" spans="8:10">
      <c r="H232" s="58">
        <f t="shared" si="3"/>
        <v>0</v>
      </c>
      <c r="I232" s="10" t="str">
        <f>IF(C232="","",VLOOKUP(C232,运单基本信息!$C$4:$P$1048576,8,FALSE))</f>
        <v/>
      </c>
      <c r="J232" s="168" t="str">
        <f>IF(C232="","",VLOOKUP(C232,运单基本信息!$C$4:$P$1048576,14,FALSE))</f>
        <v/>
      </c>
    </row>
    <row r="233" spans="8:10">
      <c r="H233" s="58">
        <f t="shared" si="3"/>
        <v>0</v>
      </c>
      <c r="I233" s="10" t="str">
        <f>IF(C233="","",VLOOKUP(C233,运单基本信息!$C$4:$P$1048576,8,FALSE))</f>
        <v/>
      </c>
      <c r="J233" s="168" t="str">
        <f>IF(C233="","",VLOOKUP(C233,运单基本信息!$C$4:$P$1048576,14,FALSE))</f>
        <v/>
      </c>
    </row>
    <row r="234" spans="8:10">
      <c r="H234" s="58">
        <f t="shared" ref="H234:H297" si="4">F234+G234</f>
        <v>0</v>
      </c>
      <c r="I234" s="10" t="str">
        <f>IF(C234="","",VLOOKUP(C234,运单基本信息!$C$4:$P$1048576,8,FALSE))</f>
        <v/>
      </c>
      <c r="J234" s="168" t="str">
        <f>IF(C234="","",VLOOKUP(C234,运单基本信息!$C$4:$P$1048576,14,FALSE))</f>
        <v/>
      </c>
    </row>
    <row r="235" spans="8:10">
      <c r="H235" s="58">
        <f t="shared" si="4"/>
        <v>0</v>
      </c>
      <c r="I235" s="10" t="str">
        <f>IF(C235="","",VLOOKUP(C235,运单基本信息!$C$4:$P$1048576,8,FALSE))</f>
        <v/>
      </c>
      <c r="J235" s="168" t="str">
        <f>IF(C235="","",VLOOKUP(C235,运单基本信息!$C$4:$P$1048576,14,FALSE))</f>
        <v/>
      </c>
    </row>
    <row r="236" spans="8:10">
      <c r="H236" s="58">
        <f t="shared" si="4"/>
        <v>0</v>
      </c>
      <c r="I236" s="10" t="str">
        <f>IF(C236="","",VLOOKUP(C236,运单基本信息!$C$4:$P$1048576,8,FALSE))</f>
        <v/>
      </c>
      <c r="J236" s="168" t="str">
        <f>IF(C236="","",VLOOKUP(C236,运单基本信息!$C$4:$P$1048576,14,FALSE))</f>
        <v/>
      </c>
    </row>
    <row r="237" spans="8:10">
      <c r="H237" s="58">
        <f t="shared" si="4"/>
        <v>0</v>
      </c>
      <c r="I237" s="10" t="str">
        <f>IF(C237="","",VLOOKUP(C237,运单基本信息!$C$4:$P$1048576,8,FALSE))</f>
        <v/>
      </c>
      <c r="J237" s="168" t="str">
        <f>IF(C237="","",VLOOKUP(C237,运单基本信息!$C$4:$P$1048576,14,FALSE))</f>
        <v/>
      </c>
    </row>
    <row r="238" spans="8:10">
      <c r="H238" s="58">
        <f t="shared" si="4"/>
        <v>0</v>
      </c>
      <c r="I238" s="10" t="str">
        <f>IF(C238="","",VLOOKUP(C238,运单基本信息!$C$4:$P$1048576,8,FALSE))</f>
        <v/>
      </c>
      <c r="J238" s="168" t="str">
        <f>IF(C238="","",VLOOKUP(C238,运单基本信息!$C$4:$P$1048576,14,FALSE))</f>
        <v/>
      </c>
    </row>
    <row r="239" spans="8:10">
      <c r="H239" s="58">
        <f t="shared" si="4"/>
        <v>0</v>
      </c>
      <c r="I239" s="10" t="str">
        <f>IF(C239="","",VLOOKUP(C239,运单基本信息!$C$4:$P$1048576,8,FALSE))</f>
        <v/>
      </c>
      <c r="J239" s="168" t="str">
        <f>IF(C239="","",VLOOKUP(C239,运单基本信息!$C$4:$P$1048576,14,FALSE))</f>
        <v/>
      </c>
    </row>
    <row r="240" spans="8:10">
      <c r="H240" s="58">
        <f t="shared" si="4"/>
        <v>0</v>
      </c>
      <c r="I240" s="10" t="str">
        <f>IF(C240="","",VLOOKUP(C240,运单基本信息!$C$4:$P$1048576,8,FALSE))</f>
        <v/>
      </c>
      <c r="J240" s="168" t="str">
        <f>IF(C240="","",VLOOKUP(C240,运单基本信息!$C$4:$P$1048576,14,FALSE))</f>
        <v/>
      </c>
    </row>
    <row r="241" spans="8:10">
      <c r="H241" s="58">
        <f t="shared" si="4"/>
        <v>0</v>
      </c>
      <c r="I241" s="10" t="str">
        <f>IF(C241="","",VLOOKUP(C241,运单基本信息!$C$4:$P$1048576,8,FALSE))</f>
        <v/>
      </c>
      <c r="J241" s="168" t="str">
        <f>IF(C241="","",VLOOKUP(C241,运单基本信息!$C$4:$P$1048576,14,FALSE))</f>
        <v/>
      </c>
    </row>
    <row r="242" spans="8:10">
      <c r="H242" s="58">
        <f t="shared" si="4"/>
        <v>0</v>
      </c>
      <c r="I242" s="10" t="str">
        <f>IF(C242="","",VLOOKUP(C242,运单基本信息!$C$4:$P$1048576,8,FALSE))</f>
        <v/>
      </c>
      <c r="J242" s="168" t="str">
        <f>IF(C242="","",VLOOKUP(C242,运单基本信息!$C$4:$P$1048576,14,FALSE))</f>
        <v/>
      </c>
    </row>
    <row r="243" spans="8:10">
      <c r="H243" s="58">
        <f t="shared" si="4"/>
        <v>0</v>
      </c>
      <c r="I243" s="10" t="str">
        <f>IF(C243="","",VLOOKUP(C243,运单基本信息!$C$4:$P$1048576,8,FALSE))</f>
        <v/>
      </c>
      <c r="J243" s="168" t="str">
        <f>IF(C243="","",VLOOKUP(C243,运单基本信息!$C$4:$P$1048576,14,FALSE))</f>
        <v/>
      </c>
    </row>
    <row r="244" spans="8:10">
      <c r="H244" s="58">
        <f t="shared" si="4"/>
        <v>0</v>
      </c>
      <c r="I244" s="10" t="str">
        <f>IF(C244="","",VLOOKUP(C244,运单基本信息!$C$4:$P$1048576,8,FALSE))</f>
        <v/>
      </c>
      <c r="J244" s="168" t="str">
        <f>IF(C244="","",VLOOKUP(C244,运单基本信息!$C$4:$P$1048576,14,FALSE))</f>
        <v/>
      </c>
    </row>
    <row r="245" spans="8:10">
      <c r="H245" s="58">
        <f t="shared" si="4"/>
        <v>0</v>
      </c>
      <c r="I245" s="10" t="str">
        <f>IF(C245="","",VLOOKUP(C245,运单基本信息!$C$4:$P$1048576,8,FALSE))</f>
        <v/>
      </c>
      <c r="J245" s="168" t="str">
        <f>IF(C245="","",VLOOKUP(C245,运单基本信息!$C$4:$P$1048576,14,FALSE))</f>
        <v/>
      </c>
    </row>
    <row r="246" spans="8:10">
      <c r="H246" s="58">
        <f t="shared" si="4"/>
        <v>0</v>
      </c>
      <c r="I246" s="10" t="str">
        <f>IF(C246="","",VLOOKUP(C246,运单基本信息!$C$4:$P$1048576,8,FALSE))</f>
        <v/>
      </c>
      <c r="J246" s="168" t="str">
        <f>IF(C246="","",VLOOKUP(C246,运单基本信息!$C$4:$P$1048576,14,FALSE))</f>
        <v/>
      </c>
    </row>
    <row r="247" spans="8:10">
      <c r="H247" s="58">
        <f t="shared" si="4"/>
        <v>0</v>
      </c>
      <c r="I247" s="10" t="str">
        <f>IF(C247="","",VLOOKUP(C247,运单基本信息!$C$4:$P$1048576,8,FALSE))</f>
        <v/>
      </c>
      <c r="J247" s="168" t="str">
        <f>IF(C247="","",VLOOKUP(C247,运单基本信息!$C$4:$P$1048576,14,FALSE))</f>
        <v/>
      </c>
    </row>
    <row r="248" spans="8:10">
      <c r="H248" s="58">
        <f t="shared" si="4"/>
        <v>0</v>
      </c>
      <c r="I248" s="10" t="str">
        <f>IF(C248="","",VLOOKUP(C248,运单基本信息!$C$4:$P$1048576,8,FALSE))</f>
        <v/>
      </c>
      <c r="J248" s="168" t="str">
        <f>IF(C248="","",VLOOKUP(C248,运单基本信息!$C$4:$P$1048576,14,FALSE))</f>
        <v/>
      </c>
    </row>
    <row r="249" spans="8:10">
      <c r="H249" s="58">
        <f t="shared" si="4"/>
        <v>0</v>
      </c>
      <c r="I249" s="10" t="str">
        <f>IF(C249="","",VLOOKUP(C249,运单基本信息!$C$4:$P$1048576,8,FALSE))</f>
        <v/>
      </c>
      <c r="J249" s="168" t="str">
        <f>IF(C249="","",VLOOKUP(C249,运单基本信息!$C$4:$P$1048576,14,FALSE))</f>
        <v/>
      </c>
    </row>
    <row r="250" spans="8:10">
      <c r="H250" s="58">
        <f t="shared" si="4"/>
        <v>0</v>
      </c>
      <c r="I250" s="10" t="str">
        <f>IF(C250="","",VLOOKUP(C250,运单基本信息!$C$4:$P$1048576,8,FALSE))</f>
        <v/>
      </c>
      <c r="J250" s="168" t="str">
        <f>IF(C250="","",VLOOKUP(C250,运单基本信息!$C$4:$P$1048576,14,FALSE))</f>
        <v/>
      </c>
    </row>
    <row r="251" spans="8:10">
      <c r="H251" s="58">
        <f t="shared" si="4"/>
        <v>0</v>
      </c>
      <c r="I251" s="10" t="str">
        <f>IF(C251="","",VLOOKUP(C251,运单基本信息!$C$4:$P$1048576,8,FALSE))</f>
        <v/>
      </c>
      <c r="J251" s="168" t="str">
        <f>IF(C251="","",VLOOKUP(C251,运单基本信息!$C$4:$P$1048576,14,FALSE))</f>
        <v/>
      </c>
    </row>
    <row r="252" spans="8:10">
      <c r="H252" s="58">
        <f t="shared" si="4"/>
        <v>0</v>
      </c>
      <c r="I252" s="10" t="str">
        <f>IF(C252="","",VLOOKUP(C252,运单基本信息!$C$4:$P$1048576,8,FALSE))</f>
        <v/>
      </c>
      <c r="J252" s="168" t="str">
        <f>IF(C252="","",VLOOKUP(C252,运单基本信息!$C$4:$P$1048576,14,FALSE))</f>
        <v/>
      </c>
    </row>
    <row r="253" spans="8:10">
      <c r="H253" s="58">
        <f t="shared" si="4"/>
        <v>0</v>
      </c>
      <c r="I253" s="10" t="str">
        <f>IF(C253="","",VLOOKUP(C253,运单基本信息!$C$4:$P$1048576,8,FALSE))</f>
        <v/>
      </c>
      <c r="J253" s="168" t="str">
        <f>IF(C253="","",VLOOKUP(C253,运单基本信息!$C$4:$P$1048576,14,FALSE))</f>
        <v/>
      </c>
    </row>
    <row r="254" spans="8:10">
      <c r="H254" s="58">
        <f t="shared" si="4"/>
        <v>0</v>
      </c>
      <c r="I254" s="10" t="str">
        <f>IF(C254="","",VLOOKUP(C254,运单基本信息!$C$4:$P$1048576,8,FALSE))</f>
        <v/>
      </c>
      <c r="J254" s="168" t="str">
        <f>IF(C254="","",VLOOKUP(C254,运单基本信息!$C$4:$P$1048576,14,FALSE))</f>
        <v/>
      </c>
    </row>
    <row r="255" spans="8:10">
      <c r="H255" s="58">
        <f t="shared" si="4"/>
        <v>0</v>
      </c>
      <c r="I255" s="10" t="str">
        <f>IF(C255="","",VLOOKUP(C255,运单基本信息!$C$4:$P$1048576,8,FALSE))</f>
        <v/>
      </c>
      <c r="J255" s="168" t="str">
        <f>IF(C255="","",VLOOKUP(C255,运单基本信息!$C$4:$P$1048576,14,FALSE))</f>
        <v/>
      </c>
    </row>
    <row r="256" spans="8:10">
      <c r="H256" s="58">
        <f t="shared" si="4"/>
        <v>0</v>
      </c>
      <c r="I256" s="10" t="str">
        <f>IF(C256="","",VLOOKUP(C256,运单基本信息!$C$4:$P$1048576,8,FALSE))</f>
        <v/>
      </c>
      <c r="J256" s="168" t="str">
        <f>IF(C256="","",VLOOKUP(C256,运单基本信息!$C$4:$P$1048576,14,FALSE))</f>
        <v/>
      </c>
    </row>
    <row r="257" spans="8:10">
      <c r="H257" s="58">
        <f t="shared" si="4"/>
        <v>0</v>
      </c>
      <c r="I257" s="10" t="str">
        <f>IF(C257="","",VLOOKUP(C257,运单基本信息!$C$4:$P$1048576,8,FALSE))</f>
        <v/>
      </c>
      <c r="J257" s="168" t="str">
        <f>IF(C257="","",VLOOKUP(C257,运单基本信息!$C$4:$P$1048576,14,FALSE))</f>
        <v/>
      </c>
    </row>
    <row r="258" spans="8:10">
      <c r="H258" s="58">
        <f t="shared" si="4"/>
        <v>0</v>
      </c>
      <c r="I258" s="10" t="str">
        <f>IF(C258="","",VLOOKUP(C258,运单基本信息!$C$4:$P$1048576,8,FALSE))</f>
        <v/>
      </c>
      <c r="J258" s="168" t="str">
        <f>IF(C258="","",VLOOKUP(C258,运单基本信息!$C$4:$P$1048576,14,FALSE))</f>
        <v/>
      </c>
    </row>
    <row r="259" spans="8:10">
      <c r="H259" s="58">
        <f t="shared" si="4"/>
        <v>0</v>
      </c>
      <c r="I259" s="10" t="str">
        <f>IF(C259="","",VLOOKUP(C259,运单基本信息!$C$4:$P$1048576,8,FALSE))</f>
        <v/>
      </c>
      <c r="J259" s="168" t="str">
        <f>IF(C259="","",VLOOKUP(C259,运单基本信息!$C$4:$P$1048576,14,FALSE))</f>
        <v/>
      </c>
    </row>
    <row r="260" spans="8:10">
      <c r="H260" s="58">
        <f t="shared" si="4"/>
        <v>0</v>
      </c>
      <c r="I260" s="10" t="str">
        <f>IF(C260="","",VLOOKUP(C260,运单基本信息!$C$4:$P$1048576,8,FALSE))</f>
        <v/>
      </c>
      <c r="J260" s="168" t="str">
        <f>IF(C260="","",VLOOKUP(C260,运单基本信息!$C$4:$P$1048576,14,FALSE))</f>
        <v/>
      </c>
    </row>
    <row r="261" spans="8:10">
      <c r="H261" s="58">
        <f t="shared" si="4"/>
        <v>0</v>
      </c>
      <c r="I261" s="10" t="str">
        <f>IF(C261="","",VLOOKUP(C261,运单基本信息!$C$4:$P$1048576,8,FALSE))</f>
        <v/>
      </c>
      <c r="J261" s="168" t="str">
        <f>IF(C261="","",VLOOKUP(C261,运单基本信息!$C$4:$P$1048576,14,FALSE))</f>
        <v/>
      </c>
    </row>
    <row r="262" spans="8:10">
      <c r="H262" s="58">
        <f t="shared" si="4"/>
        <v>0</v>
      </c>
      <c r="I262" s="10" t="str">
        <f>IF(C262="","",VLOOKUP(C262,运单基本信息!$C$4:$P$1048576,8,FALSE))</f>
        <v/>
      </c>
      <c r="J262" s="168" t="str">
        <f>IF(C262="","",VLOOKUP(C262,运单基本信息!$C$4:$P$1048576,14,FALSE))</f>
        <v/>
      </c>
    </row>
    <row r="263" spans="8:10">
      <c r="H263" s="58">
        <f t="shared" si="4"/>
        <v>0</v>
      </c>
      <c r="I263" s="10" t="str">
        <f>IF(C263="","",VLOOKUP(C263,运单基本信息!$C$4:$P$1048576,8,FALSE))</f>
        <v/>
      </c>
      <c r="J263" s="168" t="str">
        <f>IF(C263="","",VLOOKUP(C263,运单基本信息!$C$4:$P$1048576,14,FALSE))</f>
        <v/>
      </c>
    </row>
    <row r="264" spans="8:10">
      <c r="H264" s="58">
        <f t="shared" si="4"/>
        <v>0</v>
      </c>
      <c r="I264" s="10" t="str">
        <f>IF(C264="","",VLOOKUP(C264,运单基本信息!$C$4:$P$1048576,8,FALSE))</f>
        <v/>
      </c>
      <c r="J264" s="168" t="str">
        <f>IF(C264="","",VLOOKUP(C264,运单基本信息!$C$4:$P$1048576,14,FALSE))</f>
        <v/>
      </c>
    </row>
    <row r="265" spans="8:10">
      <c r="H265" s="58">
        <f t="shared" si="4"/>
        <v>0</v>
      </c>
      <c r="I265" s="10" t="str">
        <f>IF(C265="","",VLOOKUP(C265,运单基本信息!$C$4:$P$1048576,8,FALSE))</f>
        <v/>
      </c>
      <c r="J265" s="168" t="str">
        <f>IF(C265="","",VLOOKUP(C265,运单基本信息!$C$4:$P$1048576,14,FALSE))</f>
        <v/>
      </c>
    </row>
    <row r="266" spans="8:10">
      <c r="H266" s="58">
        <f t="shared" si="4"/>
        <v>0</v>
      </c>
      <c r="I266" s="10" t="str">
        <f>IF(C266="","",VLOOKUP(C266,运单基本信息!$C$4:$P$1048576,8,FALSE))</f>
        <v/>
      </c>
      <c r="J266" s="168" t="str">
        <f>IF(C266="","",VLOOKUP(C266,运单基本信息!$C$4:$P$1048576,14,FALSE))</f>
        <v/>
      </c>
    </row>
    <row r="267" spans="8:10">
      <c r="H267" s="58">
        <f t="shared" si="4"/>
        <v>0</v>
      </c>
      <c r="I267" s="10" t="str">
        <f>IF(C267="","",VLOOKUP(C267,运单基本信息!$C$4:$P$1048576,8,FALSE))</f>
        <v/>
      </c>
      <c r="J267" s="168" t="str">
        <f>IF(C267="","",VLOOKUP(C267,运单基本信息!$C$4:$P$1048576,14,FALSE))</f>
        <v/>
      </c>
    </row>
    <row r="268" spans="8:10">
      <c r="H268" s="58">
        <f t="shared" si="4"/>
        <v>0</v>
      </c>
      <c r="I268" s="10" t="str">
        <f>IF(C268="","",VLOOKUP(C268,运单基本信息!$C$4:$P$1048576,8,FALSE))</f>
        <v/>
      </c>
      <c r="J268" s="168" t="str">
        <f>IF(C268="","",VLOOKUP(C268,运单基本信息!$C$4:$P$1048576,14,FALSE))</f>
        <v/>
      </c>
    </row>
    <row r="269" spans="8:10">
      <c r="H269" s="58">
        <f t="shared" si="4"/>
        <v>0</v>
      </c>
      <c r="I269" s="10" t="str">
        <f>IF(C269="","",VLOOKUP(C269,运单基本信息!$C$4:$P$1048576,8,FALSE))</f>
        <v/>
      </c>
      <c r="J269" s="168" t="str">
        <f>IF(C269="","",VLOOKUP(C269,运单基本信息!$C$4:$P$1048576,14,FALSE))</f>
        <v/>
      </c>
    </row>
    <row r="270" spans="8:10">
      <c r="H270" s="58">
        <f t="shared" si="4"/>
        <v>0</v>
      </c>
      <c r="I270" s="10" t="str">
        <f>IF(C270="","",VLOOKUP(C270,运单基本信息!$C$4:$P$1048576,8,FALSE))</f>
        <v/>
      </c>
      <c r="J270" s="168" t="str">
        <f>IF(C270="","",VLOOKUP(C270,运单基本信息!$C$4:$P$1048576,14,FALSE))</f>
        <v/>
      </c>
    </row>
    <row r="271" spans="8:10">
      <c r="H271" s="58">
        <f t="shared" si="4"/>
        <v>0</v>
      </c>
      <c r="I271" s="10" t="str">
        <f>IF(C271="","",VLOOKUP(C271,运单基本信息!$C$4:$P$1048576,8,FALSE))</f>
        <v/>
      </c>
      <c r="J271" s="168" t="str">
        <f>IF(C271="","",VLOOKUP(C271,运单基本信息!$C$4:$P$1048576,14,FALSE))</f>
        <v/>
      </c>
    </row>
    <row r="272" spans="8:10">
      <c r="H272" s="58">
        <f t="shared" si="4"/>
        <v>0</v>
      </c>
      <c r="I272" s="10" t="str">
        <f>IF(C272="","",VLOOKUP(C272,运单基本信息!$C$4:$P$1048576,8,FALSE))</f>
        <v/>
      </c>
      <c r="J272" s="168" t="str">
        <f>IF(C272="","",VLOOKUP(C272,运单基本信息!$C$4:$P$1048576,14,FALSE))</f>
        <v/>
      </c>
    </row>
    <row r="273" spans="8:10">
      <c r="H273" s="58">
        <f t="shared" si="4"/>
        <v>0</v>
      </c>
      <c r="I273" s="10" t="str">
        <f>IF(C273="","",VLOOKUP(C273,运单基本信息!$C$4:$P$1048576,8,FALSE))</f>
        <v/>
      </c>
      <c r="J273" s="168" t="str">
        <f>IF(C273="","",VLOOKUP(C273,运单基本信息!$C$4:$P$1048576,14,FALSE))</f>
        <v/>
      </c>
    </row>
    <row r="274" spans="8:10">
      <c r="H274" s="58">
        <f t="shared" si="4"/>
        <v>0</v>
      </c>
      <c r="I274" s="10" t="str">
        <f>IF(C274="","",VLOOKUP(C274,运单基本信息!$C$4:$P$1048576,8,FALSE))</f>
        <v/>
      </c>
      <c r="J274" s="168" t="str">
        <f>IF(C274="","",VLOOKUP(C274,运单基本信息!$C$4:$P$1048576,14,FALSE))</f>
        <v/>
      </c>
    </row>
    <row r="275" spans="8:10">
      <c r="H275" s="58">
        <f t="shared" si="4"/>
        <v>0</v>
      </c>
      <c r="I275" s="10" t="str">
        <f>IF(C275="","",VLOOKUP(C275,运单基本信息!$C$4:$P$1048576,8,FALSE))</f>
        <v/>
      </c>
      <c r="J275" s="168" t="str">
        <f>IF(C275="","",VLOOKUP(C275,运单基本信息!$C$4:$P$1048576,14,FALSE))</f>
        <v/>
      </c>
    </row>
    <row r="276" spans="8:10">
      <c r="H276" s="58">
        <f t="shared" si="4"/>
        <v>0</v>
      </c>
      <c r="I276" s="10" t="str">
        <f>IF(C276="","",VLOOKUP(C276,运单基本信息!$C$4:$P$1048576,8,FALSE))</f>
        <v/>
      </c>
      <c r="J276" s="168" t="str">
        <f>IF(C276="","",VLOOKUP(C276,运单基本信息!$C$4:$P$1048576,14,FALSE))</f>
        <v/>
      </c>
    </row>
    <row r="277" spans="8:10">
      <c r="H277" s="58">
        <f t="shared" si="4"/>
        <v>0</v>
      </c>
      <c r="I277" s="10" t="str">
        <f>IF(C277="","",VLOOKUP(C277,运单基本信息!$C$4:$P$1048576,8,FALSE))</f>
        <v/>
      </c>
      <c r="J277" s="168" t="str">
        <f>IF(C277="","",VLOOKUP(C277,运单基本信息!$C$4:$P$1048576,14,FALSE))</f>
        <v/>
      </c>
    </row>
    <row r="278" spans="8:10">
      <c r="H278" s="58">
        <f t="shared" si="4"/>
        <v>0</v>
      </c>
      <c r="I278" s="10" t="str">
        <f>IF(C278="","",VLOOKUP(C278,运单基本信息!$C$4:$P$1048576,8,FALSE))</f>
        <v/>
      </c>
      <c r="J278" s="168" t="str">
        <f>IF(C278="","",VLOOKUP(C278,运单基本信息!$C$4:$P$1048576,14,FALSE))</f>
        <v/>
      </c>
    </row>
    <row r="279" spans="8:10">
      <c r="H279" s="58">
        <f t="shared" si="4"/>
        <v>0</v>
      </c>
      <c r="I279" s="10" t="str">
        <f>IF(C279="","",VLOOKUP(C279,运单基本信息!$C$4:$P$1048576,8,FALSE))</f>
        <v/>
      </c>
      <c r="J279" s="168" t="str">
        <f>IF(C279="","",VLOOKUP(C279,运单基本信息!$C$4:$P$1048576,14,FALSE))</f>
        <v/>
      </c>
    </row>
    <row r="280" spans="8:10">
      <c r="H280" s="58">
        <f t="shared" si="4"/>
        <v>0</v>
      </c>
      <c r="I280" s="10" t="str">
        <f>IF(C280="","",VLOOKUP(C280,运单基本信息!$C$4:$P$1048576,8,FALSE))</f>
        <v/>
      </c>
      <c r="J280" s="168" t="str">
        <f>IF(C280="","",VLOOKUP(C280,运单基本信息!$C$4:$P$1048576,14,FALSE))</f>
        <v/>
      </c>
    </row>
    <row r="281" spans="8:10">
      <c r="H281" s="58">
        <f t="shared" si="4"/>
        <v>0</v>
      </c>
      <c r="I281" s="10" t="str">
        <f>IF(C281="","",VLOOKUP(C281,运单基本信息!$C$4:$P$1048576,8,FALSE))</f>
        <v/>
      </c>
      <c r="J281" s="168" t="str">
        <f>IF(C281="","",VLOOKUP(C281,运单基本信息!$C$4:$P$1048576,14,FALSE))</f>
        <v/>
      </c>
    </row>
    <row r="282" spans="8:10">
      <c r="H282" s="58">
        <f t="shared" si="4"/>
        <v>0</v>
      </c>
      <c r="I282" s="10" t="str">
        <f>IF(C282="","",VLOOKUP(C282,运单基本信息!$C$4:$P$1048576,8,FALSE))</f>
        <v/>
      </c>
      <c r="J282" s="168" t="str">
        <f>IF(C282="","",VLOOKUP(C282,运单基本信息!$C$4:$P$1048576,14,FALSE))</f>
        <v/>
      </c>
    </row>
    <row r="283" spans="8:10">
      <c r="H283" s="58">
        <f t="shared" si="4"/>
        <v>0</v>
      </c>
      <c r="I283" s="10" t="str">
        <f>IF(C283="","",VLOOKUP(C283,运单基本信息!$C$4:$P$1048576,8,FALSE))</f>
        <v/>
      </c>
      <c r="J283" s="168" t="str">
        <f>IF(C283="","",VLOOKUP(C283,运单基本信息!$C$4:$P$1048576,14,FALSE))</f>
        <v/>
      </c>
    </row>
    <row r="284" spans="8:10">
      <c r="H284" s="58">
        <f t="shared" si="4"/>
        <v>0</v>
      </c>
      <c r="I284" s="10" t="str">
        <f>IF(C284="","",VLOOKUP(C284,运单基本信息!$C$4:$P$1048576,8,FALSE))</f>
        <v/>
      </c>
      <c r="J284" s="168" t="str">
        <f>IF(C284="","",VLOOKUP(C284,运单基本信息!$C$4:$P$1048576,14,FALSE))</f>
        <v/>
      </c>
    </row>
    <row r="285" spans="8:10">
      <c r="H285" s="58">
        <f t="shared" si="4"/>
        <v>0</v>
      </c>
      <c r="I285" s="10" t="str">
        <f>IF(C285="","",VLOOKUP(C285,运单基本信息!$C$4:$P$1048576,8,FALSE))</f>
        <v/>
      </c>
      <c r="J285" s="168" t="str">
        <f>IF(C285="","",VLOOKUP(C285,运单基本信息!$C$4:$P$1048576,14,FALSE))</f>
        <v/>
      </c>
    </row>
    <row r="286" spans="8:10">
      <c r="H286" s="58">
        <f t="shared" si="4"/>
        <v>0</v>
      </c>
      <c r="I286" s="10" t="str">
        <f>IF(C286="","",VLOOKUP(C286,运单基本信息!$C$4:$P$1048576,8,FALSE))</f>
        <v/>
      </c>
      <c r="J286" s="168" t="str">
        <f>IF(C286="","",VLOOKUP(C286,运单基本信息!$C$4:$P$1048576,14,FALSE))</f>
        <v/>
      </c>
    </row>
    <row r="287" spans="8:10">
      <c r="H287" s="58">
        <f t="shared" si="4"/>
        <v>0</v>
      </c>
      <c r="I287" s="10" t="str">
        <f>IF(C287="","",VLOOKUP(C287,运单基本信息!$C$4:$P$1048576,8,FALSE))</f>
        <v/>
      </c>
      <c r="J287" s="168" t="str">
        <f>IF(C287="","",VLOOKUP(C287,运单基本信息!$C$4:$P$1048576,14,FALSE))</f>
        <v/>
      </c>
    </row>
    <row r="288" spans="8:10">
      <c r="H288" s="58">
        <f t="shared" si="4"/>
        <v>0</v>
      </c>
      <c r="I288" s="10" t="str">
        <f>IF(C288="","",VLOOKUP(C288,运单基本信息!$C$4:$P$1048576,8,FALSE))</f>
        <v/>
      </c>
      <c r="J288" s="168" t="str">
        <f>IF(C288="","",VLOOKUP(C288,运单基本信息!$C$4:$P$1048576,14,FALSE))</f>
        <v/>
      </c>
    </row>
    <row r="289" spans="8:10">
      <c r="H289" s="58">
        <f t="shared" si="4"/>
        <v>0</v>
      </c>
      <c r="I289" s="10" t="str">
        <f>IF(C289="","",VLOOKUP(C289,运单基本信息!$C$4:$P$1048576,8,FALSE))</f>
        <v/>
      </c>
      <c r="J289" s="168" t="str">
        <f>IF(C289="","",VLOOKUP(C289,运单基本信息!$C$4:$P$1048576,14,FALSE))</f>
        <v/>
      </c>
    </row>
    <row r="290" spans="8:10">
      <c r="H290" s="58">
        <f t="shared" si="4"/>
        <v>0</v>
      </c>
      <c r="I290" s="10" t="str">
        <f>IF(C290="","",VLOOKUP(C290,运单基本信息!$C$4:$P$1048576,8,FALSE))</f>
        <v/>
      </c>
      <c r="J290" s="168" t="str">
        <f>IF(C290="","",VLOOKUP(C290,运单基本信息!$C$4:$P$1048576,14,FALSE))</f>
        <v/>
      </c>
    </row>
    <row r="291" spans="8:10">
      <c r="H291" s="58">
        <f t="shared" si="4"/>
        <v>0</v>
      </c>
      <c r="I291" s="10" t="str">
        <f>IF(C291="","",VLOOKUP(C291,运单基本信息!$C$4:$P$1048576,8,FALSE))</f>
        <v/>
      </c>
      <c r="J291" s="168" t="str">
        <f>IF(C291="","",VLOOKUP(C291,运单基本信息!$C$4:$P$1048576,14,FALSE))</f>
        <v/>
      </c>
    </row>
    <row r="292" spans="8:10">
      <c r="H292" s="58">
        <f t="shared" si="4"/>
        <v>0</v>
      </c>
      <c r="I292" s="10" t="str">
        <f>IF(C292="","",VLOOKUP(C292,运单基本信息!$C$4:$P$1048576,8,FALSE))</f>
        <v/>
      </c>
      <c r="J292" s="168" t="str">
        <f>IF(C292="","",VLOOKUP(C292,运单基本信息!$C$4:$P$1048576,14,FALSE))</f>
        <v/>
      </c>
    </row>
    <row r="293" spans="8:10">
      <c r="H293" s="58">
        <f t="shared" si="4"/>
        <v>0</v>
      </c>
      <c r="I293" s="10" t="str">
        <f>IF(C293="","",VLOOKUP(C293,运单基本信息!$C$4:$P$1048576,8,FALSE))</f>
        <v/>
      </c>
      <c r="J293" s="168" t="str">
        <f>IF(C293="","",VLOOKUP(C293,运单基本信息!$C$4:$P$1048576,14,FALSE))</f>
        <v/>
      </c>
    </row>
    <row r="294" spans="8:10">
      <c r="H294" s="58">
        <f t="shared" si="4"/>
        <v>0</v>
      </c>
      <c r="I294" s="10" t="str">
        <f>IF(C294="","",VLOOKUP(C294,运单基本信息!$C$4:$P$1048576,8,FALSE))</f>
        <v/>
      </c>
      <c r="J294" s="168" t="str">
        <f>IF(C294="","",VLOOKUP(C294,运单基本信息!$C$4:$P$1048576,14,FALSE))</f>
        <v/>
      </c>
    </row>
    <row r="295" spans="8:10">
      <c r="H295" s="58">
        <f t="shared" si="4"/>
        <v>0</v>
      </c>
      <c r="I295" s="10" t="str">
        <f>IF(C295="","",VLOOKUP(C295,运单基本信息!$C$4:$P$1048576,8,FALSE))</f>
        <v/>
      </c>
      <c r="J295" s="168" t="str">
        <f>IF(C295="","",VLOOKUP(C295,运单基本信息!$C$4:$P$1048576,14,FALSE))</f>
        <v/>
      </c>
    </row>
    <row r="296" spans="8:10">
      <c r="H296" s="58">
        <f t="shared" si="4"/>
        <v>0</v>
      </c>
      <c r="I296" s="10" t="str">
        <f>IF(C296="","",VLOOKUP(C296,运单基本信息!$C$4:$P$1048576,8,FALSE))</f>
        <v/>
      </c>
      <c r="J296" s="168" t="str">
        <f>IF(C296="","",VLOOKUP(C296,运单基本信息!$C$4:$P$1048576,14,FALSE))</f>
        <v/>
      </c>
    </row>
    <row r="297" spans="8:10">
      <c r="H297" s="58">
        <f t="shared" si="4"/>
        <v>0</v>
      </c>
      <c r="I297" s="10" t="str">
        <f>IF(C297="","",VLOOKUP(C297,运单基本信息!$C$4:$P$1048576,8,FALSE))</f>
        <v/>
      </c>
      <c r="J297" s="168" t="str">
        <f>IF(C297="","",VLOOKUP(C297,运单基本信息!$C$4:$P$1048576,14,FALSE))</f>
        <v/>
      </c>
    </row>
    <row r="298" spans="8:10">
      <c r="H298" s="58">
        <f t="shared" ref="H298:H361" si="5">F298+G298</f>
        <v>0</v>
      </c>
      <c r="I298" s="10" t="str">
        <f>IF(C298="","",VLOOKUP(C298,运单基本信息!$C$4:$P$1048576,8,FALSE))</f>
        <v/>
      </c>
      <c r="J298" s="168" t="str">
        <f>IF(C298="","",VLOOKUP(C298,运单基本信息!$C$4:$P$1048576,14,FALSE))</f>
        <v/>
      </c>
    </row>
    <row r="299" spans="8:10">
      <c r="H299" s="58">
        <f t="shared" si="5"/>
        <v>0</v>
      </c>
      <c r="I299" s="10" t="str">
        <f>IF(C299="","",VLOOKUP(C299,运单基本信息!$C$4:$P$1048576,8,FALSE))</f>
        <v/>
      </c>
      <c r="J299" s="168" t="str">
        <f>IF(C299="","",VLOOKUP(C299,运单基本信息!$C$4:$P$1048576,14,FALSE))</f>
        <v/>
      </c>
    </row>
    <row r="300" spans="8:10">
      <c r="H300" s="58">
        <f t="shared" si="5"/>
        <v>0</v>
      </c>
      <c r="I300" s="10" t="str">
        <f>IF(C300="","",VLOOKUP(C300,运单基本信息!$C$4:$P$1048576,8,FALSE))</f>
        <v/>
      </c>
      <c r="J300" s="168" t="str">
        <f>IF(C300="","",VLOOKUP(C300,运单基本信息!$C$4:$P$1048576,14,FALSE))</f>
        <v/>
      </c>
    </row>
    <row r="301" spans="8:10">
      <c r="H301" s="58">
        <f t="shared" si="5"/>
        <v>0</v>
      </c>
      <c r="I301" s="10" t="str">
        <f>IF(C301="","",VLOOKUP(C301,运单基本信息!$C$4:$P$1048576,8,FALSE))</f>
        <v/>
      </c>
      <c r="J301" s="168" t="str">
        <f>IF(C301="","",VLOOKUP(C301,运单基本信息!$C$4:$P$1048576,14,FALSE))</f>
        <v/>
      </c>
    </row>
    <row r="302" spans="8:10">
      <c r="H302" s="58">
        <f t="shared" si="5"/>
        <v>0</v>
      </c>
      <c r="I302" s="10" t="str">
        <f>IF(C302="","",VLOOKUP(C302,运单基本信息!$C$4:$P$1048576,8,FALSE))</f>
        <v/>
      </c>
      <c r="J302" s="168" t="str">
        <f>IF(C302="","",VLOOKUP(C302,运单基本信息!$C$4:$P$1048576,14,FALSE))</f>
        <v/>
      </c>
    </row>
    <row r="303" spans="8:10">
      <c r="H303" s="58">
        <f t="shared" si="5"/>
        <v>0</v>
      </c>
      <c r="I303" s="10" t="str">
        <f>IF(C303="","",VLOOKUP(C303,运单基本信息!$C$4:$P$1048576,8,FALSE))</f>
        <v/>
      </c>
      <c r="J303" s="168" t="str">
        <f>IF(C303="","",VLOOKUP(C303,运单基本信息!$C$4:$P$1048576,14,FALSE))</f>
        <v/>
      </c>
    </row>
    <row r="304" spans="8:10">
      <c r="H304" s="58">
        <f t="shared" si="5"/>
        <v>0</v>
      </c>
      <c r="I304" s="10" t="str">
        <f>IF(C304="","",VLOOKUP(C304,运单基本信息!$C$4:$P$1048576,8,FALSE))</f>
        <v/>
      </c>
      <c r="J304" s="168" t="str">
        <f>IF(C304="","",VLOOKUP(C304,运单基本信息!$C$4:$P$1048576,14,FALSE))</f>
        <v/>
      </c>
    </row>
    <row r="305" spans="8:10">
      <c r="H305" s="58">
        <f t="shared" si="5"/>
        <v>0</v>
      </c>
      <c r="I305" s="10" t="str">
        <f>IF(C305="","",VLOOKUP(C305,运单基本信息!$C$4:$P$1048576,8,FALSE))</f>
        <v/>
      </c>
      <c r="J305" s="168" t="str">
        <f>IF(C305="","",VLOOKUP(C305,运单基本信息!$C$4:$P$1048576,14,FALSE))</f>
        <v/>
      </c>
    </row>
    <row r="306" spans="8:10">
      <c r="H306" s="58">
        <f t="shared" si="5"/>
        <v>0</v>
      </c>
      <c r="I306" s="10" t="str">
        <f>IF(C306="","",VLOOKUP(C306,运单基本信息!$C$4:$P$1048576,8,FALSE))</f>
        <v/>
      </c>
      <c r="J306" s="168" t="str">
        <f>IF(C306="","",VLOOKUP(C306,运单基本信息!$C$4:$P$1048576,14,FALSE))</f>
        <v/>
      </c>
    </row>
    <row r="307" spans="8:10">
      <c r="H307" s="58">
        <f t="shared" si="5"/>
        <v>0</v>
      </c>
      <c r="I307" s="10" t="str">
        <f>IF(C307="","",VLOOKUP(C307,运单基本信息!$C$4:$P$1048576,8,FALSE))</f>
        <v/>
      </c>
      <c r="J307" s="168" t="str">
        <f>IF(C307="","",VLOOKUP(C307,运单基本信息!$C$4:$P$1048576,14,FALSE))</f>
        <v/>
      </c>
    </row>
    <row r="308" spans="8:10">
      <c r="H308" s="58">
        <f t="shared" si="5"/>
        <v>0</v>
      </c>
      <c r="I308" s="10" t="str">
        <f>IF(C308="","",VLOOKUP(C308,运单基本信息!$C$4:$P$1048576,8,FALSE))</f>
        <v/>
      </c>
      <c r="J308" s="168" t="str">
        <f>IF(C308="","",VLOOKUP(C308,运单基本信息!$C$4:$P$1048576,14,FALSE))</f>
        <v/>
      </c>
    </row>
    <row r="309" spans="8:10">
      <c r="H309" s="58">
        <f t="shared" si="5"/>
        <v>0</v>
      </c>
      <c r="I309" s="10" t="str">
        <f>IF(C309="","",VLOOKUP(C309,运单基本信息!$C$4:$P$1048576,8,FALSE))</f>
        <v/>
      </c>
      <c r="J309" s="168" t="str">
        <f>IF(C309="","",VLOOKUP(C309,运单基本信息!$C$4:$P$1048576,14,FALSE))</f>
        <v/>
      </c>
    </row>
    <row r="310" spans="8:10">
      <c r="H310" s="58">
        <f t="shared" si="5"/>
        <v>0</v>
      </c>
      <c r="I310" s="10" t="str">
        <f>IF(C310="","",VLOOKUP(C310,运单基本信息!$C$4:$P$1048576,8,FALSE))</f>
        <v/>
      </c>
      <c r="J310" s="168" t="str">
        <f>IF(C310="","",VLOOKUP(C310,运单基本信息!$C$4:$P$1048576,14,FALSE))</f>
        <v/>
      </c>
    </row>
    <row r="311" spans="8:10">
      <c r="H311" s="58">
        <f t="shared" si="5"/>
        <v>0</v>
      </c>
      <c r="I311" s="10" t="str">
        <f>IF(C311="","",VLOOKUP(C311,运单基本信息!$C$4:$P$1048576,8,FALSE))</f>
        <v/>
      </c>
      <c r="J311" s="168" t="str">
        <f>IF(C311="","",VLOOKUP(C311,运单基本信息!$C$4:$P$1048576,14,FALSE))</f>
        <v/>
      </c>
    </row>
    <row r="312" spans="8:10">
      <c r="H312" s="58">
        <f t="shared" si="5"/>
        <v>0</v>
      </c>
      <c r="I312" s="10" t="str">
        <f>IF(C312="","",VLOOKUP(C312,运单基本信息!$C$4:$P$1048576,8,FALSE))</f>
        <v/>
      </c>
      <c r="J312" s="168" t="str">
        <f>IF(C312="","",VLOOKUP(C312,运单基本信息!$C$4:$P$1048576,14,FALSE))</f>
        <v/>
      </c>
    </row>
    <row r="313" spans="8:10">
      <c r="H313" s="58">
        <f t="shared" si="5"/>
        <v>0</v>
      </c>
      <c r="I313" s="10" t="str">
        <f>IF(C313="","",VLOOKUP(C313,运单基本信息!$C$4:$P$1048576,8,FALSE))</f>
        <v/>
      </c>
      <c r="J313" s="168" t="str">
        <f>IF(C313="","",VLOOKUP(C313,运单基本信息!$C$4:$P$1048576,14,FALSE))</f>
        <v/>
      </c>
    </row>
    <row r="314" spans="8:10">
      <c r="H314" s="58">
        <f t="shared" si="5"/>
        <v>0</v>
      </c>
      <c r="I314" s="10" t="str">
        <f>IF(C314="","",VLOOKUP(C314,运单基本信息!$C$4:$P$1048576,8,FALSE))</f>
        <v/>
      </c>
      <c r="J314" s="168" t="str">
        <f>IF(C314="","",VLOOKUP(C314,运单基本信息!$C$4:$P$1048576,14,FALSE))</f>
        <v/>
      </c>
    </row>
    <row r="315" spans="8:10">
      <c r="H315" s="58">
        <f t="shared" si="5"/>
        <v>0</v>
      </c>
      <c r="I315" s="10" t="str">
        <f>IF(C315="","",VLOOKUP(C315,运单基本信息!$C$4:$P$1048576,8,FALSE))</f>
        <v/>
      </c>
      <c r="J315" s="168" t="str">
        <f>IF(C315="","",VLOOKUP(C315,运单基本信息!$C$4:$P$1048576,14,FALSE))</f>
        <v/>
      </c>
    </row>
    <row r="316" spans="8:10">
      <c r="H316" s="58">
        <f t="shared" si="5"/>
        <v>0</v>
      </c>
      <c r="I316" s="10" t="str">
        <f>IF(C316="","",VLOOKUP(C316,运单基本信息!$C$4:$P$1048576,8,FALSE))</f>
        <v/>
      </c>
      <c r="J316" s="168" t="str">
        <f>IF(C316="","",VLOOKUP(C316,运单基本信息!$C$4:$P$1048576,14,FALSE))</f>
        <v/>
      </c>
    </row>
    <row r="317" spans="8:10">
      <c r="H317" s="58">
        <f t="shared" si="5"/>
        <v>0</v>
      </c>
      <c r="I317" s="10" t="str">
        <f>IF(C317="","",VLOOKUP(C317,运单基本信息!$C$4:$P$1048576,8,FALSE))</f>
        <v/>
      </c>
      <c r="J317" s="168" t="str">
        <f>IF(C317="","",VLOOKUP(C317,运单基本信息!$C$4:$P$1048576,14,FALSE))</f>
        <v/>
      </c>
    </row>
    <row r="318" spans="8:10">
      <c r="H318" s="58">
        <f t="shared" si="5"/>
        <v>0</v>
      </c>
      <c r="I318" s="10" t="str">
        <f>IF(C318="","",VLOOKUP(C318,运单基本信息!$C$4:$P$1048576,8,FALSE))</f>
        <v/>
      </c>
      <c r="J318" s="168" t="str">
        <f>IF(C318="","",VLOOKUP(C318,运单基本信息!$C$4:$P$1048576,14,FALSE))</f>
        <v/>
      </c>
    </row>
    <row r="319" spans="8:10">
      <c r="H319" s="58">
        <f t="shared" si="5"/>
        <v>0</v>
      </c>
      <c r="I319" s="10" t="str">
        <f>IF(C319="","",VLOOKUP(C319,运单基本信息!$C$4:$P$1048576,8,FALSE))</f>
        <v/>
      </c>
      <c r="J319" s="168" t="str">
        <f>IF(C319="","",VLOOKUP(C319,运单基本信息!$C$4:$P$1048576,14,FALSE))</f>
        <v/>
      </c>
    </row>
    <row r="320" spans="8:10">
      <c r="H320" s="58">
        <f t="shared" si="5"/>
        <v>0</v>
      </c>
      <c r="I320" s="10" t="str">
        <f>IF(C320="","",VLOOKUP(C320,运单基本信息!$C$4:$P$1048576,8,FALSE))</f>
        <v/>
      </c>
      <c r="J320" s="168" t="str">
        <f>IF(C320="","",VLOOKUP(C320,运单基本信息!$C$4:$P$1048576,14,FALSE))</f>
        <v/>
      </c>
    </row>
    <row r="321" spans="8:10">
      <c r="H321" s="58">
        <f t="shared" si="5"/>
        <v>0</v>
      </c>
      <c r="I321" s="10" t="str">
        <f>IF(C321="","",VLOOKUP(C321,运单基本信息!$C$4:$P$1048576,8,FALSE))</f>
        <v/>
      </c>
      <c r="J321" s="168" t="str">
        <f>IF(C321="","",VLOOKUP(C321,运单基本信息!$C$4:$P$1048576,14,FALSE))</f>
        <v/>
      </c>
    </row>
    <row r="322" spans="8:10">
      <c r="H322" s="58">
        <f t="shared" si="5"/>
        <v>0</v>
      </c>
      <c r="I322" s="10" t="str">
        <f>IF(C322="","",VLOOKUP(C322,运单基本信息!$C$4:$P$1048576,8,FALSE))</f>
        <v/>
      </c>
      <c r="J322" s="168" t="str">
        <f>IF(C322="","",VLOOKUP(C322,运单基本信息!$C$4:$P$1048576,14,FALSE))</f>
        <v/>
      </c>
    </row>
    <row r="323" spans="8:10">
      <c r="H323" s="58">
        <f t="shared" si="5"/>
        <v>0</v>
      </c>
      <c r="I323" s="10" t="str">
        <f>IF(C323="","",VLOOKUP(C323,运单基本信息!$C$4:$P$1048576,8,FALSE))</f>
        <v/>
      </c>
      <c r="J323" s="168" t="str">
        <f>IF(C323="","",VLOOKUP(C323,运单基本信息!$C$4:$P$1048576,14,FALSE))</f>
        <v/>
      </c>
    </row>
    <row r="324" spans="8:10">
      <c r="H324" s="58">
        <f t="shared" si="5"/>
        <v>0</v>
      </c>
      <c r="I324" s="10" t="str">
        <f>IF(C324="","",VLOOKUP(C324,运单基本信息!$C$4:$P$1048576,8,FALSE))</f>
        <v/>
      </c>
      <c r="J324" s="168" t="str">
        <f>IF(C324="","",VLOOKUP(C324,运单基本信息!$C$4:$P$1048576,14,FALSE))</f>
        <v/>
      </c>
    </row>
    <row r="325" spans="8:10">
      <c r="H325" s="58">
        <f t="shared" si="5"/>
        <v>0</v>
      </c>
      <c r="I325" s="10" t="str">
        <f>IF(C325="","",VLOOKUP(C325,运单基本信息!$C$4:$P$1048576,8,FALSE))</f>
        <v/>
      </c>
      <c r="J325" s="168" t="str">
        <f>IF(C325="","",VLOOKUP(C325,运单基本信息!$C$4:$P$1048576,14,FALSE))</f>
        <v/>
      </c>
    </row>
    <row r="326" spans="8:10">
      <c r="H326" s="58">
        <f t="shared" si="5"/>
        <v>0</v>
      </c>
      <c r="I326" s="10" t="str">
        <f>IF(C326="","",VLOOKUP(C326,运单基本信息!$C$4:$P$1048576,8,FALSE))</f>
        <v/>
      </c>
      <c r="J326" s="168" t="str">
        <f>IF(C326="","",VLOOKUP(C326,运单基本信息!$C$4:$P$1048576,14,FALSE))</f>
        <v/>
      </c>
    </row>
    <row r="327" spans="8:10">
      <c r="H327" s="58">
        <f t="shared" si="5"/>
        <v>0</v>
      </c>
      <c r="I327" s="10" t="str">
        <f>IF(C327="","",VLOOKUP(C327,运单基本信息!$C$4:$P$1048576,8,FALSE))</f>
        <v/>
      </c>
      <c r="J327" s="168" t="str">
        <f>IF(C327="","",VLOOKUP(C327,运单基本信息!$C$4:$P$1048576,14,FALSE))</f>
        <v/>
      </c>
    </row>
    <row r="328" spans="8:10">
      <c r="H328" s="58">
        <f t="shared" si="5"/>
        <v>0</v>
      </c>
      <c r="I328" s="10" t="str">
        <f>IF(C328="","",VLOOKUP(C328,运单基本信息!$C$4:$P$1048576,8,FALSE))</f>
        <v/>
      </c>
      <c r="J328" s="168" t="str">
        <f>IF(C328="","",VLOOKUP(C328,运单基本信息!$C$4:$P$1048576,14,FALSE))</f>
        <v/>
      </c>
    </row>
    <row r="329" spans="8:10">
      <c r="H329" s="58">
        <f t="shared" si="5"/>
        <v>0</v>
      </c>
      <c r="I329" s="10" t="str">
        <f>IF(C329="","",VLOOKUP(C329,运单基本信息!$C$4:$P$1048576,8,FALSE))</f>
        <v/>
      </c>
      <c r="J329" s="168" t="str">
        <f>IF(C329="","",VLOOKUP(C329,运单基本信息!$C$4:$P$1048576,14,FALSE))</f>
        <v/>
      </c>
    </row>
    <row r="330" spans="8:10">
      <c r="H330" s="58">
        <f t="shared" si="5"/>
        <v>0</v>
      </c>
      <c r="I330" s="10" t="str">
        <f>IF(C330="","",VLOOKUP(C330,运单基本信息!$C$4:$P$1048576,8,FALSE))</f>
        <v/>
      </c>
      <c r="J330" s="168" t="str">
        <f>IF(C330="","",VLOOKUP(C330,运单基本信息!$C$4:$P$1048576,14,FALSE))</f>
        <v/>
      </c>
    </row>
    <row r="331" spans="8:10">
      <c r="H331" s="58">
        <f t="shared" si="5"/>
        <v>0</v>
      </c>
      <c r="I331" s="10" t="str">
        <f>IF(C331="","",VLOOKUP(C331,运单基本信息!$C$4:$P$1048576,8,FALSE))</f>
        <v/>
      </c>
      <c r="J331" s="168" t="str">
        <f>IF(C331="","",VLOOKUP(C331,运单基本信息!$C$4:$P$1048576,14,FALSE))</f>
        <v/>
      </c>
    </row>
    <row r="332" spans="8:10">
      <c r="H332" s="58">
        <f t="shared" si="5"/>
        <v>0</v>
      </c>
      <c r="I332" s="10" t="str">
        <f>IF(C332="","",VLOOKUP(C332,运单基本信息!$C$4:$P$1048576,8,FALSE))</f>
        <v/>
      </c>
      <c r="J332" s="168" t="str">
        <f>IF(C332="","",VLOOKUP(C332,运单基本信息!$C$4:$P$1048576,14,FALSE))</f>
        <v/>
      </c>
    </row>
    <row r="333" spans="8:10">
      <c r="H333" s="58">
        <f t="shared" si="5"/>
        <v>0</v>
      </c>
      <c r="I333" s="10" t="str">
        <f>IF(C333="","",VLOOKUP(C333,运单基本信息!$C$4:$P$1048576,8,FALSE))</f>
        <v/>
      </c>
      <c r="J333" s="168" t="str">
        <f>IF(C333="","",VLOOKUP(C333,运单基本信息!$C$4:$P$1048576,14,FALSE))</f>
        <v/>
      </c>
    </row>
    <row r="334" spans="8:10">
      <c r="H334" s="58">
        <f t="shared" si="5"/>
        <v>0</v>
      </c>
      <c r="I334" s="10" t="str">
        <f>IF(C334="","",VLOOKUP(C334,运单基本信息!$C$4:$P$1048576,8,FALSE))</f>
        <v/>
      </c>
      <c r="J334" s="168" t="str">
        <f>IF(C334="","",VLOOKUP(C334,运单基本信息!$C$4:$P$1048576,14,FALSE))</f>
        <v/>
      </c>
    </row>
    <row r="335" spans="8:10">
      <c r="H335" s="58">
        <f t="shared" si="5"/>
        <v>0</v>
      </c>
      <c r="I335" s="10" t="str">
        <f>IF(C335="","",VLOOKUP(C335,运单基本信息!$C$4:$P$1048576,8,FALSE))</f>
        <v/>
      </c>
      <c r="J335" s="168" t="str">
        <f>IF(C335="","",VLOOKUP(C335,运单基本信息!$C$4:$P$1048576,14,FALSE))</f>
        <v/>
      </c>
    </row>
    <row r="336" spans="8:10">
      <c r="H336" s="58">
        <f t="shared" si="5"/>
        <v>0</v>
      </c>
      <c r="I336" s="10" t="str">
        <f>IF(C336="","",VLOOKUP(C336,运单基本信息!$C$4:$P$1048576,8,FALSE))</f>
        <v/>
      </c>
      <c r="J336" s="168" t="str">
        <f>IF(C336="","",VLOOKUP(C336,运单基本信息!$C$4:$P$1048576,14,FALSE))</f>
        <v/>
      </c>
    </row>
    <row r="337" spans="8:10">
      <c r="H337" s="58">
        <f t="shared" si="5"/>
        <v>0</v>
      </c>
      <c r="I337" s="10" t="str">
        <f>IF(C337="","",VLOOKUP(C337,运单基本信息!$C$4:$P$1048576,8,FALSE))</f>
        <v/>
      </c>
      <c r="J337" s="168" t="str">
        <f>IF(C337="","",VLOOKUP(C337,运单基本信息!$C$4:$P$1048576,14,FALSE))</f>
        <v/>
      </c>
    </row>
    <row r="338" spans="8:10">
      <c r="H338" s="58">
        <f t="shared" si="5"/>
        <v>0</v>
      </c>
      <c r="I338" s="10" t="str">
        <f>IF(C338="","",VLOOKUP(C338,运单基本信息!$C$4:$P$1048576,8,FALSE))</f>
        <v/>
      </c>
      <c r="J338" s="168" t="str">
        <f>IF(C338="","",VLOOKUP(C338,运单基本信息!$C$4:$P$1048576,14,FALSE))</f>
        <v/>
      </c>
    </row>
    <row r="339" spans="8:10">
      <c r="H339" s="58">
        <f t="shared" si="5"/>
        <v>0</v>
      </c>
      <c r="I339" s="10" t="str">
        <f>IF(C339="","",VLOOKUP(C339,运单基本信息!$C$4:$P$1048576,8,FALSE))</f>
        <v/>
      </c>
      <c r="J339" s="168" t="str">
        <f>IF(C339="","",VLOOKUP(C339,运单基本信息!$C$4:$P$1048576,14,FALSE))</f>
        <v/>
      </c>
    </row>
    <row r="340" spans="8:10">
      <c r="H340" s="58">
        <f t="shared" si="5"/>
        <v>0</v>
      </c>
      <c r="I340" s="10" t="str">
        <f>IF(C340="","",VLOOKUP(C340,运单基本信息!$C$4:$P$1048576,8,FALSE))</f>
        <v/>
      </c>
      <c r="J340" s="168" t="str">
        <f>IF(C340="","",VLOOKUP(C340,运单基本信息!$C$4:$P$1048576,14,FALSE))</f>
        <v/>
      </c>
    </row>
    <row r="341" spans="8:10">
      <c r="H341" s="58">
        <f t="shared" si="5"/>
        <v>0</v>
      </c>
      <c r="I341" s="10" t="str">
        <f>IF(C341="","",VLOOKUP(C341,运单基本信息!$C$4:$P$1048576,8,FALSE))</f>
        <v/>
      </c>
      <c r="J341" s="168" t="str">
        <f>IF(C341="","",VLOOKUP(C341,运单基本信息!$C$4:$P$1048576,14,FALSE))</f>
        <v/>
      </c>
    </row>
    <row r="342" spans="8:10">
      <c r="H342" s="58">
        <f t="shared" si="5"/>
        <v>0</v>
      </c>
      <c r="I342" s="10" t="str">
        <f>IF(C342="","",VLOOKUP(C342,运单基本信息!$C$4:$P$1048576,8,FALSE))</f>
        <v/>
      </c>
      <c r="J342" s="168" t="str">
        <f>IF(C342="","",VLOOKUP(C342,运单基本信息!$C$4:$P$1048576,14,FALSE))</f>
        <v/>
      </c>
    </row>
    <row r="343" spans="8:10">
      <c r="H343" s="58">
        <f t="shared" si="5"/>
        <v>0</v>
      </c>
      <c r="I343" s="10" t="str">
        <f>IF(C343="","",VLOOKUP(C343,运单基本信息!$C$4:$P$1048576,8,FALSE))</f>
        <v/>
      </c>
      <c r="J343" s="168" t="str">
        <f>IF(C343="","",VLOOKUP(C343,运单基本信息!$C$4:$P$1048576,14,FALSE))</f>
        <v/>
      </c>
    </row>
    <row r="344" spans="8:10">
      <c r="H344" s="58">
        <f t="shared" si="5"/>
        <v>0</v>
      </c>
      <c r="I344" s="10" t="str">
        <f>IF(C344="","",VLOOKUP(C344,运单基本信息!$C$4:$P$1048576,8,FALSE))</f>
        <v/>
      </c>
      <c r="J344" s="168" t="str">
        <f>IF(C344="","",VLOOKUP(C344,运单基本信息!$C$4:$P$1048576,14,FALSE))</f>
        <v/>
      </c>
    </row>
    <row r="345" spans="8:10">
      <c r="H345" s="58">
        <f t="shared" si="5"/>
        <v>0</v>
      </c>
      <c r="I345" s="10" t="str">
        <f>IF(C345="","",VLOOKUP(C345,运单基本信息!$C$4:$P$1048576,8,FALSE))</f>
        <v/>
      </c>
      <c r="J345" s="168" t="str">
        <f>IF(C345="","",VLOOKUP(C345,运单基本信息!$C$4:$P$1048576,14,FALSE))</f>
        <v/>
      </c>
    </row>
    <row r="346" spans="8:10">
      <c r="H346" s="58">
        <f t="shared" si="5"/>
        <v>0</v>
      </c>
      <c r="I346" s="10" t="str">
        <f>IF(C346="","",VLOOKUP(C346,运单基本信息!$C$4:$P$1048576,8,FALSE))</f>
        <v/>
      </c>
      <c r="J346" s="168" t="str">
        <f>IF(C346="","",VLOOKUP(C346,运单基本信息!$C$4:$P$1048576,14,FALSE))</f>
        <v/>
      </c>
    </row>
    <row r="347" spans="8:10">
      <c r="H347" s="58">
        <f t="shared" si="5"/>
        <v>0</v>
      </c>
      <c r="I347" s="10" t="str">
        <f>IF(C347="","",VLOOKUP(C347,运单基本信息!$C$4:$P$1048576,8,FALSE))</f>
        <v/>
      </c>
      <c r="J347" s="168" t="str">
        <f>IF(C347="","",VLOOKUP(C347,运单基本信息!$C$4:$P$1048576,14,FALSE))</f>
        <v/>
      </c>
    </row>
    <row r="348" spans="8:10">
      <c r="H348" s="58">
        <f t="shared" si="5"/>
        <v>0</v>
      </c>
      <c r="I348" s="10" t="str">
        <f>IF(C348="","",VLOOKUP(C348,运单基本信息!$C$4:$P$1048576,8,FALSE))</f>
        <v/>
      </c>
      <c r="J348" s="168" t="str">
        <f>IF(C348="","",VLOOKUP(C348,运单基本信息!$C$4:$P$1048576,14,FALSE))</f>
        <v/>
      </c>
    </row>
    <row r="349" spans="8:10">
      <c r="H349" s="58">
        <f t="shared" si="5"/>
        <v>0</v>
      </c>
      <c r="I349" s="10" t="str">
        <f>IF(C349="","",VLOOKUP(C349,运单基本信息!$C$4:$P$1048576,8,FALSE))</f>
        <v/>
      </c>
      <c r="J349" s="168" t="str">
        <f>IF(C349="","",VLOOKUP(C349,运单基本信息!$C$4:$P$1048576,14,FALSE))</f>
        <v/>
      </c>
    </row>
    <row r="350" spans="8:10">
      <c r="H350" s="58">
        <f t="shared" si="5"/>
        <v>0</v>
      </c>
      <c r="I350" s="10" t="str">
        <f>IF(C350="","",VLOOKUP(C350,运单基本信息!$C$4:$P$1048576,8,FALSE))</f>
        <v/>
      </c>
      <c r="J350" s="168" t="str">
        <f>IF(C350="","",VLOOKUP(C350,运单基本信息!$C$4:$P$1048576,14,FALSE))</f>
        <v/>
      </c>
    </row>
    <row r="351" spans="8:10">
      <c r="H351" s="58">
        <f t="shared" si="5"/>
        <v>0</v>
      </c>
      <c r="I351" s="10" t="str">
        <f>IF(C351="","",VLOOKUP(C351,运单基本信息!$C$4:$P$1048576,8,FALSE))</f>
        <v/>
      </c>
      <c r="J351" s="168" t="str">
        <f>IF(C351="","",VLOOKUP(C351,运单基本信息!$C$4:$P$1048576,14,FALSE))</f>
        <v/>
      </c>
    </row>
    <row r="352" spans="8:10">
      <c r="H352" s="58">
        <f t="shared" si="5"/>
        <v>0</v>
      </c>
      <c r="I352" s="10" t="str">
        <f>IF(C352="","",VLOOKUP(C352,运单基本信息!$C$4:$P$1048576,8,FALSE))</f>
        <v/>
      </c>
      <c r="J352" s="168" t="str">
        <f>IF(C352="","",VLOOKUP(C352,运单基本信息!$C$4:$P$1048576,14,FALSE))</f>
        <v/>
      </c>
    </row>
    <row r="353" spans="8:10">
      <c r="H353" s="58">
        <f t="shared" si="5"/>
        <v>0</v>
      </c>
      <c r="I353" s="10" t="str">
        <f>IF(C353="","",VLOOKUP(C353,运单基本信息!$C$4:$P$1048576,8,FALSE))</f>
        <v/>
      </c>
      <c r="J353" s="168" t="str">
        <f>IF(C353="","",VLOOKUP(C353,运单基本信息!$C$4:$P$1048576,14,FALSE))</f>
        <v/>
      </c>
    </row>
    <row r="354" spans="8:10">
      <c r="H354" s="58">
        <f t="shared" si="5"/>
        <v>0</v>
      </c>
      <c r="I354" s="10" t="str">
        <f>IF(C354="","",VLOOKUP(C354,运单基本信息!$C$4:$P$1048576,8,FALSE))</f>
        <v/>
      </c>
      <c r="J354" s="168" t="str">
        <f>IF(C354="","",VLOOKUP(C354,运单基本信息!$C$4:$P$1048576,14,FALSE))</f>
        <v/>
      </c>
    </row>
    <row r="355" spans="8:10">
      <c r="H355" s="58">
        <f t="shared" si="5"/>
        <v>0</v>
      </c>
      <c r="I355" s="10" t="str">
        <f>IF(C355="","",VLOOKUP(C355,运单基本信息!$C$4:$P$1048576,8,FALSE))</f>
        <v/>
      </c>
      <c r="J355" s="168" t="str">
        <f>IF(C355="","",VLOOKUP(C355,运单基本信息!$C$4:$P$1048576,14,FALSE))</f>
        <v/>
      </c>
    </row>
    <row r="356" spans="8:10">
      <c r="H356" s="58">
        <f t="shared" si="5"/>
        <v>0</v>
      </c>
      <c r="I356" s="10" t="str">
        <f>IF(C356="","",VLOOKUP(C356,运单基本信息!$C$4:$P$1048576,8,FALSE))</f>
        <v/>
      </c>
      <c r="J356" s="168" t="str">
        <f>IF(C356="","",VLOOKUP(C356,运单基本信息!$C$4:$P$1048576,14,FALSE))</f>
        <v/>
      </c>
    </row>
    <row r="357" spans="8:10">
      <c r="H357" s="58">
        <f t="shared" si="5"/>
        <v>0</v>
      </c>
      <c r="I357" s="10" t="str">
        <f>IF(C357="","",VLOOKUP(C357,运单基本信息!$C$4:$P$1048576,8,FALSE))</f>
        <v/>
      </c>
      <c r="J357" s="168" t="str">
        <f>IF(C357="","",VLOOKUP(C357,运单基本信息!$C$4:$P$1048576,14,FALSE))</f>
        <v/>
      </c>
    </row>
    <row r="358" spans="8:10">
      <c r="H358" s="58">
        <f t="shared" si="5"/>
        <v>0</v>
      </c>
      <c r="I358" s="10" t="str">
        <f>IF(C358="","",VLOOKUP(C358,运单基本信息!$C$4:$P$1048576,8,FALSE))</f>
        <v/>
      </c>
      <c r="J358" s="168" t="str">
        <f>IF(C358="","",VLOOKUP(C358,运单基本信息!$C$4:$P$1048576,14,FALSE))</f>
        <v/>
      </c>
    </row>
    <row r="359" spans="8:10">
      <c r="H359" s="58">
        <f t="shared" si="5"/>
        <v>0</v>
      </c>
      <c r="I359" s="10" t="str">
        <f>IF(C359="","",VLOOKUP(C359,运单基本信息!$C$4:$P$1048576,8,FALSE))</f>
        <v/>
      </c>
      <c r="J359" s="168" t="str">
        <f>IF(C359="","",VLOOKUP(C359,运单基本信息!$C$4:$P$1048576,14,FALSE))</f>
        <v/>
      </c>
    </row>
    <row r="360" spans="8:10">
      <c r="H360" s="58">
        <f t="shared" si="5"/>
        <v>0</v>
      </c>
      <c r="I360" s="10" t="str">
        <f>IF(C360="","",VLOOKUP(C360,运单基本信息!$C$4:$P$1048576,8,FALSE))</f>
        <v/>
      </c>
      <c r="J360" s="168" t="str">
        <f>IF(C360="","",VLOOKUP(C360,运单基本信息!$C$4:$P$1048576,14,FALSE))</f>
        <v/>
      </c>
    </row>
    <row r="361" spans="8:10">
      <c r="H361" s="58">
        <f t="shared" si="5"/>
        <v>0</v>
      </c>
      <c r="I361" s="10" t="str">
        <f>IF(C361="","",VLOOKUP(C361,运单基本信息!$C$4:$P$1048576,8,FALSE))</f>
        <v/>
      </c>
      <c r="J361" s="168" t="str">
        <f>IF(C361="","",VLOOKUP(C361,运单基本信息!$C$4:$P$1048576,14,FALSE))</f>
        <v/>
      </c>
    </row>
    <row r="362" spans="8:10">
      <c r="H362" s="58">
        <f t="shared" ref="H362:H425" si="6">F362+G362</f>
        <v>0</v>
      </c>
      <c r="I362" s="10" t="str">
        <f>IF(C362="","",VLOOKUP(C362,运单基本信息!$C$4:$P$1048576,8,FALSE))</f>
        <v/>
      </c>
      <c r="J362" s="168" t="str">
        <f>IF(C362="","",VLOOKUP(C362,运单基本信息!$C$4:$P$1048576,14,FALSE))</f>
        <v/>
      </c>
    </row>
    <row r="363" spans="8:10">
      <c r="H363" s="58">
        <f t="shared" si="6"/>
        <v>0</v>
      </c>
      <c r="I363" s="10" t="str">
        <f>IF(C363="","",VLOOKUP(C363,运单基本信息!$C$4:$P$1048576,8,FALSE))</f>
        <v/>
      </c>
      <c r="J363" s="168" t="str">
        <f>IF(C363="","",VLOOKUP(C363,运单基本信息!$C$4:$P$1048576,14,FALSE))</f>
        <v/>
      </c>
    </row>
    <row r="364" spans="8:10">
      <c r="H364" s="58">
        <f t="shared" si="6"/>
        <v>0</v>
      </c>
      <c r="I364" s="10" t="str">
        <f>IF(C364="","",VLOOKUP(C364,运单基本信息!$C$4:$P$1048576,8,FALSE))</f>
        <v/>
      </c>
      <c r="J364" s="168" t="str">
        <f>IF(C364="","",VLOOKUP(C364,运单基本信息!$C$4:$P$1048576,14,FALSE))</f>
        <v/>
      </c>
    </row>
    <row r="365" spans="8:10">
      <c r="H365" s="58">
        <f t="shared" si="6"/>
        <v>0</v>
      </c>
      <c r="I365" s="10" t="str">
        <f>IF(C365="","",VLOOKUP(C365,运单基本信息!$C$4:$P$1048576,8,FALSE))</f>
        <v/>
      </c>
      <c r="J365" s="168" t="str">
        <f>IF(C365="","",VLOOKUP(C365,运单基本信息!$C$4:$P$1048576,14,FALSE))</f>
        <v/>
      </c>
    </row>
    <row r="366" spans="8:10">
      <c r="H366" s="58">
        <f t="shared" si="6"/>
        <v>0</v>
      </c>
      <c r="I366" s="10" t="str">
        <f>IF(C366="","",VLOOKUP(C366,运单基本信息!$C$4:$P$1048576,8,FALSE))</f>
        <v/>
      </c>
      <c r="J366" s="168" t="str">
        <f>IF(C366="","",VLOOKUP(C366,运单基本信息!$C$4:$P$1048576,14,FALSE))</f>
        <v/>
      </c>
    </row>
    <row r="367" spans="8:10">
      <c r="H367" s="58">
        <f t="shared" si="6"/>
        <v>0</v>
      </c>
      <c r="I367" s="10" t="str">
        <f>IF(C367="","",VLOOKUP(C367,运单基本信息!$C$4:$P$1048576,8,FALSE))</f>
        <v/>
      </c>
      <c r="J367" s="168" t="str">
        <f>IF(C367="","",VLOOKUP(C367,运单基本信息!$C$4:$P$1048576,14,FALSE))</f>
        <v/>
      </c>
    </row>
    <row r="368" spans="8:10">
      <c r="H368" s="58">
        <f t="shared" si="6"/>
        <v>0</v>
      </c>
      <c r="I368" s="10" t="str">
        <f>IF(C368="","",VLOOKUP(C368,运单基本信息!$C$4:$P$1048576,8,FALSE))</f>
        <v/>
      </c>
      <c r="J368" s="168" t="str">
        <f>IF(C368="","",VLOOKUP(C368,运单基本信息!$C$4:$P$1048576,14,FALSE))</f>
        <v/>
      </c>
    </row>
    <row r="369" spans="8:10">
      <c r="H369" s="58">
        <f t="shared" si="6"/>
        <v>0</v>
      </c>
      <c r="I369" s="10" t="str">
        <f>IF(C369="","",VLOOKUP(C369,运单基本信息!$C$4:$P$1048576,8,FALSE))</f>
        <v/>
      </c>
      <c r="J369" s="168" t="str">
        <f>IF(C369="","",VLOOKUP(C369,运单基本信息!$C$4:$P$1048576,14,FALSE))</f>
        <v/>
      </c>
    </row>
    <row r="370" spans="8:10">
      <c r="H370" s="58">
        <f t="shared" si="6"/>
        <v>0</v>
      </c>
      <c r="I370" s="10" t="str">
        <f>IF(C370="","",VLOOKUP(C370,运单基本信息!$C$4:$P$1048576,8,FALSE))</f>
        <v/>
      </c>
      <c r="J370" s="168" t="str">
        <f>IF(C370="","",VLOOKUP(C370,运单基本信息!$C$4:$P$1048576,14,FALSE))</f>
        <v/>
      </c>
    </row>
    <row r="371" spans="8:10">
      <c r="H371" s="58">
        <f t="shared" si="6"/>
        <v>0</v>
      </c>
      <c r="I371" s="10" t="str">
        <f>IF(C371="","",VLOOKUP(C371,运单基本信息!$C$4:$P$1048576,8,FALSE))</f>
        <v/>
      </c>
      <c r="J371" s="168" t="str">
        <f>IF(C371="","",VLOOKUP(C371,运单基本信息!$C$4:$P$1048576,14,FALSE))</f>
        <v/>
      </c>
    </row>
    <row r="372" spans="8:10">
      <c r="H372" s="58">
        <f t="shared" si="6"/>
        <v>0</v>
      </c>
      <c r="I372" s="10" t="str">
        <f>IF(C372="","",VLOOKUP(C372,运单基本信息!$C$4:$P$1048576,8,FALSE))</f>
        <v/>
      </c>
      <c r="J372" s="168" t="str">
        <f>IF(C372="","",VLOOKUP(C372,运单基本信息!$C$4:$P$1048576,14,FALSE))</f>
        <v/>
      </c>
    </row>
    <row r="373" spans="8:10">
      <c r="H373" s="58">
        <f t="shared" si="6"/>
        <v>0</v>
      </c>
      <c r="I373" s="10" t="str">
        <f>IF(C373="","",VLOOKUP(C373,运单基本信息!$C$4:$P$1048576,8,FALSE))</f>
        <v/>
      </c>
      <c r="J373" s="168" t="str">
        <f>IF(C373="","",VLOOKUP(C373,运单基本信息!$C$4:$P$1048576,14,FALSE))</f>
        <v/>
      </c>
    </row>
    <row r="374" spans="8:10">
      <c r="H374" s="58">
        <f t="shared" si="6"/>
        <v>0</v>
      </c>
      <c r="I374" s="10" t="str">
        <f>IF(C374="","",VLOOKUP(C374,运单基本信息!$C$4:$P$1048576,8,FALSE))</f>
        <v/>
      </c>
      <c r="J374" s="168" t="str">
        <f>IF(C374="","",VLOOKUP(C374,运单基本信息!$C$4:$P$1048576,14,FALSE))</f>
        <v/>
      </c>
    </row>
    <row r="375" spans="8:10">
      <c r="H375" s="58">
        <f t="shared" si="6"/>
        <v>0</v>
      </c>
      <c r="I375" s="10" t="str">
        <f>IF(C375="","",VLOOKUP(C375,运单基本信息!$C$4:$P$1048576,8,FALSE))</f>
        <v/>
      </c>
      <c r="J375" s="168" t="str">
        <f>IF(C375="","",VLOOKUP(C375,运单基本信息!$C$4:$P$1048576,14,FALSE))</f>
        <v/>
      </c>
    </row>
    <row r="376" spans="8:10">
      <c r="H376" s="58">
        <f t="shared" si="6"/>
        <v>0</v>
      </c>
      <c r="I376" s="10" t="str">
        <f>IF(C376="","",VLOOKUP(C376,运单基本信息!$C$4:$P$1048576,8,FALSE))</f>
        <v/>
      </c>
      <c r="J376" s="168" t="str">
        <f>IF(C376="","",VLOOKUP(C376,运单基本信息!$C$4:$P$1048576,14,FALSE))</f>
        <v/>
      </c>
    </row>
    <row r="377" spans="8:10">
      <c r="H377" s="58">
        <f t="shared" si="6"/>
        <v>0</v>
      </c>
      <c r="I377" s="10" t="str">
        <f>IF(C377="","",VLOOKUP(C377,运单基本信息!$C$4:$P$1048576,8,FALSE))</f>
        <v/>
      </c>
      <c r="J377" s="168" t="str">
        <f>IF(C377="","",VLOOKUP(C377,运单基本信息!$C$4:$P$1048576,14,FALSE))</f>
        <v/>
      </c>
    </row>
    <row r="378" spans="8:10">
      <c r="H378" s="58">
        <f t="shared" si="6"/>
        <v>0</v>
      </c>
      <c r="I378" s="10" t="str">
        <f>IF(C378="","",VLOOKUP(C378,运单基本信息!$C$4:$P$1048576,8,FALSE))</f>
        <v/>
      </c>
      <c r="J378" s="168" t="str">
        <f>IF(C378="","",VLOOKUP(C378,运单基本信息!$C$4:$P$1048576,14,FALSE))</f>
        <v/>
      </c>
    </row>
    <row r="379" spans="8:10">
      <c r="H379" s="58">
        <f t="shared" si="6"/>
        <v>0</v>
      </c>
      <c r="I379" s="10" t="str">
        <f>IF(C379="","",VLOOKUP(C379,运单基本信息!$C$4:$P$1048576,8,FALSE))</f>
        <v/>
      </c>
      <c r="J379" s="168" t="str">
        <f>IF(C379="","",VLOOKUP(C379,运单基本信息!$C$4:$P$1048576,14,FALSE))</f>
        <v/>
      </c>
    </row>
    <row r="380" spans="8:10">
      <c r="H380" s="58">
        <f t="shared" si="6"/>
        <v>0</v>
      </c>
      <c r="I380" s="10" t="str">
        <f>IF(C380="","",VLOOKUP(C380,运单基本信息!$C$4:$P$1048576,8,FALSE))</f>
        <v/>
      </c>
      <c r="J380" s="168" t="str">
        <f>IF(C380="","",VLOOKUP(C380,运单基本信息!$C$4:$P$1048576,14,FALSE))</f>
        <v/>
      </c>
    </row>
    <row r="381" spans="8:10">
      <c r="H381" s="58">
        <f t="shared" si="6"/>
        <v>0</v>
      </c>
      <c r="I381" s="10" t="str">
        <f>IF(C381="","",VLOOKUP(C381,运单基本信息!$C$4:$P$1048576,8,FALSE))</f>
        <v/>
      </c>
      <c r="J381" s="168" t="str">
        <f>IF(C381="","",VLOOKUP(C381,运单基本信息!$C$4:$P$1048576,14,FALSE))</f>
        <v/>
      </c>
    </row>
    <row r="382" spans="8:10">
      <c r="H382" s="58">
        <f t="shared" si="6"/>
        <v>0</v>
      </c>
      <c r="I382" s="10" t="str">
        <f>IF(C382="","",VLOOKUP(C382,运单基本信息!$C$4:$P$1048576,8,FALSE))</f>
        <v/>
      </c>
      <c r="J382" s="168" t="str">
        <f>IF(C382="","",VLOOKUP(C382,运单基本信息!$C$4:$P$1048576,14,FALSE))</f>
        <v/>
      </c>
    </row>
    <row r="383" spans="8:10">
      <c r="H383" s="58">
        <f t="shared" si="6"/>
        <v>0</v>
      </c>
      <c r="I383" s="10" t="str">
        <f>IF(C383="","",VLOOKUP(C383,运单基本信息!$C$4:$P$1048576,8,FALSE))</f>
        <v/>
      </c>
      <c r="J383" s="168" t="str">
        <f>IF(C383="","",VLOOKUP(C383,运单基本信息!$C$4:$P$1048576,14,FALSE))</f>
        <v/>
      </c>
    </row>
    <row r="384" spans="8:10">
      <c r="H384" s="58">
        <f t="shared" si="6"/>
        <v>0</v>
      </c>
      <c r="I384" s="10" t="str">
        <f>IF(C384="","",VLOOKUP(C384,运单基本信息!$C$4:$P$1048576,8,FALSE))</f>
        <v/>
      </c>
      <c r="J384" s="168" t="str">
        <f>IF(C384="","",VLOOKUP(C384,运单基本信息!$C$4:$P$1048576,14,FALSE))</f>
        <v/>
      </c>
    </row>
    <row r="385" spans="8:10">
      <c r="H385" s="58">
        <f t="shared" si="6"/>
        <v>0</v>
      </c>
      <c r="I385" s="10" t="str">
        <f>IF(C385="","",VLOOKUP(C385,运单基本信息!$C$4:$P$1048576,8,FALSE))</f>
        <v/>
      </c>
      <c r="J385" s="168" t="str">
        <f>IF(C385="","",VLOOKUP(C385,运单基本信息!$C$4:$P$1048576,14,FALSE))</f>
        <v/>
      </c>
    </row>
    <row r="386" spans="8:10">
      <c r="H386" s="58">
        <f t="shared" si="6"/>
        <v>0</v>
      </c>
      <c r="I386" s="10" t="str">
        <f>IF(C386="","",VLOOKUP(C386,运单基本信息!$C$4:$P$1048576,8,FALSE))</f>
        <v/>
      </c>
      <c r="J386" s="168" t="str">
        <f>IF(C386="","",VLOOKUP(C386,运单基本信息!$C$4:$P$1048576,14,FALSE))</f>
        <v/>
      </c>
    </row>
    <row r="387" spans="8:10">
      <c r="H387" s="58">
        <f t="shared" si="6"/>
        <v>0</v>
      </c>
      <c r="I387" s="10" t="str">
        <f>IF(C387="","",VLOOKUP(C387,运单基本信息!$C$4:$P$1048576,8,FALSE))</f>
        <v/>
      </c>
      <c r="J387" s="168" t="str">
        <f>IF(C387="","",VLOOKUP(C387,运单基本信息!$C$4:$P$1048576,14,FALSE))</f>
        <v/>
      </c>
    </row>
    <row r="388" spans="8:10">
      <c r="H388" s="58">
        <f t="shared" si="6"/>
        <v>0</v>
      </c>
      <c r="I388" s="10" t="str">
        <f>IF(C388="","",VLOOKUP(C388,运单基本信息!$C$4:$P$1048576,8,FALSE))</f>
        <v/>
      </c>
      <c r="J388" s="168" t="str">
        <f>IF(C388="","",VLOOKUP(C388,运单基本信息!$C$4:$P$1048576,14,FALSE))</f>
        <v/>
      </c>
    </row>
    <row r="389" spans="8:10">
      <c r="H389" s="58">
        <f t="shared" si="6"/>
        <v>0</v>
      </c>
      <c r="I389" s="10" t="str">
        <f>IF(C389="","",VLOOKUP(C389,运单基本信息!$C$4:$P$1048576,8,FALSE))</f>
        <v/>
      </c>
      <c r="J389" s="168" t="str">
        <f>IF(C389="","",VLOOKUP(C389,运单基本信息!$C$4:$P$1048576,14,FALSE))</f>
        <v/>
      </c>
    </row>
    <row r="390" spans="8:10">
      <c r="H390" s="58">
        <f t="shared" si="6"/>
        <v>0</v>
      </c>
      <c r="I390" s="10" t="str">
        <f>IF(C390="","",VLOOKUP(C390,运单基本信息!$C$4:$P$1048576,8,FALSE))</f>
        <v/>
      </c>
      <c r="J390" s="168" t="str">
        <f>IF(C390="","",VLOOKUP(C390,运单基本信息!$C$4:$P$1048576,14,FALSE))</f>
        <v/>
      </c>
    </row>
    <row r="391" spans="8:10">
      <c r="H391" s="58">
        <f t="shared" si="6"/>
        <v>0</v>
      </c>
      <c r="I391" s="10" t="str">
        <f>IF(C391="","",VLOOKUP(C391,运单基本信息!$C$4:$P$1048576,8,FALSE))</f>
        <v/>
      </c>
      <c r="J391" s="168" t="str">
        <f>IF(C391="","",VLOOKUP(C391,运单基本信息!$C$4:$P$1048576,14,FALSE))</f>
        <v/>
      </c>
    </row>
    <row r="392" spans="8:10">
      <c r="H392" s="58">
        <f t="shared" si="6"/>
        <v>0</v>
      </c>
      <c r="I392" s="10" t="str">
        <f>IF(C392="","",VLOOKUP(C392,运单基本信息!$C$4:$P$1048576,8,FALSE))</f>
        <v/>
      </c>
      <c r="J392" s="168" t="str">
        <f>IF(C392="","",VLOOKUP(C392,运单基本信息!$C$4:$P$1048576,14,FALSE))</f>
        <v/>
      </c>
    </row>
    <row r="393" spans="8:10">
      <c r="H393" s="58">
        <f t="shared" si="6"/>
        <v>0</v>
      </c>
      <c r="I393" s="10" t="str">
        <f>IF(C393="","",VLOOKUP(C393,运单基本信息!$C$4:$P$1048576,8,FALSE))</f>
        <v/>
      </c>
      <c r="J393" s="168" t="str">
        <f>IF(C393="","",VLOOKUP(C393,运单基本信息!$C$4:$P$1048576,14,FALSE))</f>
        <v/>
      </c>
    </row>
    <row r="394" spans="8:10">
      <c r="H394" s="58">
        <f t="shared" si="6"/>
        <v>0</v>
      </c>
      <c r="I394" s="10" t="str">
        <f>IF(C394="","",VLOOKUP(C394,运单基本信息!$C$4:$P$1048576,8,FALSE))</f>
        <v/>
      </c>
      <c r="J394" s="168" t="str">
        <f>IF(C394="","",VLOOKUP(C394,运单基本信息!$C$4:$P$1048576,14,FALSE))</f>
        <v/>
      </c>
    </row>
    <row r="395" spans="8:10">
      <c r="H395" s="58">
        <f t="shared" si="6"/>
        <v>0</v>
      </c>
      <c r="I395" s="10" t="str">
        <f>IF(C395="","",VLOOKUP(C395,运单基本信息!$C$4:$P$1048576,8,FALSE))</f>
        <v/>
      </c>
      <c r="J395" s="168" t="str">
        <f>IF(C395="","",VLOOKUP(C395,运单基本信息!$C$4:$P$1048576,14,FALSE))</f>
        <v/>
      </c>
    </row>
    <row r="396" spans="8:10">
      <c r="H396" s="58">
        <f t="shared" si="6"/>
        <v>0</v>
      </c>
      <c r="I396" s="10" t="str">
        <f>IF(C396="","",VLOOKUP(C396,运单基本信息!$C$4:$P$1048576,8,FALSE))</f>
        <v/>
      </c>
      <c r="J396" s="168" t="str">
        <f>IF(C396="","",VLOOKUP(C396,运单基本信息!$C$4:$P$1048576,14,FALSE))</f>
        <v/>
      </c>
    </row>
    <row r="397" spans="8:10">
      <c r="H397" s="58">
        <f t="shared" si="6"/>
        <v>0</v>
      </c>
      <c r="I397" s="10" t="str">
        <f>IF(C397="","",VLOOKUP(C397,运单基本信息!$C$4:$P$1048576,8,FALSE))</f>
        <v/>
      </c>
      <c r="J397" s="168" t="str">
        <f>IF(C397="","",VLOOKUP(C397,运单基本信息!$C$4:$P$1048576,14,FALSE))</f>
        <v/>
      </c>
    </row>
    <row r="398" spans="8:10">
      <c r="H398" s="58">
        <f t="shared" si="6"/>
        <v>0</v>
      </c>
      <c r="I398" s="10" t="str">
        <f>IF(C398="","",VLOOKUP(C398,运单基本信息!$C$4:$P$1048576,8,FALSE))</f>
        <v/>
      </c>
      <c r="J398" s="168" t="str">
        <f>IF(C398="","",VLOOKUP(C398,运单基本信息!$C$4:$P$1048576,14,FALSE))</f>
        <v/>
      </c>
    </row>
    <row r="399" spans="8:10">
      <c r="H399" s="58">
        <f t="shared" si="6"/>
        <v>0</v>
      </c>
      <c r="I399" s="10" t="str">
        <f>IF(C399="","",VLOOKUP(C399,运单基本信息!$C$4:$P$1048576,8,FALSE))</f>
        <v/>
      </c>
      <c r="J399" s="168" t="str">
        <f>IF(C399="","",VLOOKUP(C399,运单基本信息!$C$4:$P$1048576,14,FALSE))</f>
        <v/>
      </c>
    </row>
    <row r="400" spans="8:10">
      <c r="H400" s="58">
        <f t="shared" si="6"/>
        <v>0</v>
      </c>
      <c r="I400" s="10" t="str">
        <f>IF(C400="","",VLOOKUP(C400,运单基本信息!$C$4:$P$1048576,8,FALSE))</f>
        <v/>
      </c>
      <c r="J400" s="168" t="str">
        <f>IF(C400="","",VLOOKUP(C400,运单基本信息!$C$4:$P$1048576,14,FALSE))</f>
        <v/>
      </c>
    </row>
    <row r="401" spans="8:10">
      <c r="H401" s="58">
        <f t="shared" si="6"/>
        <v>0</v>
      </c>
      <c r="I401" s="10" t="str">
        <f>IF(C401="","",VLOOKUP(C401,运单基本信息!$C$4:$P$1048576,8,FALSE))</f>
        <v/>
      </c>
      <c r="J401" s="168" t="str">
        <f>IF(C401="","",VLOOKUP(C401,运单基本信息!$C$4:$P$1048576,14,FALSE))</f>
        <v/>
      </c>
    </row>
    <row r="402" spans="8:10">
      <c r="H402" s="58">
        <f t="shared" si="6"/>
        <v>0</v>
      </c>
      <c r="I402" s="10" t="str">
        <f>IF(C402="","",VLOOKUP(C402,运单基本信息!$C$4:$P$1048576,8,FALSE))</f>
        <v/>
      </c>
      <c r="J402" s="168" t="str">
        <f>IF(C402="","",VLOOKUP(C402,运单基本信息!$C$4:$P$1048576,14,FALSE))</f>
        <v/>
      </c>
    </row>
    <row r="403" spans="8:10">
      <c r="H403" s="58">
        <f t="shared" si="6"/>
        <v>0</v>
      </c>
      <c r="I403" s="10" t="str">
        <f>IF(C403="","",VLOOKUP(C403,运单基本信息!$C$4:$P$1048576,8,FALSE))</f>
        <v/>
      </c>
      <c r="J403" s="168" t="str">
        <f>IF(C403="","",VLOOKUP(C403,运单基本信息!$C$4:$P$1048576,14,FALSE))</f>
        <v/>
      </c>
    </row>
    <row r="404" spans="8:10">
      <c r="H404" s="58">
        <f t="shared" si="6"/>
        <v>0</v>
      </c>
      <c r="I404" s="10" t="str">
        <f>IF(C404="","",VLOOKUP(C404,运单基本信息!$C$4:$P$1048576,8,FALSE))</f>
        <v/>
      </c>
      <c r="J404" s="168" t="str">
        <f>IF(C404="","",VLOOKUP(C404,运单基本信息!$C$4:$P$1048576,14,FALSE))</f>
        <v/>
      </c>
    </row>
    <row r="405" spans="8:10">
      <c r="H405" s="58">
        <f t="shared" si="6"/>
        <v>0</v>
      </c>
      <c r="I405" s="10" t="str">
        <f>IF(C405="","",VLOOKUP(C405,运单基本信息!$C$4:$P$1048576,8,FALSE))</f>
        <v/>
      </c>
      <c r="J405" s="168" t="str">
        <f>IF(C405="","",VLOOKUP(C405,运单基本信息!$C$4:$P$1048576,14,FALSE))</f>
        <v/>
      </c>
    </row>
    <row r="406" spans="8:10">
      <c r="H406" s="58">
        <f t="shared" si="6"/>
        <v>0</v>
      </c>
      <c r="I406" s="10" t="str">
        <f>IF(C406="","",VLOOKUP(C406,运单基本信息!$C$4:$P$1048576,8,FALSE))</f>
        <v/>
      </c>
      <c r="J406" s="168" t="str">
        <f>IF(C406="","",VLOOKUP(C406,运单基本信息!$C$4:$P$1048576,14,FALSE))</f>
        <v/>
      </c>
    </row>
    <row r="407" spans="8:10">
      <c r="H407" s="58">
        <f t="shared" si="6"/>
        <v>0</v>
      </c>
      <c r="I407" s="10" t="str">
        <f>IF(C407="","",VLOOKUP(C407,运单基本信息!$C$4:$P$1048576,8,FALSE))</f>
        <v/>
      </c>
      <c r="J407" s="168" t="str">
        <f>IF(C407="","",VLOOKUP(C407,运单基本信息!$C$4:$P$1048576,14,FALSE))</f>
        <v/>
      </c>
    </row>
    <row r="408" spans="8:10">
      <c r="H408" s="58">
        <f t="shared" si="6"/>
        <v>0</v>
      </c>
      <c r="I408" s="10" t="str">
        <f>IF(C408="","",VLOOKUP(C408,运单基本信息!$C$4:$P$1048576,8,FALSE))</f>
        <v/>
      </c>
      <c r="J408" s="168" t="str">
        <f>IF(C408="","",VLOOKUP(C408,运单基本信息!$C$4:$P$1048576,14,FALSE))</f>
        <v/>
      </c>
    </row>
    <row r="409" spans="8:10">
      <c r="H409" s="58">
        <f t="shared" si="6"/>
        <v>0</v>
      </c>
      <c r="I409" s="10" t="str">
        <f>IF(C409="","",VLOOKUP(C409,运单基本信息!$C$4:$P$1048576,8,FALSE))</f>
        <v/>
      </c>
      <c r="J409" s="168" t="str">
        <f>IF(C409="","",VLOOKUP(C409,运单基本信息!$C$4:$P$1048576,14,FALSE))</f>
        <v/>
      </c>
    </row>
    <row r="410" spans="8:10">
      <c r="H410" s="58">
        <f t="shared" si="6"/>
        <v>0</v>
      </c>
      <c r="I410" s="10" t="str">
        <f>IF(C410="","",VLOOKUP(C410,运单基本信息!$C$4:$P$1048576,8,FALSE))</f>
        <v/>
      </c>
      <c r="J410" s="168" t="str">
        <f>IF(C410="","",VLOOKUP(C410,运单基本信息!$C$4:$P$1048576,14,FALSE))</f>
        <v/>
      </c>
    </row>
    <row r="411" spans="8:10">
      <c r="H411" s="58">
        <f t="shared" si="6"/>
        <v>0</v>
      </c>
      <c r="I411" s="10" t="str">
        <f>IF(C411="","",VLOOKUP(C411,运单基本信息!$C$4:$P$1048576,8,FALSE))</f>
        <v/>
      </c>
      <c r="J411" s="168" t="str">
        <f>IF(C411="","",VLOOKUP(C411,运单基本信息!$C$4:$P$1048576,14,FALSE))</f>
        <v/>
      </c>
    </row>
    <row r="412" spans="8:10">
      <c r="H412" s="58">
        <f t="shared" si="6"/>
        <v>0</v>
      </c>
      <c r="I412" s="10" t="str">
        <f>IF(C412="","",VLOOKUP(C412,运单基本信息!$C$4:$P$1048576,8,FALSE))</f>
        <v/>
      </c>
      <c r="J412" s="168" t="str">
        <f>IF(C412="","",VLOOKUP(C412,运单基本信息!$C$4:$P$1048576,14,FALSE))</f>
        <v/>
      </c>
    </row>
    <row r="413" spans="8:10">
      <c r="H413" s="58">
        <f t="shared" si="6"/>
        <v>0</v>
      </c>
      <c r="I413" s="10" t="str">
        <f>IF(C413="","",VLOOKUP(C413,运单基本信息!$C$4:$P$1048576,8,FALSE))</f>
        <v/>
      </c>
      <c r="J413" s="168" t="str">
        <f>IF(C413="","",VLOOKUP(C413,运单基本信息!$C$4:$P$1048576,14,FALSE))</f>
        <v/>
      </c>
    </row>
    <row r="414" spans="8:10">
      <c r="H414" s="58">
        <f t="shared" si="6"/>
        <v>0</v>
      </c>
      <c r="I414" s="10" t="str">
        <f>IF(C414="","",VLOOKUP(C414,运单基本信息!$C$4:$P$1048576,8,FALSE))</f>
        <v/>
      </c>
      <c r="J414" s="168" t="str">
        <f>IF(C414="","",VLOOKUP(C414,运单基本信息!$C$4:$P$1048576,14,FALSE))</f>
        <v/>
      </c>
    </row>
    <row r="415" spans="8:10">
      <c r="H415" s="58">
        <f t="shared" si="6"/>
        <v>0</v>
      </c>
      <c r="I415" s="10" t="str">
        <f>IF(C415="","",VLOOKUP(C415,运单基本信息!$C$4:$P$1048576,8,FALSE))</f>
        <v/>
      </c>
      <c r="J415" s="168" t="str">
        <f>IF(C415="","",VLOOKUP(C415,运单基本信息!$C$4:$P$1048576,14,FALSE))</f>
        <v/>
      </c>
    </row>
    <row r="416" spans="8:10">
      <c r="H416" s="58">
        <f t="shared" si="6"/>
        <v>0</v>
      </c>
      <c r="I416" s="10" t="str">
        <f>IF(C416="","",VLOOKUP(C416,运单基本信息!$C$4:$P$1048576,8,FALSE))</f>
        <v/>
      </c>
      <c r="J416" s="168" t="str">
        <f>IF(C416="","",VLOOKUP(C416,运单基本信息!$C$4:$P$1048576,14,FALSE))</f>
        <v/>
      </c>
    </row>
    <row r="417" spans="8:10">
      <c r="H417" s="58">
        <f t="shared" si="6"/>
        <v>0</v>
      </c>
      <c r="I417" s="10" t="str">
        <f>IF(C417="","",VLOOKUP(C417,运单基本信息!$C$4:$P$1048576,8,FALSE))</f>
        <v/>
      </c>
      <c r="J417" s="168" t="str">
        <f>IF(C417="","",VLOOKUP(C417,运单基本信息!$C$4:$P$1048576,14,FALSE))</f>
        <v/>
      </c>
    </row>
    <row r="418" spans="8:10">
      <c r="H418" s="58">
        <f t="shared" si="6"/>
        <v>0</v>
      </c>
      <c r="I418" s="10" t="str">
        <f>IF(C418="","",VLOOKUP(C418,运单基本信息!$C$4:$P$1048576,8,FALSE))</f>
        <v/>
      </c>
      <c r="J418" s="168" t="str">
        <f>IF(C418="","",VLOOKUP(C418,运单基本信息!$C$4:$P$1048576,14,FALSE))</f>
        <v/>
      </c>
    </row>
    <row r="419" spans="8:10">
      <c r="H419" s="58">
        <f t="shared" si="6"/>
        <v>0</v>
      </c>
      <c r="I419" s="10" t="str">
        <f>IF(C419="","",VLOOKUP(C419,运单基本信息!$C$4:$P$1048576,8,FALSE))</f>
        <v/>
      </c>
      <c r="J419" s="168" t="str">
        <f>IF(C419="","",VLOOKUP(C419,运单基本信息!$C$4:$P$1048576,14,FALSE))</f>
        <v/>
      </c>
    </row>
    <row r="420" spans="8:10">
      <c r="H420" s="58">
        <f t="shared" si="6"/>
        <v>0</v>
      </c>
      <c r="I420" s="10" t="str">
        <f>IF(C420="","",VLOOKUP(C420,运单基本信息!$C$4:$P$1048576,8,FALSE))</f>
        <v/>
      </c>
      <c r="J420" s="168" t="str">
        <f>IF(C420="","",VLOOKUP(C420,运单基本信息!$C$4:$P$1048576,14,FALSE))</f>
        <v/>
      </c>
    </row>
    <row r="421" spans="8:10">
      <c r="H421" s="58">
        <f t="shared" si="6"/>
        <v>0</v>
      </c>
      <c r="I421" s="10" t="str">
        <f>IF(C421="","",VLOOKUP(C421,运单基本信息!$C$4:$P$1048576,8,FALSE))</f>
        <v/>
      </c>
      <c r="J421" s="168" t="str">
        <f>IF(C421="","",VLOOKUP(C421,运单基本信息!$C$4:$P$1048576,14,FALSE))</f>
        <v/>
      </c>
    </row>
    <row r="422" spans="8:10">
      <c r="H422" s="58">
        <f t="shared" si="6"/>
        <v>0</v>
      </c>
      <c r="I422" s="10" t="str">
        <f>IF(C422="","",VLOOKUP(C422,运单基本信息!$C$4:$P$1048576,8,FALSE))</f>
        <v/>
      </c>
      <c r="J422" s="168" t="str">
        <f>IF(C422="","",VLOOKUP(C422,运单基本信息!$C$4:$P$1048576,14,FALSE))</f>
        <v/>
      </c>
    </row>
    <row r="423" spans="8:10">
      <c r="H423" s="58">
        <f t="shared" si="6"/>
        <v>0</v>
      </c>
      <c r="I423" s="10" t="str">
        <f>IF(C423="","",VLOOKUP(C423,运单基本信息!$C$4:$P$1048576,8,FALSE))</f>
        <v/>
      </c>
      <c r="J423" s="168" t="str">
        <f>IF(C423="","",VLOOKUP(C423,运单基本信息!$C$4:$P$1048576,14,FALSE))</f>
        <v/>
      </c>
    </row>
    <row r="424" spans="8:10">
      <c r="H424" s="58">
        <f t="shared" si="6"/>
        <v>0</v>
      </c>
      <c r="I424" s="10" t="str">
        <f>IF(C424="","",VLOOKUP(C424,运单基本信息!$C$4:$P$1048576,8,FALSE))</f>
        <v/>
      </c>
      <c r="J424" s="168" t="str">
        <f>IF(C424="","",VLOOKUP(C424,运单基本信息!$C$4:$P$1048576,14,FALSE))</f>
        <v/>
      </c>
    </row>
    <row r="425" spans="8:10">
      <c r="H425" s="58">
        <f t="shared" si="6"/>
        <v>0</v>
      </c>
      <c r="I425" s="10" t="str">
        <f>IF(C425="","",VLOOKUP(C425,运单基本信息!$C$4:$P$1048576,8,FALSE))</f>
        <v/>
      </c>
      <c r="J425" s="168" t="str">
        <f>IF(C425="","",VLOOKUP(C425,运单基本信息!$C$4:$P$1048576,14,FALSE))</f>
        <v/>
      </c>
    </row>
    <row r="426" spans="8:10">
      <c r="H426" s="58">
        <f t="shared" ref="H426:H489" si="7">F426+G426</f>
        <v>0</v>
      </c>
      <c r="I426" s="10" t="str">
        <f>IF(C426="","",VLOOKUP(C426,运单基本信息!$C$4:$P$1048576,8,FALSE))</f>
        <v/>
      </c>
      <c r="J426" s="168" t="str">
        <f>IF(C426="","",VLOOKUP(C426,运单基本信息!$C$4:$P$1048576,14,FALSE))</f>
        <v/>
      </c>
    </row>
    <row r="427" spans="8:10">
      <c r="H427" s="58">
        <f t="shared" si="7"/>
        <v>0</v>
      </c>
      <c r="I427" s="10" t="str">
        <f>IF(C427="","",VLOOKUP(C427,运单基本信息!$C$4:$P$1048576,8,FALSE))</f>
        <v/>
      </c>
      <c r="J427" s="168" t="str">
        <f>IF(C427="","",VLOOKUP(C427,运单基本信息!$C$4:$P$1048576,14,FALSE))</f>
        <v/>
      </c>
    </row>
    <row r="428" spans="8:10">
      <c r="H428" s="58">
        <f t="shared" si="7"/>
        <v>0</v>
      </c>
      <c r="I428" s="10" t="str">
        <f>IF(C428="","",VLOOKUP(C428,运单基本信息!$C$4:$P$1048576,8,FALSE))</f>
        <v/>
      </c>
      <c r="J428" s="168" t="str">
        <f>IF(C428="","",VLOOKUP(C428,运单基本信息!$C$4:$P$1048576,14,FALSE))</f>
        <v/>
      </c>
    </row>
    <row r="429" spans="8:10">
      <c r="H429" s="58">
        <f t="shared" si="7"/>
        <v>0</v>
      </c>
      <c r="I429" s="10" t="str">
        <f>IF(C429="","",VLOOKUP(C429,运单基本信息!$C$4:$P$1048576,8,FALSE))</f>
        <v/>
      </c>
      <c r="J429" s="168" t="str">
        <f>IF(C429="","",VLOOKUP(C429,运单基本信息!$C$4:$P$1048576,14,FALSE))</f>
        <v/>
      </c>
    </row>
    <row r="430" spans="8:10">
      <c r="H430" s="58">
        <f t="shared" si="7"/>
        <v>0</v>
      </c>
      <c r="I430" s="10" t="str">
        <f>IF(C430="","",VLOOKUP(C430,运单基本信息!$C$4:$P$1048576,8,FALSE))</f>
        <v/>
      </c>
      <c r="J430" s="168" t="str">
        <f>IF(C430="","",VLOOKUP(C430,运单基本信息!$C$4:$P$1048576,14,FALSE))</f>
        <v/>
      </c>
    </row>
    <row r="431" spans="8:10">
      <c r="H431" s="58">
        <f t="shared" si="7"/>
        <v>0</v>
      </c>
      <c r="I431" s="10" t="str">
        <f>IF(C431="","",VLOOKUP(C431,运单基本信息!$C$4:$P$1048576,8,FALSE))</f>
        <v/>
      </c>
      <c r="J431" s="168" t="str">
        <f>IF(C431="","",VLOOKUP(C431,运单基本信息!$C$4:$P$1048576,14,FALSE))</f>
        <v/>
      </c>
    </row>
    <row r="432" spans="8:10">
      <c r="H432" s="58">
        <f t="shared" si="7"/>
        <v>0</v>
      </c>
      <c r="I432" s="10" t="str">
        <f>IF(C432="","",VLOOKUP(C432,运单基本信息!$C$4:$P$1048576,8,FALSE))</f>
        <v/>
      </c>
      <c r="J432" s="168" t="str">
        <f>IF(C432="","",VLOOKUP(C432,运单基本信息!$C$4:$P$1048576,14,FALSE))</f>
        <v/>
      </c>
    </row>
    <row r="433" spans="8:10">
      <c r="H433" s="58">
        <f t="shared" si="7"/>
        <v>0</v>
      </c>
      <c r="I433" s="10" t="str">
        <f>IF(C433="","",VLOOKUP(C433,运单基本信息!$C$4:$P$1048576,8,FALSE))</f>
        <v/>
      </c>
      <c r="J433" s="168" t="str">
        <f>IF(C433="","",VLOOKUP(C433,运单基本信息!$C$4:$P$1048576,14,FALSE))</f>
        <v/>
      </c>
    </row>
    <row r="434" spans="8:10">
      <c r="H434" s="58">
        <f t="shared" si="7"/>
        <v>0</v>
      </c>
      <c r="I434" s="10" t="str">
        <f>IF(C434="","",VLOOKUP(C434,运单基本信息!$C$4:$P$1048576,8,FALSE))</f>
        <v/>
      </c>
      <c r="J434" s="168" t="str">
        <f>IF(C434="","",VLOOKUP(C434,运单基本信息!$C$4:$P$1048576,14,FALSE))</f>
        <v/>
      </c>
    </row>
    <row r="435" spans="8:10">
      <c r="H435" s="58">
        <f t="shared" si="7"/>
        <v>0</v>
      </c>
      <c r="I435" s="10" t="str">
        <f>IF(C435="","",VLOOKUP(C435,运单基本信息!$C$4:$P$1048576,8,FALSE))</f>
        <v/>
      </c>
      <c r="J435" s="168" t="str">
        <f>IF(C435="","",VLOOKUP(C435,运单基本信息!$C$4:$P$1048576,14,FALSE))</f>
        <v/>
      </c>
    </row>
    <row r="436" spans="8:10">
      <c r="H436" s="58">
        <f t="shared" si="7"/>
        <v>0</v>
      </c>
      <c r="I436" s="10" t="str">
        <f>IF(C436="","",VLOOKUP(C436,运单基本信息!$C$4:$P$1048576,8,FALSE))</f>
        <v/>
      </c>
      <c r="J436" s="168" t="str">
        <f>IF(C436="","",VLOOKUP(C436,运单基本信息!$C$4:$P$1048576,14,FALSE))</f>
        <v/>
      </c>
    </row>
    <row r="437" spans="8:10">
      <c r="H437" s="58">
        <f t="shared" si="7"/>
        <v>0</v>
      </c>
      <c r="I437" s="10" t="str">
        <f>IF(C437="","",VLOOKUP(C437,运单基本信息!$C$4:$P$1048576,8,FALSE))</f>
        <v/>
      </c>
      <c r="J437" s="168" t="str">
        <f>IF(C437="","",VLOOKUP(C437,运单基本信息!$C$4:$P$1048576,14,FALSE))</f>
        <v/>
      </c>
    </row>
    <row r="438" spans="8:10">
      <c r="H438" s="58">
        <f t="shared" si="7"/>
        <v>0</v>
      </c>
      <c r="I438" s="10" t="str">
        <f>IF(C438="","",VLOOKUP(C438,运单基本信息!$C$4:$P$1048576,8,FALSE))</f>
        <v/>
      </c>
      <c r="J438" s="168" t="str">
        <f>IF(C438="","",VLOOKUP(C438,运单基本信息!$C$4:$P$1048576,14,FALSE))</f>
        <v/>
      </c>
    </row>
    <row r="439" spans="8:10">
      <c r="H439" s="58">
        <f t="shared" si="7"/>
        <v>0</v>
      </c>
      <c r="I439" s="10" t="str">
        <f>IF(C439="","",VLOOKUP(C439,运单基本信息!$C$4:$P$1048576,8,FALSE))</f>
        <v/>
      </c>
      <c r="J439" s="168" t="str">
        <f>IF(C439="","",VLOOKUP(C439,运单基本信息!$C$4:$P$1048576,14,FALSE))</f>
        <v/>
      </c>
    </row>
    <row r="440" spans="8:10">
      <c r="H440" s="58">
        <f t="shared" si="7"/>
        <v>0</v>
      </c>
      <c r="I440" s="10" t="str">
        <f>IF(C440="","",VLOOKUP(C440,运单基本信息!$C$4:$P$1048576,8,FALSE))</f>
        <v/>
      </c>
      <c r="J440" s="168" t="str">
        <f>IF(C440="","",VLOOKUP(C440,运单基本信息!$C$4:$P$1048576,14,FALSE))</f>
        <v/>
      </c>
    </row>
    <row r="441" spans="8:10">
      <c r="H441" s="58">
        <f t="shared" si="7"/>
        <v>0</v>
      </c>
      <c r="I441" s="10" t="str">
        <f>IF(C441="","",VLOOKUP(C441,运单基本信息!$C$4:$P$1048576,8,FALSE))</f>
        <v/>
      </c>
      <c r="J441" s="168" t="str">
        <f>IF(C441="","",VLOOKUP(C441,运单基本信息!$C$4:$P$1048576,14,FALSE))</f>
        <v/>
      </c>
    </row>
    <row r="442" spans="8:10">
      <c r="H442" s="58">
        <f t="shared" si="7"/>
        <v>0</v>
      </c>
      <c r="I442" s="10" t="str">
        <f>IF(C442="","",VLOOKUP(C442,运单基本信息!$C$4:$P$1048576,8,FALSE))</f>
        <v/>
      </c>
      <c r="J442" s="168" t="str">
        <f>IF(C442="","",VLOOKUP(C442,运单基本信息!$C$4:$P$1048576,14,FALSE))</f>
        <v/>
      </c>
    </row>
    <row r="443" spans="8:10">
      <c r="H443" s="58">
        <f t="shared" si="7"/>
        <v>0</v>
      </c>
      <c r="I443" s="10" t="str">
        <f>IF(C443="","",VLOOKUP(C443,运单基本信息!$C$4:$P$1048576,8,FALSE))</f>
        <v/>
      </c>
      <c r="J443" s="168" t="str">
        <f>IF(C443="","",VLOOKUP(C443,运单基本信息!$C$4:$P$1048576,14,FALSE))</f>
        <v/>
      </c>
    </row>
    <row r="444" spans="8:10">
      <c r="H444" s="58">
        <f t="shared" si="7"/>
        <v>0</v>
      </c>
      <c r="I444" s="10" t="str">
        <f>IF(C444="","",VLOOKUP(C444,运单基本信息!$C$4:$P$1048576,8,FALSE))</f>
        <v/>
      </c>
      <c r="J444" s="168" t="str">
        <f>IF(C444="","",VLOOKUP(C444,运单基本信息!$C$4:$P$1048576,14,FALSE))</f>
        <v/>
      </c>
    </row>
    <row r="445" spans="8:10">
      <c r="H445" s="58">
        <f t="shared" si="7"/>
        <v>0</v>
      </c>
      <c r="I445" s="10" t="str">
        <f>IF(C445="","",VLOOKUP(C445,运单基本信息!$C$4:$P$1048576,8,FALSE))</f>
        <v/>
      </c>
      <c r="J445" s="168" t="str">
        <f>IF(C445="","",VLOOKUP(C445,运单基本信息!$C$4:$P$1048576,14,FALSE))</f>
        <v/>
      </c>
    </row>
    <row r="446" spans="8:10">
      <c r="H446" s="58">
        <f t="shared" si="7"/>
        <v>0</v>
      </c>
      <c r="I446" s="10" t="str">
        <f>IF(C446="","",VLOOKUP(C446,运单基本信息!$C$4:$P$1048576,8,FALSE))</f>
        <v/>
      </c>
      <c r="J446" s="168" t="str">
        <f>IF(C446="","",VLOOKUP(C446,运单基本信息!$C$4:$P$1048576,14,FALSE))</f>
        <v/>
      </c>
    </row>
    <row r="447" spans="8:10">
      <c r="H447" s="58">
        <f t="shared" si="7"/>
        <v>0</v>
      </c>
      <c r="I447" s="10" t="str">
        <f>IF(C447="","",VLOOKUP(C447,运单基本信息!$C$4:$P$1048576,8,FALSE))</f>
        <v/>
      </c>
      <c r="J447" s="168" t="str">
        <f>IF(C447="","",VLOOKUP(C447,运单基本信息!$C$4:$P$1048576,14,FALSE))</f>
        <v/>
      </c>
    </row>
    <row r="448" spans="8:10">
      <c r="H448" s="58">
        <f t="shared" si="7"/>
        <v>0</v>
      </c>
      <c r="I448" s="10" t="str">
        <f>IF(C448="","",VLOOKUP(C448,运单基本信息!$C$4:$P$1048576,8,FALSE))</f>
        <v/>
      </c>
      <c r="J448" s="168" t="str">
        <f>IF(C448="","",VLOOKUP(C448,运单基本信息!$C$4:$P$1048576,14,FALSE))</f>
        <v/>
      </c>
    </row>
    <row r="449" spans="8:10">
      <c r="H449" s="58">
        <f t="shared" si="7"/>
        <v>0</v>
      </c>
      <c r="I449" s="10" t="str">
        <f>IF(C449="","",VLOOKUP(C449,运单基本信息!$C$4:$P$1048576,8,FALSE))</f>
        <v/>
      </c>
      <c r="J449" s="168" t="str">
        <f>IF(C449="","",VLOOKUP(C449,运单基本信息!$C$4:$P$1048576,14,FALSE))</f>
        <v/>
      </c>
    </row>
    <row r="450" spans="8:10">
      <c r="H450" s="58">
        <f t="shared" si="7"/>
        <v>0</v>
      </c>
      <c r="I450" s="10" t="str">
        <f>IF(C450="","",VLOOKUP(C450,运单基本信息!$C$4:$P$1048576,8,FALSE))</f>
        <v/>
      </c>
      <c r="J450" s="168" t="str">
        <f>IF(C450="","",VLOOKUP(C450,运单基本信息!$C$4:$P$1048576,14,FALSE))</f>
        <v/>
      </c>
    </row>
    <row r="451" spans="8:10">
      <c r="H451" s="58">
        <f t="shared" si="7"/>
        <v>0</v>
      </c>
      <c r="I451" s="10" t="str">
        <f>IF(C451="","",VLOOKUP(C451,运单基本信息!$C$4:$P$1048576,8,FALSE))</f>
        <v/>
      </c>
      <c r="J451" s="168" t="str">
        <f>IF(C451="","",VLOOKUP(C451,运单基本信息!$C$4:$P$1048576,14,FALSE))</f>
        <v/>
      </c>
    </row>
    <row r="452" spans="8:10">
      <c r="H452" s="58">
        <f t="shared" si="7"/>
        <v>0</v>
      </c>
      <c r="I452" s="10" t="str">
        <f>IF(C452="","",VLOOKUP(C452,运单基本信息!$C$4:$P$1048576,8,FALSE))</f>
        <v/>
      </c>
      <c r="J452" s="168" t="str">
        <f>IF(C452="","",VLOOKUP(C452,运单基本信息!$C$4:$P$1048576,14,FALSE))</f>
        <v/>
      </c>
    </row>
    <row r="453" spans="8:10">
      <c r="H453" s="58">
        <f t="shared" si="7"/>
        <v>0</v>
      </c>
      <c r="I453" s="10" t="str">
        <f>IF(C453="","",VLOOKUP(C453,运单基本信息!$C$4:$P$1048576,8,FALSE))</f>
        <v/>
      </c>
      <c r="J453" s="168" t="str">
        <f>IF(C453="","",VLOOKUP(C453,运单基本信息!$C$4:$P$1048576,14,FALSE))</f>
        <v/>
      </c>
    </row>
    <row r="454" spans="8:10">
      <c r="H454" s="58">
        <f t="shared" si="7"/>
        <v>0</v>
      </c>
      <c r="I454" s="10" t="str">
        <f>IF(C454="","",VLOOKUP(C454,运单基本信息!$C$4:$P$1048576,8,FALSE))</f>
        <v/>
      </c>
      <c r="J454" s="168" t="str">
        <f>IF(C454="","",VLOOKUP(C454,运单基本信息!$C$4:$P$1048576,14,FALSE))</f>
        <v/>
      </c>
    </row>
    <row r="455" spans="8:10">
      <c r="H455" s="58">
        <f t="shared" si="7"/>
        <v>0</v>
      </c>
      <c r="I455" s="10" t="str">
        <f>IF(C455="","",VLOOKUP(C455,运单基本信息!$C$4:$P$1048576,8,FALSE))</f>
        <v/>
      </c>
      <c r="J455" s="168" t="str">
        <f>IF(C455="","",VLOOKUP(C455,运单基本信息!$C$4:$P$1048576,14,FALSE))</f>
        <v/>
      </c>
    </row>
    <row r="456" spans="8:10">
      <c r="H456" s="58">
        <f t="shared" si="7"/>
        <v>0</v>
      </c>
      <c r="I456" s="10" t="str">
        <f>IF(C456="","",VLOOKUP(C456,运单基本信息!$C$4:$P$1048576,8,FALSE))</f>
        <v/>
      </c>
      <c r="J456" s="168" t="str">
        <f>IF(C456="","",VLOOKUP(C456,运单基本信息!$C$4:$P$1048576,14,FALSE))</f>
        <v/>
      </c>
    </row>
    <row r="457" spans="8:10">
      <c r="H457" s="58">
        <f t="shared" si="7"/>
        <v>0</v>
      </c>
      <c r="I457" s="10" t="str">
        <f>IF(C457="","",VLOOKUP(C457,运单基本信息!$C$4:$P$1048576,8,FALSE))</f>
        <v/>
      </c>
      <c r="J457" s="168" t="str">
        <f>IF(C457="","",VLOOKUP(C457,运单基本信息!$C$4:$P$1048576,14,FALSE))</f>
        <v/>
      </c>
    </row>
    <row r="458" spans="8:10">
      <c r="H458" s="58">
        <f t="shared" si="7"/>
        <v>0</v>
      </c>
      <c r="I458" s="10" t="str">
        <f>IF(C458="","",VLOOKUP(C458,运单基本信息!$C$4:$P$1048576,8,FALSE))</f>
        <v/>
      </c>
      <c r="J458" s="168" t="str">
        <f>IF(C458="","",VLOOKUP(C458,运单基本信息!$C$4:$P$1048576,14,FALSE))</f>
        <v/>
      </c>
    </row>
    <row r="459" spans="8:10">
      <c r="H459" s="58">
        <f t="shared" si="7"/>
        <v>0</v>
      </c>
      <c r="I459" s="10" t="str">
        <f>IF(C459="","",VLOOKUP(C459,运单基本信息!$C$4:$P$1048576,8,FALSE))</f>
        <v/>
      </c>
      <c r="J459" s="168" t="str">
        <f>IF(C459="","",VLOOKUP(C459,运单基本信息!$C$4:$P$1048576,14,FALSE))</f>
        <v/>
      </c>
    </row>
    <row r="460" spans="8:10">
      <c r="H460" s="58">
        <f t="shared" si="7"/>
        <v>0</v>
      </c>
      <c r="I460" s="10" t="str">
        <f>IF(C460="","",VLOOKUP(C460,运单基本信息!$C$4:$P$1048576,8,FALSE))</f>
        <v/>
      </c>
      <c r="J460" s="168" t="str">
        <f>IF(C460="","",VLOOKUP(C460,运单基本信息!$C$4:$P$1048576,14,FALSE))</f>
        <v/>
      </c>
    </row>
    <row r="461" spans="8:10">
      <c r="H461" s="58">
        <f t="shared" si="7"/>
        <v>0</v>
      </c>
      <c r="I461" s="10" t="str">
        <f>IF(C461="","",VLOOKUP(C461,运单基本信息!$C$4:$P$1048576,8,FALSE))</f>
        <v/>
      </c>
      <c r="J461" s="168" t="str">
        <f>IF(C461="","",VLOOKUP(C461,运单基本信息!$C$4:$P$1048576,14,FALSE))</f>
        <v/>
      </c>
    </row>
    <row r="462" spans="8:10">
      <c r="H462" s="58">
        <f t="shared" si="7"/>
        <v>0</v>
      </c>
      <c r="I462" s="10" t="str">
        <f>IF(C462="","",VLOOKUP(C462,运单基本信息!$C$4:$P$1048576,8,FALSE))</f>
        <v/>
      </c>
      <c r="J462" s="168" t="str">
        <f>IF(C462="","",VLOOKUP(C462,运单基本信息!$C$4:$P$1048576,14,FALSE))</f>
        <v/>
      </c>
    </row>
    <row r="463" spans="8:10">
      <c r="H463" s="58">
        <f t="shared" si="7"/>
        <v>0</v>
      </c>
      <c r="I463" s="10" t="str">
        <f>IF(C463="","",VLOOKUP(C463,运单基本信息!$C$4:$P$1048576,8,FALSE))</f>
        <v/>
      </c>
      <c r="J463" s="168" t="str">
        <f>IF(C463="","",VLOOKUP(C463,运单基本信息!$C$4:$P$1048576,14,FALSE))</f>
        <v/>
      </c>
    </row>
    <row r="464" spans="8:10">
      <c r="H464" s="58">
        <f t="shared" si="7"/>
        <v>0</v>
      </c>
      <c r="I464" s="10" t="str">
        <f>IF(C464="","",VLOOKUP(C464,运单基本信息!$C$4:$P$1048576,8,FALSE))</f>
        <v/>
      </c>
      <c r="J464" s="168" t="str">
        <f>IF(C464="","",VLOOKUP(C464,运单基本信息!$C$4:$P$1048576,14,FALSE))</f>
        <v/>
      </c>
    </row>
    <row r="465" spans="8:10">
      <c r="H465" s="58">
        <f t="shared" si="7"/>
        <v>0</v>
      </c>
      <c r="I465" s="10" t="str">
        <f>IF(C465="","",VLOOKUP(C465,运单基本信息!$C$4:$P$1048576,8,FALSE))</f>
        <v/>
      </c>
      <c r="J465" s="168" t="str">
        <f>IF(C465="","",VLOOKUP(C465,运单基本信息!$C$4:$P$1048576,14,FALSE))</f>
        <v/>
      </c>
    </row>
    <row r="466" spans="8:10">
      <c r="H466" s="58">
        <f t="shared" si="7"/>
        <v>0</v>
      </c>
      <c r="I466" s="10" t="str">
        <f>IF(C466="","",VLOOKUP(C466,运单基本信息!$C$4:$P$1048576,8,FALSE))</f>
        <v/>
      </c>
      <c r="J466" s="168" t="str">
        <f>IF(C466="","",VLOOKUP(C466,运单基本信息!$C$4:$P$1048576,14,FALSE))</f>
        <v/>
      </c>
    </row>
    <row r="467" spans="8:10">
      <c r="H467" s="58">
        <f t="shared" si="7"/>
        <v>0</v>
      </c>
      <c r="I467" s="10" t="str">
        <f>IF(C467="","",VLOOKUP(C467,运单基本信息!$C$4:$P$1048576,8,FALSE))</f>
        <v/>
      </c>
      <c r="J467" s="168" t="str">
        <f>IF(C467="","",VLOOKUP(C467,运单基本信息!$C$4:$P$1048576,14,FALSE))</f>
        <v/>
      </c>
    </row>
    <row r="468" spans="8:10">
      <c r="H468" s="58">
        <f t="shared" si="7"/>
        <v>0</v>
      </c>
      <c r="I468" s="10" t="str">
        <f>IF(C468="","",VLOOKUP(C468,运单基本信息!$C$4:$P$1048576,8,FALSE))</f>
        <v/>
      </c>
      <c r="J468" s="168" t="str">
        <f>IF(C468="","",VLOOKUP(C468,运单基本信息!$C$4:$P$1048576,14,FALSE))</f>
        <v/>
      </c>
    </row>
    <row r="469" spans="8:10">
      <c r="H469" s="58">
        <f t="shared" si="7"/>
        <v>0</v>
      </c>
      <c r="I469" s="10" t="str">
        <f>IF(C469="","",VLOOKUP(C469,运单基本信息!$C$4:$P$1048576,8,FALSE))</f>
        <v/>
      </c>
      <c r="J469" s="168" t="str">
        <f>IF(C469="","",VLOOKUP(C469,运单基本信息!$C$4:$P$1048576,14,FALSE))</f>
        <v/>
      </c>
    </row>
    <row r="470" spans="8:10">
      <c r="H470" s="58">
        <f t="shared" si="7"/>
        <v>0</v>
      </c>
      <c r="I470" s="10" t="str">
        <f>IF(C470="","",VLOOKUP(C470,运单基本信息!$C$4:$P$1048576,8,FALSE))</f>
        <v/>
      </c>
      <c r="J470" s="168" t="str">
        <f>IF(C470="","",VLOOKUP(C470,运单基本信息!$C$4:$P$1048576,14,FALSE))</f>
        <v/>
      </c>
    </row>
    <row r="471" spans="8:10">
      <c r="H471" s="58">
        <f t="shared" si="7"/>
        <v>0</v>
      </c>
      <c r="I471" s="10" t="str">
        <f>IF(C471="","",VLOOKUP(C471,运单基本信息!$C$4:$P$1048576,8,FALSE))</f>
        <v/>
      </c>
      <c r="J471" s="168" t="str">
        <f>IF(C471="","",VLOOKUP(C471,运单基本信息!$C$4:$P$1048576,14,FALSE))</f>
        <v/>
      </c>
    </row>
    <row r="472" spans="8:10">
      <c r="H472" s="58">
        <f t="shared" si="7"/>
        <v>0</v>
      </c>
      <c r="I472" s="10" t="str">
        <f>IF(C472="","",VLOOKUP(C472,运单基本信息!$C$4:$P$1048576,8,FALSE))</f>
        <v/>
      </c>
      <c r="J472" s="168" t="str">
        <f>IF(C472="","",VLOOKUP(C472,运单基本信息!$C$4:$P$1048576,14,FALSE))</f>
        <v/>
      </c>
    </row>
    <row r="473" spans="8:10">
      <c r="H473" s="58">
        <f t="shared" si="7"/>
        <v>0</v>
      </c>
      <c r="I473" s="10" t="str">
        <f>IF(C473="","",VLOOKUP(C473,运单基本信息!$C$4:$P$1048576,8,FALSE))</f>
        <v/>
      </c>
      <c r="J473" s="168" t="str">
        <f>IF(C473="","",VLOOKUP(C473,运单基本信息!$C$4:$P$1048576,14,FALSE))</f>
        <v/>
      </c>
    </row>
    <row r="474" spans="8:10">
      <c r="H474" s="58">
        <f t="shared" si="7"/>
        <v>0</v>
      </c>
      <c r="I474" s="10" t="str">
        <f>IF(C474="","",VLOOKUP(C474,运单基本信息!$C$4:$P$1048576,8,FALSE))</f>
        <v/>
      </c>
      <c r="J474" s="168" t="str">
        <f>IF(C474="","",VLOOKUP(C474,运单基本信息!$C$4:$P$1048576,14,FALSE))</f>
        <v/>
      </c>
    </row>
    <row r="475" spans="8:10">
      <c r="H475" s="58">
        <f t="shared" si="7"/>
        <v>0</v>
      </c>
      <c r="I475" s="10" t="str">
        <f>IF(C475="","",VLOOKUP(C475,运单基本信息!$C$4:$P$1048576,8,FALSE))</f>
        <v/>
      </c>
      <c r="J475" s="168" t="str">
        <f>IF(C475="","",VLOOKUP(C475,运单基本信息!$C$4:$P$1048576,14,FALSE))</f>
        <v/>
      </c>
    </row>
    <row r="476" spans="8:10">
      <c r="H476" s="58">
        <f t="shared" si="7"/>
        <v>0</v>
      </c>
      <c r="I476" s="10" t="str">
        <f>IF(C476="","",VLOOKUP(C476,运单基本信息!$C$4:$P$1048576,8,FALSE))</f>
        <v/>
      </c>
      <c r="J476" s="168" t="str">
        <f>IF(C476="","",VLOOKUP(C476,运单基本信息!$C$4:$P$1048576,14,FALSE))</f>
        <v/>
      </c>
    </row>
    <row r="477" spans="8:10">
      <c r="H477" s="58">
        <f t="shared" si="7"/>
        <v>0</v>
      </c>
      <c r="I477" s="10" t="str">
        <f>IF(C477="","",VLOOKUP(C477,运单基本信息!$C$4:$P$1048576,8,FALSE))</f>
        <v/>
      </c>
      <c r="J477" s="168" t="str">
        <f>IF(C477="","",VLOOKUP(C477,运单基本信息!$C$4:$P$1048576,14,FALSE))</f>
        <v/>
      </c>
    </row>
    <row r="478" spans="8:10">
      <c r="H478" s="58">
        <f t="shared" si="7"/>
        <v>0</v>
      </c>
      <c r="I478" s="10" t="str">
        <f>IF(C478="","",VLOOKUP(C478,运单基本信息!$C$4:$P$1048576,8,FALSE))</f>
        <v/>
      </c>
      <c r="J478" s="168" t="str">
        <f>IF(C478="","",VLOOKUP(C478,运单基本信息!$C$4:$P$1048576,14,FALSE))</f>
        <v/>
      </c>
    </row>
    <row r="479" spans="8:10">
      <c r="H479" s="58">
        <f t="shared" si="7"/>
        <v>0</v>
      </c>
      <c r="I479" s="10" t="str">
        <f>IF(C479="","",VLOOKUP(C479,运单基本信息!$C$4:$P$1048576,8,FALSE))</f>
        <v/>
      </c>
      <c r="J479" s="168" t="str">
        <f>IF(C479="","",VLOOKUP(C479,运单基本信息!$C$4:$P$1048576,14,FALSE))</f>
        <v/>
      </c>
    </row>
    <row r="480" spans="8:10">
      <c r="H480" s="58">
        <f t="shared" si="7"/>
        <v>0</v>
      </c>
      <c r="I480" s="10" t="str">
        <f>IF(C480="","",VLOOKUP(C480,运单基本信息!$C$4:$P$1048576,8,FALSE))</f>
        <v/>
      </c>
      <c r="J480" s="168" t="str">
        <f>IF(C480="","",VLOOKUP(C480,运单基本信息!$C$4:$P$1048576,14,FALSE))</f>
        <v/>
      </c>
    </row>
    <row r="481" spans="8:10">
      <c r="H481" s="58">
        <f t="shared" si="7"/>
        <v>0</v>
      </c>
      <c r="I481" s="10" t="str">
        <f>IF(C481="","",VLOOKUP(C481,运单基本信息!$C$4:$P$1048576,8,FALSE))</f>
        <v/>
      </c>
      <c r="J481" s="168" t="str">
        <f>IF(C481="","",VLOOKUP(C481,运单基本信息!$C$4:$P$1048576,14,FALSE))</f>
        <v/>
      </c>
    </row>
    <row r="482" spans="8:10">
      <c r="H482" s="58">
        <f t="shared" si="7"/>
        <v>0</v>
      </c>
      <c r="I482" s="10" t="str">
        <f>IF(C482="","",VLOOKUP(C482,运单基本信息!$C$4:$P$1048576,8,FALSE))</f>
        <v/>
      </c>
      <c r="J482" s="168" t="str">
        <f>IF(C482="","",VLOOKUP(C482,运单基本信息!$C$4:$P$1048576,14,FALSE))</f>
        <v/>
      </c>
    </row>
    <row r="483" spans="8:10">
      <c r="H483" s="58">
        <f t="shared" si="7"/>
        <v>0</v>
      </c>
      <c r="I483" s="10" t="str">
        <f>IF(C483="","",VLOOKUP(C483,运单基本信息!$C$4:$P$1048576,8,FALSE))</f>
        <v/>
      </c>
      <c r="J483" s="168" t="str">
        <f>IF(C483="","",VLOOKUP(C483,运单基本信息!$C$4:$P$1048576,14,FALSE))</f>
        <v/>
      </c>
    </row>
    <row r="484" spans="8:10">
      <c r="H484" s="58">
        <f t="shared" si="7"/>
        <v>0</v>
      </c>
      <c r="I484" s="10" t="str">
        <f>IF(C484="","",VLOOKUP(C484,运单基本信息!$C$4:$P$1048576,8,FALSE))</f>
        <v/>
      </c>
      <c r="J484" s="168" t="str">
        <f>IF(C484="","",VLOOKUP(C484,运单基本信息!$C$4:$P$1048576,14,FALSE))</f>
        <v/>
      </c>
    </row>
    <row r="485" spans="8:10">
      <c r="H485" s="58">
        <f t="shared" si="7"/>
        <v>0</v>
      </c>
      <c r="I485" s="10" t="str">
        <f>IF(C485="","",VLOOKUP(C485,运单基本信息!$C$4:$P$1048576,8,FALSE))</f>
        <v/>
      </c>
      <c r="J485" s="168" t="str">
        <f>IF(C485="","",VLOOKUP(C485,运单基本信息!$C$4:$P$1048576,14,FALSE))</f>
        <v/>
      </c>
    </row>
    <row r="486" spans="8:10">
      <c r="H486" s="58">
        <f t="shared" si="7"/>
        <v>0</v>
      </c>
      <c r="I486" s="10" t="str">
        <f>IF(C486="","",VLOOKUP(C486,运单基本信息!$C$4:$P$1048576,8,FALSE))</f>
        <v/>
      </c>
      <c r="J486" s="168" t="str">
        <f>IF(C486="","",VLOOKUP(C486,运单基本信息!$C$4:$P$1048576,14,FALSE))</f>
        <v/>
      </c>
    </row>
    <row r="487" spans="8:10">
      <c r="H487" s="58">
        <f t="shared" si="7"/>
        <v>0</v>
      </c>
      <c r="I487" s="10" t="str">
        <f>IF(C487="","",VLOOKUP(C487,运单基本信息!$C$4:$P$1048576,8,FALSE))</f>
        <v/>
      </c>
      <c r="J487" s="168" t="str">
        <f>IF(C487="","",VLOOKUP(C487,运单基本信息!$C$4:$P$1048576,14,FALSE))</f>
        <v/>
      </c>
    </row>
    <row r="488" spans="8:10">
      <c r="H488" s="58">
        <f t="shared" si="7"/>
        <v>0</v>
      </c>
      <c r="I488" s="10" t="str">
        <f>IF(C488="","",VLOOKUP(C488,运单基本信息!$C$4:$P$1048576,8,FALSE))</f>
        <v/>
      </c>
      <c r="J488" s="168" t="str">
        <f>IF(C488="","",VLOOKUP(C488,运单基本信息!$C$4:$P$1048576,14,FALSE))</f>
        <v/>
      </c>
    </row>
    <row r="489" spans="8:10">
      <c r="H489" s="58">
        <f t="shared" si="7"/>
        <v>0</v>
      </c>
      <c r="I489" s="10" t="str">
        <f>IF(C489="","",VLOOKUP(C489,运单基本信息!$C$4:$P$1048576,8,FALSE))</f>
        <v/>
      </c>
      <c r="J489" s="168" t="str">
        <f>IF(C489="","",VLOOKUP(C489,运单基本信息!$C$4:$P$1048576,14,FALSE))</f>
        <v/>
      </c>
    </row>
    <row r="490" spans="8:10">
      <c r="H490" s="58">
        <f t="shared" ref="H490:H553" si="8">F490+G490</f>
        <v>0</v>
      </c>
      <c r="I490" s="10" t="str">
        <f>IF(C490="","",VLOOKUP(C490,运单基本信息!$C$4:$P$1048576,8,FALSE))</f>
        <v/>
      </c>
      <c r="J490" s="168" t="str">
        <f>IF(C490="","",VLOOKUP(C490,运单基本信息!$C$4:$P$1048576,14,FALSE))</f>
        <v/>
      </c>
    </row>
    <row r="491" spans="8:10">
      <c r="H491" s="58">
        <f t="shared" si="8"/>
        <v>0</v>
      </c>
      <c r="I491" s="10" t="str">
        <f>IF(C491="","",VLOOKUP(C491,运单基本信息!$C$4:$P$1048576,8,FALSE))</f>
        <v/>
      </c>
      <c r="J491" s="168" t="str">
        <f>IF(C491="","",VLOOKUP(C491,运单基本信息!$C$4:$P$1048576,14,FALSE))</f>
        <v/>
      </c>
    </row>
    <row r="492" spans="8:10">
      <c r="H492" s="58">
        <f t="shared" si="8"/>
        <v>0</v>
      </c>
      <c r="I492" s="10" t="str">
        <f>IF(C492="","",VLOOKUP(C492,运单基本信息!$C$4:$P$1048576,8,FALSE))</f>
        <v/>
      </c>
      <c r="J492" s="168" t="str">
        <f>IF(C492="","",VLOOKUP(C492,运单基本信息!$C$4:$P$1048576,14,FALSE))</f>
        <v/>
      </c>
    </row>
    <row r="493" spans="8:10">
      <c r="H493" s="58">
        <f t="shared" si="8"/>
        <v>0</v>
      </c>
      <c r="I493" s="10" t="str">
        <f>IF(C493="","",VLOOKUP(C493,运单基本信息!$C$4:$P$1048576,8,FALSE))</f>
        <v/>
      </c>
      <c r="J493" s="168" t="str">
        <f>IF(C493="","",VLOOKUP(C493,运单基本信息!$C$4:$P$1048576,14,FALSE))</f>
        <v/>
      </c>
    </row>
    <row r="494" spans="8:10">
      <c r="H494" s="58">
        <f t="shared" si="8"/>
        <v>0</v>
      </c>
      <c r="I494" s="10" t="str">
        <f>IF(C494="","",VLOOKUP(C494,运单基本信息!$C$4:$P$1048576,8,FALSE))</f>
        <v/>
      </c>
      <c r="J494" s="168" t="str">
        <f>IF(C494="","",VLOOKUP(C494,运单基本信息!$C$4:$P$1048576,14,FALSE))</f>
        <v/>
      </c>
    </row>
    <row r="495" spans="8:10">
      <c r="H495" s="58">
        <f t="shared" si="8"/>
        <v>0</v>
      </c>
      <c r="I495" s="10" t="str">
        <f>IF(C495="","",VLOOKUP(C495,运单基本信息!$C$4:$P$1048576,8,FALSE))</f>
        <v/>
      </c>
      <c r="J495" s="168" t="str">
        <f>IF(C495="","",VLOOKUP(C495,运单基本信息!$C$4:$P$1048576,14,FALSE))</f>
        <v/>
      </c>
    </row>
    <row r="496" spans="8:10">
      <c r="H496" s="58">
        <f t="shared" si="8"/>
        <v>0</v>
      </c>
      <c r="I496" s="10" t="str">
        <f>IF(C496="","",VLOOKUP(C496,运单基本信息!$C$4:$P$1048576,8,FALSE))</f>
        <v/>
      </c>
      <c r="J496" s="168" t="str">
        <f>IF(C496="","",VLOOKUP(C496,运单基本信息!$C$4:$P$1048576,14,FALSE))</f>
        <v/>
      </c>
    </row>
    <row r="497" spans="8:10">
      <c r="H497" s="58">
        <f t="shared" si="8"/>
        <v>0</v>
      </c>
      <c r="I497" s="10" t="str">
        <f>IF(C497="","",VLOOKUP(C497,运单基本信息!$C$4:$P$1048576,8,FALSE))</f>
        <v/>
      </c>
      <c r="J497" s="168" t="str">
        <f>IF(C497="","",VLOOKUP(C497,运单基本信息!$C$4:$P$1048576,14,FALSE))</f>
        <v/>
      </c>
    </row>
    <row r="498" spans="8:10">
      <c r="H498" s="58">
        <f t="shared" si="8"/>
        <v>0</v>
      </c>
      <c r="I498" s="10" t="str">
        <f>IF(C498="","",VLOOKUP(C498,运单基本信息!$C$4:$P$1048576,8,FALSE))</f>
        <v/>
      </c>
      <c r="J498" s="168" t="str">
        <f>IF(C498="","",VLOOKUP(C498,运单基本信息!$C$4:$P$1048576,14,FALSE))</f>
        <v/>
      </c>
    </row>
    <row r="499" spans="8:10">
      <c r="H499" s="58">
        <f t="shared" si="8"/>
        <v>0</v>
      </c>
      <c r="I499" s="10" t="str">
        <f>IF(C499="","",VLOOKUP(C499,运单基本信息!$C$4:$P$1048576,8,FALSE))</f>
        <v/>
      </c>
      <c r="J499" s="168" t="str">
        <f>IF(C499="","",VLOOKUP(C499,运单基本信息!$C$4:$P$1048576,14,FALSE))</f>
        <v/>
      </c>
    </row>
    <row r="500" spans="8:10">
      <c r="H500" s="58">
        <f t="shared" si="8"/>
        <v>0</v>
      </c>
      <c r="I500" s="10" t="str">
        <f>IF(C500="","",VLOOKUP(C500,运单基本信息!$C$4:$P$1048576,8,FALSE))</f>
        <v/>
      </c>
      <c r="J500" s="168" t="str">
        <f>IF(C500="","",VLOOKUP(C500,运单基本信息!$C$4:$P$1048576,14,FALSE))</f>
        <v/>
      </c>
    </row>
    <row r="501" spans="8:10">
      <c r="H501" s="58">
        <f t="shared" si="8"/>
        <v>0</v>
      </c>
      <c r="I501" s="10" t="str">
        <f>IF(C501="","",VLOOKUP(C501,运单基本信息!$C$4:$P$1048576,8,FALSE))</f>
        <v/>
      </c>
      <c r="J501" s="168" t="str">
        <f>IF(C501="","",VLOOKUP(C501,运单基本信息!$C$4:$P$1048576,14,FALSE))</f>
        <v/>
      </c>
    </row>
    <row r="502" spans="8:10">
      <c r="H502" s="58">
        <f t="shared" si="8"/>
        <v>0</v>
      </c>
      <c r="I502" s="10" t="str">
        <f>IF(C502="","",VLOOKUP(C502,运单基本信息!$C$4:$P$1048576,8,FALSE))</f>
        <v/>
      </c>
      <c r="J502" s="168" t="str">
        <f>IF(C502="","",VLOOKUP(C502,运单基本信息!$C$4:$P$1048576,14,FALSE))</f>
        <v/>
      </c>
    </row>
    <row r="503" spans="8:10">
      <c r="H503" s="58">
        <f t="shared" si="8"/>
        <v>0</v>
      </c>
      <c r="I503" s="10" t="str">
        <f>IF(C503="","",VLOOKUP(C503,运单基本信息!$C$4:$P$1048576,8,FALSE))</f>
        <v/>
      </c>
      <c r="J503" s="168" t="str">
        <f>IF(C503="","",VLOOKUP(C503,运单基本信息!$C$4:$P$1048576,14,FALSE))</f>
        <v/>
      </c>
    </row>
    <row r="504" spans="8:10">
      <c r="H504" s="58">
        <f t="shared" si="8"/>
        <v>0</v>
      </c>
      <c r="I504" s="10" t="str">
        <f>IF(C504="","",VLOOKUP(C504,运单基本信息!$C$4:$P$1048576,8,FALSE))</f>
        <v/>
      </c>
      <c r="J504" s="168" t="str">
        <f>IF(C504="","",VLOOKUP(C504,运单基本信息!$C$4:$P$1048576,14,FALSE))</f>
        <v/>
      </c>
    </row>
    <row r="505" spans="8:10">
      <c r="H505" s="58">
        <f t="shared" si="8"/>
        <v>0</v>
      </c>
      <c r="I505" s="10" t="str">
        <f>IF(C505="","",VLOOKUP(C505,运单基本信息!$C$4:$P$1048576,8,FALSE))</f>
        <v/>
      </c>
      <c r="J505" s="168" t="str">
        <f>IF(C505="","",VLOOKUP(C505,运单基本信息!$C$4:$P$1048576,14,FALSE))</f>
        <v/>
      </c>
    </row>
    <row r="506" spans="8:10">
      <c r="H506" s="58">
        <f t="shared" si="8"/>
        <v>0</v>
      </c>
      <c r="I506" s="10" t="str">
        <f>IF(C506="","",VLOOKUP(C506,运单基本信息!$C$4:$P$1048576,8,FALSE))</f>
        <v/>
      </c>
      <c r="J506" s="168" t="str">
        <f>IF(C506="","",VLOOKUP(C506,运单基本信息!$C$4:$P$1048576,14,FALSE))</f>
        <v/>
      </c>
    </row>
    <row r="507" spans="8:10">
      <c r="H507" s="58">
        <f t="shared" si="8"/>
        <v>0</v>
      </c>
      <c r="I507" s="10" t="str">
        <f>IF(C507="","",VLOOKUP(C507,运单基本信息!$C$4:$P$1048576,8,FALSE))</f>
        <v/>
      </c>
      <c r="J507" s="168" t="str">
        <f>IF(C507="","",VLOOKUP(C507,运单基本信息!$C$4:$P$1048576,14,FALSE))</f>
        <v/>
      </c>
    </row>
    <row r="508" spans="8:10">
      <c r="H508" s="58">
        <f t="shared" si="8"/>
        <v>0</v>
      </c>
      <c r="I508" s="10" t="str">
        <f>IF(C508="","",VLOOKUP(C508,运单基本信息!$C$4:$P$1048576,8,FALSE))</f>
        <v/>
      </c>
      <c r="J508" s="168" t="str">
        <f>IF(C508="","",VLOOKUP(C508,运单基本信息!$C$4:$P$1048576,14,FALSE))</f>
        <v/>
      </c>
    </row>
    <row r="509" spans="8:10">
      <c r="H509" s="58">
        <f t="shared" si="8"/>
        <v>0</v>
      </c>
      <c r="I509" s="10" t="str">
        <f>IF(C509="","",VLOOKUP(C509,运单基本信息!$C$4:$P$1048576,8,FALSE))</f>
        <v/>
      </c>
      <c r="J509" s="168" t="str">
        <f>IF(C509="","",VLOOKUP(C509,运单基本信息!$C$4:$P$1048576,14,FALSE))</f>
        <v/>
      </c>
    </row>
    <row r="510" spans="8:10">
      <c r="H510" s="58">
        <f t="shared" si="8"/>
        <v>0</v>
      </c>
      <c r="I510" s="10" t="str">
        <f>IF(C510="","",VLOOKUP(C510,运单基本信息!$C$4:$P$1048576,8,FALSE))</f>
        <v/>
      </c>
      <c r="J510" s="168" t="str">
        <f>IF(C510="","",VLOOKUP(C510,运单基本信息!$C$4:$P$1048576,14,FALSE))</f>
        <v/>
      </c>
    </row>
    <row r="511" spans="8:10">
      <c r="H511" s="58">
        <f t="shared" si="8"/>
        <v>0</v>
      </c>
      <c r="I511" s="10" t="str">
        <f>IF(C511="","",VLOOKUP(C511,运单基本信息!$C$4:$P$1048576,8,FALSE))</f>
        <v/>
      </c>
      <c r="J511" s="168" t="str">
        <f>IF(C511="","",VLOOKUP(C511,运单基本信息!$C$4:$P$1048576,14,FALSE))</f>
        <v/>
      </c>
    </row>
    <row r="512" spans="8:10">
      <c r="H512" s="58">
        <f t="shared" si="8"/>
        <v>0</v>
      </c>
      <c r="I512" s="10" t="str">
        <f>IF(C512="","",VLOOKUP(C512,运单基本信息!$C$4:$P$1048576,8,FALSE))</f>
        <v/>
      </c>
      <c r="J512" s="168" t="str">
        <f>IF(C512="","",VLOOKUP(C512,运单基本信息!$C$4:$P$1048576,14,FALSE))</f>
        <v/>
      </c>
    </row>
    <row r="513" spans="8:10">
      <c r="H513" s="58">
        <f t="shared" si="8"/>
        <v>0</v>
      </c>
      <c r="I513" s="10" t="str">
        <f>IF(C513="","",VLOOKUP(C513,运单基本信息!$C$4:$P$1048576,8,FALSE))</f>
        <v/>
      </c>
      <c r="J513" s="168" t="str">
        <f>IF(C513="","",VLOOKUP(C513,运单基本信息!$C$4:$P$1048576,14,FALSE))</f>
        <v/>
      </c>
    </row>
    <row r="514" spans="8:10">
      <c r="H514" s="58">
        <f t="shared" si="8"/>
        <v>0</v>
      </c>
      <c r="I514" s="10" t="str">
        <f>IF(C514="","",VLOOKUP(C514,运单基本信息!$C$4:$P$1048576,8,FALSE))</f>
        <v/>
      </c>
      <c r="J514" s="168" t="str">
        <f>IF(C514="","",VLOOKUP(C514,运单基本信息!$C$4:$P$1048576,14,FALSE))</f>
        <v/>
      </c>
    </row>
    <row r="515" spans="8:10">
      <c r="H515" s="58">
        <f t="shared" si="8"/>
        <v>0</v>
      </c>
      <c r="I515" s="10" t="str">
        <f>IF(C515="","",VLOOKUP(C515,运单基本信息!$C$4:$P$1048576,8,FALSE))</f>
        <v/>
      </c>
      <c r="J515" s="168" t="str">
        <f>IF(C515="","",VLOOKUP(C515,运单基本信息!$C$4:$P$1048576,14,FALSE))</f>
        <v/>
      </c>
    </row>
    <row r="516" spans="8:10">
      <c r="H516" s="58">
        <f t="shared" si="8"/>
        <v>0</v>
      </c>
      <c r="I516" s="10" t="str">
        <f>IF(C516="","",VLOOKUP(C516,运单基本信息!$C$4:$P$1048576,8,FALSE))</f>
        <v/>
      </c>
      <c r="J516" s="168" t="str">
        <f>IF(C516="","",VLOOKUP(C516,运单基本信息!$C$4:$P$1048576,14,FALSE))</f>
        <v/>
      </c>
    </row>
    <row r="517" spans="8:10">
      <c r="H517" s="58">
        <f t="shared" si="8"/>
        <v>0</v>
      </c>
      <c r="I517" s="10" t="str">
        <f>IF(C517="","",VLOOKUP(C517,运单基本信息!$C$4:$P$1048576,8,FALSE))</f>
        <v/>
      </c>
      <c r="J517" s="168" t="str">
        <f>IF(C517="","",VLOOKUP(C517,运单基本信息!$C$4:$P$1048576,14,FALSE))</f>
        <v/>
      </c>
    </row>
    <row r="518" spans="8:10">
      <c r="H518" s="58">
        <f t="shared" si="8"/>
        <v>0</v>
      </c>
      <c r="I518" s="10" t="str">
        <f>IF(C518="","",VLOOKUP(C518,运单基本信息!$C$4:$P$1048576,8,FALSE))</f>
        <v/>
      </c>
      <c r="J518" s="168" t="str">
        <f>IF(C518="","",VLOOKUP(C518,运单基本信息!$C$4:$P$1048576,14,FALSE))</f>
        <v/>
      </c>
    </row>
    <row r="519" spans="8:10">
      <c r="H519" s="58">
        <f t="shared" si="8"/>
        <v>0</v>
      </c>
      <c r="I519" s="10" t="str">
        <f>IF(C519="","",VLOOKUP(C519,运单基本信息!$C$4:$P$1048576,8,FALSE))</f>
        <v/>
      </c>
      <c r="J519" s="168" t="str">
        <f>IF(C519="","",VLOOKUP(C519,运单基本信息!$C$4:$P$1048576,14,FALSE))</f>
        <v/>
      </c>
    </row>
    <row r="520" spans="8:10">
      <c r="H520" s="58">
        <f t="shared" si="8"/>
        <v>0</v>
      </c>
      <c r="I520" s="10" t="str">
        <f>IF(C520="","",VLOOKUP(C520,运单基本信息!$C$4:$P$1048576,8,FALSE))</f>
        <v/>
      </c>
      <c r="J520" s="168" t="str">
        <f>IF(C520="","",VLOOKUP(C520,运单基本信息!$C$4:$P$1048576,14,FALSE))</f>
        <v/>
      </c>
    </row>
    <row r="521" spans="8:10">
      <c r="H521" s="58">
        <f t="shared" si="8"/>
        <v>0</v>
      </c>
      <c r="I521" s="10" t="str">
        <f>IF(C521="","",VLOOKUP(C521,运单基本信息!$C$4:$P$1048576,8,FALSE))</f>
        <v/>
      </c>
      <c r="J521" s="168" t="str">
        <f>IF(C521="","",VLOOKUP(C521,运单基本信息!$C$4:$P$1048576,14,FALSE))</f>
        <v/>
      </c>
    </row>
    <row r="522" spans="8:10">
      <c r="H522" s="58">
        <f t="shared" si="8"/>
        <v>0</v>
      </c>
      <c r="I522" s="10" t="str">
        <f>IF(C522="","",VLOOKUP(C522,运单基本信息!$C$4:$P$1048576,8,FALSE))</f>
        <v/>
      </c>
      <c r="J522" s="168" t="str">
        <f>IF(C522="","",VLOOKUP(C522,运单基本信息!$C$4:$P$1048576,14,FALSE))</f>
        <v/>
      </c>
    </row>
    <row r="523" spans="8:10">
      <c r="H523" s="58">
        <f t="shared" si="8"/>
        <v>0</v>
      </c>
      <c r="I523" s="10" t="str">
        <f>IF(C523="","",VLOOKUP(C523,运单基本信息!$C$4:$P$1048576,8,FALSE))</f>
        <v/>
      </c>
      <c r="J523" s="168" t="str">
        <f>IF(C523="","",VLOOKUP(C523,运单基本信息!$C$4:$P$1048576,14,FALSE))</f>
        <v/>
      </c>
    </row>
    <row r="524" spans="8:10">
      <c r="H524" s="58">
        <f t="shared" si="8"/>
        <v>0</v>
      </c>
      <c r="I524" s="10" t="str">
        <f>IF(C524="","",VLOOKUP(C524,运单基本信息!$C$4:$P$1048576,8,FALSE))</f>
        <v/>
      </c>
      <c r="J524" s="168" t="str">
        <f>IF(C524="","",VLOOKUP(C524,运单基本信息!$C$4:$P$1048576,14,FALSE))</f>
        <v/>
      </c>
    </row>
    <row r="525" spans="8:10">
      <c r="H525" s="58">
        <f t="shared" si="8"/>
        <v>0</v>
      </c>
      <c r="I525" s="10" t="str">
        <f>IF(C525="","",VLOOKUP(C525,运单基本信息!$C$4:$P$1048576,8,FALSE))</f>
        <v/>
      </c>
      <c r="J525" s="168" t="str">
        <f>IF(C525="","",VLOOKUP(C525,运单基本信息!$C$4:$P$1048576,14,FALSE))</f>
        <v/>
      </c>
    </row>
    <row r="526" spans="8:10">
      <c r="H526" s="58">
        <f t="shared" si="8"/>
        <v>0</v>
      </c>
      <c r="I526" s="10" t="str">
        <f>IF(C526="","",VLOOKUP(C526,运单基本信息!$C$4:$P$1048576,8,FALSE))</f>
        <v/>
      </c>
      <c r="J526" s="168" t="str">
        <f>IF(C526="","",VLOOKUP(C526,运单基本信息!$C$4:$P$1048576,14,FALSE))</f>
        <v/>
      </c>
    </row>
    <row r="527" spans="8:10">
      <c r="H527" s="58">
        <f t="shared" si="8"/>
        <v>0</v>
      </c>
      <c r="I527" s="10" t="str">
        <f>IF(C527="","",VLOOKUP(C527,运单基本信息!$C$4:$P$1048576,8,FALSE))</f>
        <v/>
      </c>
      <c r="J527" s="168" t="str">
        <f>IF(C527="","",VLOOKUP(C527,运单基本信息!$C$4:$P$1048576,14,FALSE))</f>
        <v/>
      </c>
    </row>
    <row r="528" spans="8:10">
      <c r="H528" s="58">
        <f t="shared" si="8"/>
        <v>0</v>
      </c>
      <c r="I528" s="10" t="str">
        <f>IF(C528="","",VLOOKUP(C528,运单基本信息!$C$4:$P$1048576,8,FALSE))</f>
        <v/>
      </c>
      <c r="J528" s="168" t="str">
        <f>IF(C528="","",VLOOKUP(C528,运单基本信息!$C$4:$P$1048576,14,FALSE))</f>
        <v/>
      </c>
    </row>
    <row r="529" spans="8:10">
      <c r="H529" s="58">
        <f t="shared" si="8"/>
        <v>0</v>
      </c>
      <c r="I529" s="10" t="str">
        <f>IF(C529="","",VLOOKUP(C529,运单基本信息!$C$4:$P$1048576,8,FALSE))</f>
        <v/>
      </c>
      <c r="J529" s="168" t="str">
        <f>IF(C529="","",VLOOKUP(C529,运单基本信息!$C$4:$P$1048576,14,FALSE))</f>
        <v/>
      </c>
    </row>
    <row r="530" spans="8:10">
      <c r="H530" s="58">
        <f t="shared" si="8"/>
        <v>0</v>
      </c>
      <c r="I530" s="10" t="str">
        <f>IF(C530="","",VLOOKUP(C530,运单基本信息!$C$4:$P$1048576,8,FALSE))</f>
        <v/>
      </c>
      <c r="J530" s="168" t="str">
        <f>IF(C530="","",VLOOKUP(C530,运单基本信息!$C$4:$P$1048576,14,FALSE))</f>
        <v/>
      </c>
    </row>
    <row r="531" spans="8:10">
      <c r="H531" s="58">
        <f t="shared" si="8"/>
        <v>0</v>
      </c>
      <c r="I531" s="10" t="str">
        <f>IF(C531="","",VLOOKUP(C531,运单基本信息!$C$4:$P$1048576,8,FALSE))</f>
        <v/>
      </c>
      <c r="J531" s="168" t="str">
        <f>IF(C531="","",VLOOKUP(C531,运单基本信息!$C$4:$P$1048576,14,FALSE))</f>
        <v/>
      </c>
    </row>
    <row r="532" spans="8:10">
      <c r="H532" s="58">
        <f t="shared" si="8"/>
        <v>0</v>
      </c>
      <c r="I532" s="10" t="str">
        <f>IF(C532="","",VLOOKUP(C532,运单基本信息!$C$4:$P$1048576,8,FALSE))</f>
        <v/>
      </c>
      <c r="J532" s="168" t="str">
        <f>IF(C532="","",VLOOKUP(C532,运单基本信息!$C$4:$P$1048576,14,FALSE))</f>
        <v/>
      </c>
    </row>
    <row r="533" spans="8:10">
      <c r="H533" s="58">
        <f t="shared" si="8"/>
        <v>0</v>
      </c>
      <c r="I533" s="10" t="str">
        <f>IF(C533="","",VLOOKUP(C533,运单基本信息!$C$4:$P$1048576,8,FALSE))</f>
        <v/>
      </c>
      <c r="J533" s="168" t="str">
        <f>IF(C533="","",VLOOKUP(C533,运单基本信息!$C$4:$P$1048576,14,FALSE))</f>
        <v/>
      </c>
    </row>
    <row r="534" spans="8:10">
      <c r="H534" s="58">
        <f t="shared" si="8"/>
        <v>0</v>
      </c>
      <c r="I534" s="10" t="str">
        <f>IF(C534="","",VLOOKUP(C534,运单基本信息!$C$4:$P$1048576,8,FALSE))</f>
        <v/>
      </c>
      <c r="J534" s="168" t="str">
        <f>IF(C534="","",VLOOKUP(C534,运单基本信息!$C$4:$P$1048576,14,FALSE))</f>
        <v/>
      </c>
    </row>
    <row r="535" spans="8:10">
      <c r="H535" s="58">
        <f t="shared" si="8"/>
        <v>0</v>
      </c>
      <c r="I535" s="10" t="str">
        <f>IF(C535="","",VLOOKUP(C535,运单基本信息!$C$4:$P$1048576,8,FALSE))</f>
        <v/>
      </c>
      <c r="J535" s="168" t="str">
        <f>IF(C535="","",VLOOKUP(C535,运单基本信息!$C$4:$P$1048576,14,FALSE))</f>
        <v/>
      </c>
    </row>
    <row r="536" spans="8:10">
      <c r="H536" s="58">
        <f t="shared" si="8"/>
        <v>0</v>
      </c>
      <c r="I536" s="10" t="str">
        <f>IF(C536="","",VLOOKUP(C536,运单基本信息!$C$4:$P$1048576,8,FALSE))</f>
        <v/>
      </c>
      <c r="J536" s="168" t="str">
        <f>IF(C536="","",VLOOKUP(C536,运单基本信息!$C$4:$P$1048576,14,FALSE))</f>
        <v/>
      </c>
    </row>
    <row r="537" spans="8:10">
      <c r="H537" s="58">
        <f t="shared" si="8"/>
        <v>0</v>
      </c>
      <c r="I537" s="10" t="str">
        <f>IF(C537="","",VLOOKUP(C537,运单基本信息!$C$4:$P$1048576,8,FALSE))</f>
        <v/>
      </c>
      <c r="J537" s="168" t="str">
        <f>IF(C537="","",VLOOKUP(C537,运单基本信息!$C$4:$P$1048576,14,FALSE))</f>
        <v/>
      </c>
    </row>
    <row r="538" spans="8:10">
      <c r="H538" s="58">
        <f t="shared" si="8"/>
        <v>0</v>
      </c>
      <c r="I538" s="10" t="str">
        <f>IF(C538="","",VLOOKUP(C538,运单基本信息!$C$4:$P$1048576,8,FALSE))</f>
        <v/>
      </c>
      <c r="J538" s="168" t="str">
        <f>IF(C538="","",VLOOKUP(C538,运单基本信息!$C$4:$P$1048576,14,FALSE))</f>
        <v/>
      </c>
    </row>
    <row r="539" spans="8:10">
      <c r="H539" s="58">
        <f t="shared" si="8"/>
        <v>0</v>
      </c>
      <c r="I539" s="10" t="str">
        <f>IF(C539="","",VLOOKUP(C539,运单基本信息!$C$4:$P$1048576,8,FALSE))</f>
        <v/>
      </c>
      <c r="J539" s="168" t="str">
        <f>IF(C539="","",VLOOKUP(C539,运单基本信息!$C$4:$P$1048576,14,FALSE))</f>
        <v/>
      </c>
    </row>
    <row r="540" spans="8:10">
      <c r="H540" s="58">
        <f t="shared" si="8"/>
        <v>0</v>
      </c>
      <c r="I540" s="10" t="str">
        <f>IF(C540="","",VLOOKUP(C540,运单基本信息!$C$4:$P$1048576,8,FALSE))</f>
        <v/>
      </c>
      <c r="J540" s="168" t="str">
        <f>IF(C540="","",VLOOKUP(C540,运单基本信息!$C$4:$P$1048576,14,FALSE))</f>
        <v/>
      </c>
    </row>
    <row r="541" spans="8:10">
      <c r="H541" s="58">
        <f t="shared" si="8"/>
        <v>0</v>
      </c>
      <c r="I541" s="10" t="str">
        <f>IF(C541="","",VLOOKUP(C541,运单基本信息!$C$4:$P$1048576,8,FALSE))</f>
        <v/>
      </c>
      <c r="J541" s="168" t="str">
        <f>IF(C541="","",VLOOKUP(C541,运单基本信息!$C$4:$P$1048576,14,FALSE))</f>
        <v/>
      </c>
    </row>
    <row r="542" spans="8:10">
      <c r="H542" s="58">
        <f t="shared" si="8"/>
        <v>0</v>
      </c>
      <c r="I542" s="10" t="str">
        <f>IF(C542="","",VLOOKUP(C542,运单基本信息!$C$4:$P$1048576,8,FALSE))</f>
        <v/>
      </c>
      <c r="J542" s="168" t="str">
        <f>IF(C542="","",VLOOKUP(C542,运单基本信息!$C$4:$P$1048576,14,FALSE))</f>
        <v/>
      </c>
    </row>
    <row r="543" spans="8:10">
      <c r="H543" s="58">
        <f t="shared" si="8"/>
        <v>0</v>
      </c>
      <c r="I543" s="10" t="str">
        <f>IF(C543="","",VLOOKUP(C543,运单基本信息!$C$4:$P$1048576,8,FALSE))</f>
        <v/>
      </c>
      <c r="J543" s="168" t="str">
        <f>IF(C543="","",VLOOKUP(C543,运单基本信息!$C$4:$P$1048576,14,FALSE))</f>
        <v/>
      </c>
    </row>
    <row r="544" spans="8:10">
      <c r="H544" s="58">
        <f t="shared" si="8"/>
        <v>0</v>
      </c>
      <c r="I544" s="10" t="str">
        <f>IF(C544="","",VLOOKUP(C544,运单基本信息!$C$4:$P$1048576,8,FALSE))</f>
        <v/>
      </c>
      <c r="J544" s="168" t="str">
        <f>IF(C544="","",VLOOKUP(C544,运单基本信息!$C$4:$P$1048576,14,FALSE))</f>
        <v/>
      </c>
    </row>
    <row r="545" spans="8:10">
      <c r="H545" s="58">
        <f t="shared" si="8"/>
        <v>0</v>
      </c>
      <c r="I545" s="10" t="str">
        <f>IF(C545="","",VLOOKUP(C545,运单基本信息!$C$4:$P$1048576,8,FALSE))</f>
        <v/>
      </c>
      <c r="J545" s="168" t="str">
        <f>IF(C545="","",VLOOKUP(C545,运单基本信息!$C$4:$P$1048576,14,FALSE))</f>
        <v/>
      </c>
    </row>
    <row r="546" spans="8:10">
      <c r="H546" s="58">
        <f t="shared" si="8"/>
        <v>0</v>
      </c>
      <c r="I546" s="10" t="str">
        <f>IF(C546="","",VLOOKUP(C546,运单基本信息!$C$4:$P$1048576,8,FALSE))</f>
        <v/>
      </c>
      <c r="J546" s="168" t="str">
        <f>IF(C546="","",VLOOKUP(C546,运单基本信息!$C$4:$P$1048576,14,FALSE))</f>
        <v/>
      </c>
    </row>
    <row r="547" spans="8:10">
      <c r="H547" s="58">
        <f t="shared" si="8"/>
        <v>0</v>
      </c>
      <c r="I547" s="10" t="str">
        <f>IF(C547="","",VLOOKUP(C547,运单基本信息!$C$4:$P$1048576,8,FALSE))</f>
        <v/>
      </c>
      <c r="J547" s="168" t="str">
        <f>IF(C547="","",VLOOKUP(C547,运单基本信息!$C$4:$P$1048576,14,FALSE))</f>
        <v/>
      </c>
    </row>
    <row r="548" spans="8:10">
      <c r="H548" s="58">
        <f t="shared" si="8"/>
        <v>0</v>
      </c>
      <c r="I548" s="10" t="str">
        <f>IF(C548="","",VLOOKUP(C548,运单基本信息!$C$4:$P$1048576,8,FALSE))</f>
        <v/>
      </c>
      <c r="J548" s="168" t="str">
        <f>IF(C548="","",VLOOKUP(C548,运单基本信息!$C$4:$P$1048576,14,FALSE))</f>
        <v/>
      </c>
    </row>
    <row r="549" spans="8:10">
      <c r="H549" s="58">
        <f t="shared" si="8"/>
        <v>0</v>
      </c>
      <c r="I549" s="10" t="str">
        <f>IF(C549="","",VLOOKUP(C549,运单基本信息!$C$4:$P$1048576,8,FALSE))</f>
        <v/>
      </c>
      <c r="J549" s="168" t="str">
        <f>IF(C549="","",VLOOKUP(C549,运单基本信息!$C$4:$P$1048576,14,FALSE))</f>
        <v/>
      </c>
    </row>
    <row r="550" spans="8:10">
      <c r="H550" s="58">
        <f t="shared" si="8"/>
        <v>0</v>
      </c>
      <c r="I550" s="10" t="str">
        <f>IF(C550="","",VLOOKUP(C550,运单基本信息!$C$4:$P$1048576,8,FALSE))</f>
        <v/>
      </c>
      <c r="J550" s="168" t="str">
        <f>IF(C550="","",VLOOKUP(C550,运单基本信息!$C$4:$P$1048576,14,FALSE))</f>
        <v/>
      </c>
    </row>
    <row r="551" spans="8:10">
      <c r="H551" s="58">
        <f t="shared" si="8"/>
        <v>0</v>
      </c>
      <c r="I551" s="10" t="str">
        <f>IF(C551="","",VLOOKUP(C551,运单基本信息!$C$4:$P$1048576,8,FALSE))</f>
        <v/>
      </c>
      <c r="J551" s="168" t="str">
        <f>IF(C551="","",VLOOKUP(C551,运单基本信息!$C$4:$P$1048576,14,FALSE))</f>
        <v/>
      </c>
    </row>
    <row r="552" spans="8:10">
      <c r="H552" s="58">
        <f t="shared" si="8"/>
        <v>0</v>
      </c>
      <c r="I552" s="10" t="str">
        <f>IF(C552="","",VLOOKUP(C552,运单基本信息!$C$4:$P$1048576,8,FALSE))</f>
        <v/>
      </c>
      <c r="J552" s="168" t="str">
        <f>IF(C552="","",VLOOKUP(C552,运单基本信息!$C$4:$P$1048576,14,FALSE))</f>
        <v/>
      </c>
    </row>
    <row r="553" spans="8:10">
      <c r="H553" s="58">
        <f t="shared" si="8"/>
        <v>0</v>
      </c>
      <c r="I553" s="10" t="str">
        <f>IF(C553="","",VLOOKUP(C553,运单基本信息!$C$4:$P$1048576,8,FALSE))</f>
        <v/>
      </c>
      <c r="J553" s="168" t="str">
        <f>IF(C553="","",VLOOKUP(C553,运单基本信息!$C$4:$P$1048576,14,FALSE))</f>
        <v/>
      </c>
    </row>
    <row r="554" spans="8:10">
      <c r="H554" s="58">
        <f t="shared" ref="H554:H617" si="9">F554+G554</f>
        <v>0</v>
      </c>
      <c r="I554" s="10" t="str">
        <f>IF(C554="","",VLOOKUP(C554,运单基本信息!$C$4:$P$1048576,8,FALSE))</f>
        <v/>
      </c>
      <c r="J554" s="168" t="str">
        <f>IF(C554="","",VLOOKUP(C554,运单基本信息!$C$4:$P$1048576,14,FALSE))</f>
        <v/>
      </c>
    </row>
    <row r="555" spans="8:10">
      <c r="H555" s="58">
        <f t="shared" si="9"/>
        <v>0</v>
      </c>
      <c r="I555" s="10" t="str">
        <f>IF(C555="","",VLOOKUP(C555,运单基本信息!$C$4:$P$1048576,8,FALSE))</f>
        <v/>
      </c>
      <c r="J555" s="168" t="str">
        <f>IF(C555="","",VLOOKUP(C555,运单基本信息!$C$4:$P$1048576,14,FALSE))</f>
        <v/>
      </c>
    </row>
    <row r="556" spans="8:10">
      <c r="H556" s="58">
        <f t="shared" si="9"/>
        <v>0</v>
      </c>
      <c r="I556" s="10" t="str">
        <f>IF(C556="","",VLOOKUP(C556,运单基本信息!$C$4:$P$1048576,8,FALSE))</f>
        <v/>
      </c>
      <c r="J556" s="168" t="str">
        <f>IF(C556="","",VLOOKUP(C556,运单基本信息!$C$4:$P$1048576,14,FALSE))</f>
        <v/>
      </c>
    </row>
    <row r="557" spans="8:10">
      <c r="H557" s="58">
        <f t="shared" si="9"/>
        <v>0</v>
      </c>
      <c r="I557" s="10" t="str">
        <f>IF(C557="","",VLOOKUP(C557,运单基本信息!$C$4:$P$1048576,8,FALSE))</f>
        <v/>
      </c>
      <c r="J557" s="168" t="str">
        <f>IF(C557="","",VLOOKUP(C557,运单基本信息!$C$4:$P$1048576,14,FALSE))</f>
        <v/>
      </c>
    </row>
    <row r="558" spans="8:10">
      <c r="H558" s="58">
        <f t="shared" si="9"/>
        <v>0</v>
      </c>
      <c r="I558" s="10" t="str">
        <f>IF(C558="","",VLOOKUP(C558,运单基本信息!$C$4:$P$1048576,8,FALSE))</f>
        <v/>
      </c>
      <c r="J558" s="168" t="str">
        <f>IF(C558="","",VLOOKUP(C558,运单基本信息!$C$4:$P$1048576,14,FALSE))</f>
        <v/>
      </c>
    </row>
    <row r="559" spans="8:10">
      <c r="H559" s="58">
        <f t="shared" si="9"/>
        <v>0</v>
      </c>
      <c r="I559" s="10" t="str">
        <f>IF(C559="","",VLOOKUP(C559,运单基本信息!$C$4:$P$1048576,8,FALSE))</f>
        <v/>
      </c>
      <c r="J559" s="168" t="str">
        <f>IF(C559="","",VLOOKUP(C559,运单基本信息!$C$4:$P$1048576,14,FALSE))</f>
        <v/>
      </c>
    </row>
    <row r="560" spans="8:10">
      <c r="H560" s="58">
        <f t="shared" si="9"/>
        <v>0</v>
      </c>
      <c r="I560" s="10" t="str">
        <f>IF(C560="","",VLOOKUP(C560,运单基本信息!$C$4:$P$1048576,8,FALSE))</f>
        <v/>
      </c>
      <c r="J560" s="168" t="str">
        <f>IF(C560="","",VLOOKUP(C560,运单基本信息!$C$4:$P$1048576,14,FALSE))</f>
        <v/>
      </c>
    </row>
    <row r="561" spans="8:10">
      <c r="H561" s="58">
        <f t="shared" si="9"/>
        <v>0</v>
      </c>
      <c r="I561" s="10" t="str">
        <f>IF(C561="","",VLOOKUP(C561,运单基本信息!$C$4:$P$1048576,8,FALSE))</f>
        <v/>
      </c>
      <c r="J561" s="168" t="str">
        <f>IF(C561="","",VLOOKUP(C561,运单基本信息!$C$4:$P$1048576,14,FALSE))</f>
        <v/>
      </c>
    </row>
    <row r="562" spans="8:10">
      <c r="H562" s="58">
        <f t="shared" si="9"/>
        <v>0</v>
      </c>
      <c r="I562" s="10" t="str">
        <f>IF(C562="","",VLOOKUP(C562,运单基本信息!$C$4:$P$1048576,8,FALSE))</f>
        <v/>
      </c>
      <c r="J562" s="168" t="str">
        <f>IF(C562="","",VLOOKUP(C562,运单基本信息!$C$4:$P$1048576,14,FALSE))</f>
        <v/>
      </c>
    </row>
    <row r="563" spans="8:10">
      <c r="H563" s="58">
        <f t="shared" si="9"/>
        <v>0</v>
      </c>
      <c r="I563" s="10" t="str">
        <f>IF(C563="","",VLOOKUP(C563,运单基本信息!$C$4:$P$1048576,8,FALSE))</f>
        <v/>
      </c>
      <c r="J563" s="168" t="str">
        <f>IF(C563="","",VLOOKUP(C563,运单基本信息!$C$4:$P$1048576,14,FALSE))</f>
        <v/>
      </c>
    </row>
    <row r="564" spans="8:10">
      <c r="H564" s="58">
        <f t="shared" si="9"/>
        <v>0</v>
      </c>
      <c r="I564" s="10" t="str">
        <f>IF(C564="","",VLOOKUP(C564,运单基本信息!$C$4:$P$1048576,8,FALSE))</f>
        <v/>
      </c>
      <c r="J564" s="168" t="str">
        <f>IF(C564="","",VLOOKUP(C564,运单基本信息!$C$4:$P$1048576,14,FALSE))</f>
        <v/>
      </c>
    </row>
    <row r="565" spans="8:10">
      <c r="H565" s="58">
        <f t="shared" si="9"/>
        <v>0</v>
      </c>
      <c r="I565" s="10" t="str">
        <f>IF(C565="","",VLOOKUP(C565,运单基本信息!$C$4:$P$1048576,8,FALSE))</f>
        <v/>
      </c>
      <c r="J565" s="168" t="str">
        <f>IF(C565="","",VLOOKUP(C565,运单基本信息!$C$4:$P$1048576,14,FALSE))</f>
        <v/>
      </c>
    </row>
    <row r="566" spans="8:10">
      <c r="H566" s="58">
        <f t="shared" si="9"/>
        <v>0</v>
      </c>
      <c r="I566" s="10" t="str">
        <f>IF(C566="","",VLOOKUP(C566,运单基本信息!$C$4:$P$1048576,8,FALSE))</f>
        <v/>
      </c>
      <c r="J566" s="168" t="str">
        <f>IF(C566="","",VLOOKUP(C566,运单基本信息!$C$4:$P$1048576,14,FALSE))</f>
        <v/>
      </c>
    </row>
    <row r="567" spans="8:10">
      <c r="H567" s="58">
        <f t="shared" si="9"/>
        <v>0</v>
      </c>
      <c r="I567" s="10" t="str">
        <f>IF(C567="","",VLOOKUP(C567,运单基本信息!$C$4:$P$1048576,8,FALSE))</f>
        <v/>
      </c>
      <c r="J567" s="168" t="str">
        <f>IF(C567="","",VLOOKUP(C567,运单基本信息!$C$4:$P$1048576,14,FALSE))</f>
        <v/>
      </c>
    </row>
    <row r="568" spans="8:10">
      <c r="H568" s="58">
        <f t="shared" si="9"/>
        <v>0</v>
      </c>
      <c r="I568" s="10" t="str">
        <f>IF(C568="","",VLOOKUP(C568,运单基本信息!$C$4:$P$1048576,8,FALSE))</f>
        <v/>
      </c>
      <c r="J568" s="168" t="str">
        <f>IF(C568="","",VLOOKUP(C568,运单基本信息!$C$4:$P$1048576,14,FALSE))</f>
        <v/>
      </c>
    </row>
    <row r="569" spans="8:10">
      <c r="H569" s="58">
        <f t="shared" si="9"/>
        <v>0</v>
      </c>
      <c r="I569" s="10" t="str">
        <f>IF(C569="","",VLOOKUP(C569,运单基本信息!$C$4:$P$1048576,8,FALSE))</f>
        <v/>
      </c>
      <c r="J569" s="168" t="str">
        <f>IF(C569="","",VLOOKUP(C569,运单基本信息!$C$4:$P$1048576,14,FALSE))</f>
        <v/>
      </c>
    </row>
    <row r="570" spans="8:10">
      <c r="H570" s="58">
        <f t="shared" si="9"/>
        <v>0</v>
      </c>
      <c r="I570" s="10" t="str">
        <f>IF(C570="","",VLOOKUP(C570,运单基本信息!$C$4:$P$1048576,8,FALSE))</f>
        <v/>
      </c>
      <c r="J570" s="168" t="str">
        <f>IF(C570="","",VLOOKUP(C570,运单基本信息!$C$4:$P$1048576,14,FALSE))</f>
        <v/>
      </c>
    </row>
    <row r="571" spans="8:10">
      <c r="H571" s="58">
        <f t="shared" si="9"/>
        <v>0</v>
      </c>
      <c r="I571" s="10" t="str">
        <f>IF(C571="","",VLOOKUP(C571,运单基本信息!$C$4:$P$1048576,8,FALSE))</f>
        <v/>
      </c>
      <c r="J571" s="168" t="str">
        <f>IF(C571="","",VLOOKUP(C571,运单基本信息!$C$4:$P$1048576,14,FALSE))</f>
        <v/>
      </c>
    </row>
    <row r="572" spans="8:10">
      <c r="H572" s="58">
        <f t="shared" si="9"/>
        <v>0</v>
      </c>
      <c r="I572" s="10" t="str">
        <f>IF(C572="","",VLOOKUP(C572,运单基本信息!$C$4:$P$1048576,8,FALSE))</f>
        <v/>
      </c>
      <c r="J572" s="168" t="str">
        <f>IF(C572="","",VLOOKUP(C572,运单基本信息!$C$4:$P$1048576,14,FALSE))</f>
        <v/>
      </c>
    </row>
    <row r="573" spans="8:10">
      <c r="H573" s="58">
        <f t="shared" si="9"/>
        <v>0</v>
      </c>
      <c r="I573" s="10" t="str">
        <f>IF(C573="","",VLOOKUP(C573,运单基本信息!$C$4:$P$1048576,8,FALSE))</f>
        <v/>
      </c>
      <c r="J573" s="168" t="str">
        <f>IF(C573="","",VLOOKUP(C573,运单基本信息!$C$4:$P$1048576,14,FALSE))</f>
        <v/>
      </c>
    </row>
    <row r="574" spans="8:10">
      <c r="H574" s="58">
        <f t="shared" si="9"/>
        <v>0</v>
      </c>
      <c r="I574" s="10" t="str">
        <f>IF(C574="","",VLOOKUP(C574,运单基本信息!$C$4:$P$1048576,8,FALSE))</f>
        <v/>
      </c>
      <c r="J574" s="168" t="str">
        <f>IF(C574="","",VLOOKUP(C574,运单基本信息!$C$4:$P$1048576,14,FALSE))</f>
        <v/>
      </c>
    </row>
    <row r="575" spans="8:10">
      <c r="H575" s="58">
        <f t="shared" si="9"/>
        <v>0</v>
      </c>
      <c r="I575" s="10" t="str">
        <f>IF(C575="","",VLOOKUP(C575,运单基本信息!$C$4:$P$1048576,8,FALSE))</f>
        <v/>
      </c>
      <c r="J575" s="168" t="str">
        <f>IF(C575="","",VLOOKUP(C575,运单基本信息!$C$4:$P$1048576,14,FALSE))</f>
        <v/>
      </c>
    </row>
    <row r="576" spans="8:10">
      <c r="H576" s="58">
        <f t="shared" si="9"/>
        <v>0</v>
      </c>
      <c r="I576" s="10" t="str">
        <f>IF(C576="","",VLOOKUP(C576,运单基本信息!$C$4:$P$1048576,8,FALSE))</f>
        <v/>
      </c>
      <c r="J576" s="168" t="str">
        <f>IF(C576="","",VLOOKUP(C576,运单基本信息!$C$4:$P$1048576,14,FALSE))</f>
        <v/>
      </c>
    </row>
    <row r="577" spans="8:10">
      <c r="H577" s="58">
        <f t="shared" si="9"/>
        <v>0</v>
      </c>
      <c r="I577" s="10" t="str">
        <f>IF(C577="","",VLOOKUP(C577,运单基本信息!$C$4:$P$1048576,8,FALSE))</f>
        <v/>
      </c>
      <c r="J577" s="168" t="str">
        <f>IF(C577="","",VLOOKUP(C577,运单基本信息!$C$4:$P$1048576,14,FALSE))</f>
        <v/>
      </c>
    </row>
    <row r="578" spans="8:10">
      <c r="H578" s="58">
        <f t="shared" si="9"/>
        <v>0</v>
      </c>
      <c r="I578" s="10" t="str">
        <f>IF(C578="","",VLOOKUP(C578,运单基本信息!$C$4:$P$1048576,8,FALSE))</f>
        <v/>
      </c>
      <c r="J578" s="168" t="str">
        <f>IF(C578="","",VLOOKUP(C578,运单基本信息!$C$4:$P$1048576,14,FALSE))</f>
        <v/>
      </c>
    </row>
    <row r="579" spans="8:10">
      <c r="H579" s="58">
        <f t="shared" si="9"/>
        <v>0</v>
      </c>
      <c r="I579" s="10" t="str">
        <f>IF(C579="","",VLOOKUP(C579,运单基本信息!$C$4:$P$1048576,8,FALSE))</f>
        <v/>
      </c>
      <c r="J579" s="168" t="str">
        <f>IF(C579="","",VLOOKUP(C579,运单基本信息!$C$4:$P$1048576,14,FALSE))</f>
        <v/>
      </c>
    </row>
    <row r="580" spans="8:10">
      <c r="H580" s="58">
        <f t="shared" si="9"/>
        <v>0</v>
      </c>
      <c r="I580" s="10" t="str">
        <f>IF(C580="","",VLOOKUP(C580,运单基本信息!$C$4:$P$1048576,8,FALSE))</f>
        <v/>
      </c>
      <c r="J580" s="168" t="str">
        <f>IF(C580="","",VLOOKUP(C580,运单基本信息!$C$4:$P$1048576,14,FALSE))</f>
        <v/>
      </c>
    </row>
    <row r="581" spans="8:10">
      <c r="H581" s="58">
        <f t="shared" si="9"/>
        <v>0</v>
      </c>
      <c r="I581" s="10" t="str">
        <f>IF(C581="","",VLOOKUP(C581,运单基本信息!$C$4:$P$1048576,8,FALSE))</f>
        <v/>
      </c>
      <c r="J581" s="168" t="str">
        <f>IF(C581="","",VLOOKUP(C581,运单基本信息!$C$4:$P$1048576,14,FALSE))</f>
        <v/>
      </c>
    </row>
    <row r="582" spans="8:10">
      <c r="H582" s="58">
        <f t="shared" si="9"/>
        <v>0</v>
      </c>
      <c r="I582" s="10" t="str">
        <f>IF(C582="","",VLOOKUP(C582,运单基本信息!$C$4:$P$1048576,8,FALSE))</f>
        <v/>
      </c>
      <c r="J582" s="168" t="str">
        <f>IF(C582="","",VLOOKUP(C582,运单基本信息!$C$4:$P$1048576,14,FALSE))</f>
        <v/>
      </c>
    </row>
    <row r="583" spans="8:10">
      <c r="H583" s="58">
        <f t="shared" si="9"/>
        <v>0</v>
      </c>
      <c r="I583" s="10" t="str">
        <f>IF(C583="","",VLOOKUP(C583,运单基本信息!$C$4:$P$1048576,8,FALSE))</f>
        <v/>
      </c>
      <c r="J583" s="168" t="str">
        <f>IF(C583="","",VLOOKUP(C583,运单基本信息!$C$4:$P$1048576,14,FALSE))</f>
        <v/>
      </c>
    </row>
    <row r="584" spans="8:10">
      <c r="H584" s="58">
        <f t="shared" si="9"/>
        <v>0</v>
      </c>
      <c r="I584" s="10" t="str">
        <f>IF(C584="","",VLOOKUP(C584,运单基本信息!$C$4:$P$1048576,8,FALSE))</f>
        <v/>
      </c>
      <c r="J584" s="168" t="str">
        <f>IF(C584="","",VLOOKUP(C584,运单基本信息!$C$4:$P$1048576,14,FALSE))</f>
        <v/>
      </c>
    </row>
    <row r="585" spans="8:10">
      <c r="H585" s="58">
        <f t="shared" si="9"/>
        <v>0</v>
      </c>
      <c r="I585" s="10" t="str">
        <f>IF(C585="","",VLOOKUP(C585,运单基本信息!$C$4:$P$1048576,8,FALSE))</f>
        <v/>
      </c>
      <c r="J585" s="168" t="str">
        <f>IF(C585="","",VLOOKUP(C585,运单基本信息!$C$4:$P$1048576,14,FALSE))</f>
        <v/>
      </c>
    </row>
    <row r="586" spans="8:10">
      <c r="H586" s="58">
        <f t="shared" si="9"/>
        <v>0</v>
      </c>
      <c r="I586" s="10" t="str">
        <f>IF(C586="","",VLOOKUP(C586,运单基本信息!$C$4:$P$1048576,8,FALSE))</f>
        <v/>
      </c>
      <c r="J586" s="168" t="str">
        <f>IF(C586="","",VLOOKUP(C586,运单基本信息!$C$4:$P$1048576,14,FALSE))</f>
        <v/>
      </c>
    </row>
    <row r="587" spans="8:10">
      <c r="H587" s="58">
        <f t="shared" si="9"/>
        <v>0</v>
      </c>
      <c r="I587" s="10" t="str">
        <f>IF(C587="","",VLOOKUP(C587,运单基本信息!$C$4:$P$1048576,8,FALSE))</f>
        <v/>
      </c>
      <c r="J587" s="168" t="str">
        <f>IF(C587="","",VLOOKUP(C587,运单基本信息!$C$4:$P$1048576,14,FALSE))</f>
        <v/>
      </c>
    </row>
    <row r="588" spans="8:10">
      <c r="H588" s="58">
        <f t="shared" si="9"/>
        <v>0</v>
      </c>
      <c r="I588" s="10" t="str">
        <f>IF(C588="","",VLOOKUP(C588,运单基本信息!$C$4:$P$1048576,8,FALSE))</f>
        <v/>
      </c>
      <c r="J588" s="168" t="str">
        <f>IF(C588="","",VLOOKUP(C588,运单基本信息!$C$4:$P$1048576,14,FALSE))</f>
        <v/>
      </c>
    </row>
    <row r="589" spans="8:10">
      <c r="H589" s="58">
        <f t="shared" si="9"/>
        <v>0</v>
      </c>
      <c r="I589" s="10" t="str">
        <f>IF(C589="","",VLOOKUP(C589,运单基本信息!$C$4:$P$1048576,8,FALSE))</f>
        <v/>
      </c>
      <c r="J589" s="168" t="str">
        <f>IF(C589="","",VLOOKUP(C589,运单基本信息!$C$4:$P$1048576,14,FALSE))</f>
        <v/>
      </c>
    </row>
    <row r="590" spans="8:10">
      <c r="H590" s="58">
        <f t="shared" si="9"/>
        <v>0</v>
      </c>
      <c r="I590" s="10" t="str">
        <f>IF(C590="","",VLOOKUP(C590,运单基本信息!$C$4:$P$1048576,8,FALSE))</f>
        <v/>
      </c>
      <c r="J590" s="168" t="str">
        <f>IF(C590="","",VLOOKUP(C590,运单基本信息!$C$4:$P$1048576,14,FALSE))</f>
        <v/>
      </c>
    </row>
    <row r="591" spans="8:10">
      <c r="H591" s="58">
        <f t="shared" si="9"/>
        <v>0</v>
      </c>
      <c r="I591" s="10" t="str">
        <f>IF(C591="","",VLOOKUP(C591,运单基本信息!$C$4:$P$1048576,8,FALSE))</f>
        <v/>
      </c>
      <c r="J591" s="168" t="str">
        <f>IF(C591="","",VLOOKUP(C591,运单基本信息!$C$4:$P$1048576,14,FALSE))</f>
        <v/>
      </c>
    </row>
    <row r="592" spans="8:10">
      <c r="H592" s="58">
        <f t="shared" si="9"/>
        <v>0</v>
      </c>
      <c r="I592" s="10" t="str">
        <f>IF(C592="","",VLOOKUP(C592,运单基本信息!$C$4:$P$1048576,8,FALSE))</f>
        <v/>
      </c>
      <c r="J592" s="168" t="str">
        <f>IF(C592="","",VLOOKUP(C592,运单基本信息!$C$4:$P$1048576,14,FALSE))</f>
        <v/>
      </c>
    </row>
    <row r="593" spans="8:10">
      <c r="H593" s="58">
        <f t="shared" si="9"/>
        <v>0</v>
      </c>
      <c r="I593" s="10" t="str">
        <f>IF(C593="","",VLOOKUP(C593,运单基本信息!$C$4:$P$1048576,8,FALSE))</f>
        <v/>
      </c>
      <c r="J593" s="168" t="str">
        <f>IF(C593="","",VLOOKUP(C593,运单基本信息!$C$4:$P$1048576,14,FALSE))</f>
        <v/>
      </c>
    </row>
    <row r="594" spans="8:10">
      <c r="H594" s="58">
        <f t="shared" si="9"/>
        <v>0</v>
      </c>
      <c r="I594" s="10" t="str">
        <f>IF(C594="","",VLOOKUP(C594,运单基本信息!$C$4:$P$1048576,8,FALSE))</f>
        <v/>
      </c>
      <c r="J594" s="168" t="str">
        <f>IF(C594="","",VLOOKUP(C594,运单基本信息!$C$4:$P$1048576,14,FALSE))</f>
        <v/>
      </c>
    </row>
    <row r="595" spans="8:10">
      <c r="H595" s="58">
        <f t="shared" si="9"/>
        <v>0</v>
      </c>
      <c r="I595" s="10" t="str">
        <f>IF(C595="","",VLOOKUP(C595,运单基本信息!$C$4:$P$1048576,8,FALSE))</f>
        <v/>
      </c>
      <c r="J595" s="168" t="str">
        <f>IF(C595="","",VLOOKUP(C595,运单基本信息!$C$4:$P$1048576,14,FALSE))</f>
        <v/>
      </c>
    </row>
    <row r="596" spans="8:10">
      <c r="H596" s="58">
        <f t="shared" si="9"/>
        <v>0</v>
      </c>
      <c r="I596" s="10" t="str">
        <f>IF(C596="","",VLOOKUP(C596,运单基本信息!$C$4:$P$1048576,8,FALSE))</f>
        <v/>
      </c>
      <c r="J596" s="168" t="str">
        <f>IF(C596="","",VLOOKUP(C596,运单基本信息!$C$4:$P$1048576,14,FALSE))</f>
        <v/>
      </c>
    </row>
    <row r="597" spans="8:10">
      <c r="H597" s="58">
        <f t="shared" si="9"/>
        <v>0</v>
      </c>
      <c r="I597" s="10" t="str">
        <f>IF(C597="","",VLOOKUP(C597,运单基本信息!$C$4:$P$1048576,8,FALSE))</f>
        <v/>
      </c>
      <c r="J597" s="168" t="str">
        <f>IF(C597="","",VLOOKUP(C597,运单基本信息!$C$4:$P$1048576,14,FALSE))</f>
        <v/>
      </c>
    </row>
    <row r="598" spans="8:10">
      <c r="H598" s="58">
        <f t="shared" si="9"/>
        <v>0</v>
      </c>
      <c r="I598" s="10" t="str">
        <f>IF(C598="","",VLOOKUP(C598,运单基本信息!$C$4:$P$1048576,8,FALSE))</f>
        <v/>
      </c>
      <c r="J598" s="168" t="str">
        <f>IF(C598="","",VLOOKUP(C598,运单基本信息!$C$4:$P$1048576,14,FALSE))</f>
        <v/>
      </c>
    </row>
    <row r="599" spans="8:10">
      <c r="H599" s="58">
        <f t="shared" si="9"/>
        <v>0</v>
      </c>
      <c r="I599" s="10" t="str">
        <f>IF(C599="","",VLOOKUP(C599,运单基本信息!$C$4:$P$1048576,8,FALSE))</f>
        <v/>
      </c>
      <c r="J599" s="168" t="str">
        <f>IF(C599="","",VLOOKUP(C599,运单基本信息!$C$4:$P$1048576,14,FALSE))</f>
        <v/>
      </c>
    </row>
    <row r="600" spans="8:10">
      <c r="H600" s="58">
        <f t="shared" si="9"/>
        <v>0</v>
      </c>
      <c r="I600" s="10" t="str">
        <f>IF(C600="","",VLOOKUP(C600,运单基本信息!$C$4:$P$1048576,8,FALSE))</f>
        <v/>
      </c>
      <c r="J600" s="168" t="str">
        <f>IF(C600="","",VLOOKUP(C600,运单基本信息!$C$4:$P$1048576,14,FALSE))</f>
        <v/>
      </c>
    </row>
    <row r="601" spans="8:10">
      <c r="H601" s="58">
        <f t="shared" si="9"/>
        <v>0</v>
      </c>
      <c r="I601" s="10" t="str">
        <f>IF(C601="","",VLOOKUP(C601,运单基本信息!$C$4:$P$1048576,8,FALSE))</f>
        <v/>
      </c>
      <c r="J601" s="168" t="str">
        <f>IF(C601="","",VLOOKUP(C601,运单基本信息!$C$4:$P$1048576,14,FALSE))</f>
        <v/>
      </c>
    </row>
    <row r="602" spans="8:10">
      <c r="H602" s="58">
        <f t="shared" si="9"/>
        <v>0</v>
      </c>
      <c r="I602" s="10" t="str">
        <f>IF(C602="","",VLOOKUP(C602,运单基本信息!$C$4:$P$1048576,8,FALSE))</f>
        <v/>
      </c>
      <c r="J602" s="168" t="str">
        <f>IF(C602="","",VLOOKUP(C602,运单基本信息!$C$4:$P$1048576,14,FALSE))</f>
        <v/>
      </c>
    </row>
    <row r="603" spans="8:10">
      <c r="H603" s="58">
        <f t="shared" si="9"/>
        <v>0</v>
      </c>
      <c r="I603" s="10" t="str">
        <f>IF(C603="","",VLOOKUP(C603,运单基本信息!$C$4:$P$1048576,8,FALSE))</f>
        <v/>
      </c>
      <c r="J603" s="168" t="str">
        <f>IF(C603="","",VLOOKUP(C603,运单基本信息!$C$4:$P$1048576,14,FALSE))</f>
        <v/>
      </c>
    </row>
    <row r="604" spans="8:10">
      <c r="H604" s="58">
        <f t="shared" si="9"/>
        <v>0</v>
      </c>
      <c r="I604" s="10" t="str">
        <f>IF(C604="","",VLOOKUP(C604,运单基本信息!$C$4:$P$1048576,8,FALSE))</f>
        <v/>
      </c>
      <c r="J604" s="168" t="str">
        <f>IF(C604="","",VLOOKUP(C604,运单基本信息!$C$4:$P$1048576,14,FALSE))</f>
        <v/>
      </c>
    </row>
    <row r="605" spans="8:10">
      <c r="H605" s="58">
        <f t="shared" si="9"/>
        <v>0</v>
      </c>
      <c r="I605" s="10" t="str">
        <f>IF(C605="","",VLOOKUP(C605,运单基本信息!$C$4:$P$1048576,8,FALSE))</f>
        <v/>
      </c>
      <c r="J605" s="168" t="str">
        <f>IF(C605="","",VLOOKUP(C605,运单基本信息!$C$4:$P$1048576,14,FALSE))</f>
        <v/>
      </c>
    </row>
    <row r="606" spans="8:10">
      <c r="H606" s="58">
        <f t="shared" si="9"/>
        <v>0</v>
      </c>
      <c r="I606" s="10" t="str">
        <f>IF(C606="","",VLOOKUP(C606,运单基本信息!$C$4:$P$1048576,8,FALSE))</f>
        <v/>
      </c>
      <c r="J606" s="168" t="str">
        <f>IF(C606="","",VLOOKUP(C606,运单基本信息!$C$4:$P$1048576,14,FALSE))</f>
        <v/>
      </c>
    </row>
    <row r="607" spans="8:10">
      <c r="H607" s="58">
        <f t="shared" si="9"/>
        <v>0</v>
      </c>
      <c r="I607" s="10" t="str">
        <f>IF(C607="","",VLOOKUP(C607,运单基本信息!$C$4:$P$1048576,8,FALSE))</f>
        <v/>
      </c>
      <c r="J607" s="168" t="str">
        <f>IF(C607="","",VLOOKUP(C607,运单基本信息!$C$4:$P$1048576,14,FALSE))</f>
        <v/>
      </c>
    </row>
    <row r="608" spans="8:10">
      <c r="H608" s="58">
        <f t="shared" si="9"/>
        <v>0</v>
      </c>
      <c r="I608" s="10" t="str">
        <f>IF(C608="","",VLOOKUP(C608,运单基本信息!$C$4:$P$1048576,8,FALSE))</f>
        <v/>
      </c>
      <c r="J608" s="168" t="str">
        <f>IF(C608="","",VLOOKUP(C608,运单基本信息!$C$4:$P$1048576,14,FALSE))</f>
        <v/>
      </c>
    </row>
    <row r="609" spans="8:10">
      <c r="H609" s="58">
        <f t="shared" si="9"/>
        <v>0</v>
      </c>
      <c r="I609" s="10" t="str">
        <f>IF(C609="","",VLOOKUP(C609,运单基本信息!$C$4:$P$1048576,8,FALSE))</f>
        <v/>
      </c>
      <c r="J609" s="168" t="str">
        <f>IF(C609="","",VLOOKUP(C609,运单基本信息!$C$4:$P$1048576,14,FALSE))</f>
        <v/>
      </c>
    </row>
    <row r="610" spans="8:10">
      <c r="H610" s="58">
        <f t="shared" si="9"/>
        <v>0</v>
      </c>
      <c r="I610" s="10" t="str">
        <f>IF(C610="","",VLOOKUP(C610,运单基本信息!$C$4:$P$1048576,8,FALSE))</f>
        <v/>
      </c>
      <c r="J610" s="168" t="str">
        <f>IF(C610="","",VLOOKUP(C610,运单基本信息!$C$4:$P$1048576,14,FALSE))</f>
        <v/>
      </c>
    </row>
    <row r="611" spans="8:10">
      <c r="H611" s="58">
        <f t="shared" si="9"/>
        <v>0</v>
      </c>
      <c r="I611" s="10" t="str">
        <f>IF(C611="","",VLOOKUP(C611,运单基本信息!$C$4:$P$1048576,8,FALSE))</f>
        <v/>
      </c>
      <c r="J611" s="168" t="str">
        <f>IF(C611="","",VLOOKUP(C611,运单基本信息!$C$4:$P$1048576,14,FALSE))</f>
        <v/>
      </c>
    </row>
    <row r="612" spans="8:10">
      <c r="H612" s="58">
        <f t="shared" si="9"/>
        <v>0</v>
      </c>
      <c r="I612" s="10" t="str">
        <f>IF(C612="","",VLOOKUP(C612,运单基本信息!$C$4:$P$1048576,8,FALSE))</f>
        <v/>
      </c>
      <c r="J612" s="168" t="str">
        <f>IF(C612="","",VLOOKUP(C612,运单基本信息!$C$4:$P$1048576,14,FALSE))</f>
        <v/>
      </c>
    </row>
    <row r="613" spans="8:10">
      <c r="H613" s="58">
        <f t="shared" si="9"/>
        <v>0</v>
      </c>
      <c r="I613" s="10" t="str">
        <f>IF(C613="","",VLOOKUP(C613,运单基本信息!$C$4:$P$1048576,8,FALSE))</f>
        <v/>
      </c>
      <c r="J613" s="168" t="str">
        <f>IF(C613="","",VLOOKUP(C613,运单基本信息!$C$4:$P$1048576,14,FALSE))</f>
        <v/>
      </c>
    </row>
    <row r="614" spans="8:10">
      <c r="H614" s="58">
        <f t="shared" si="9"/>
        <v>0</v>
      </c>
      <c r="I614" s="10" t="str">
        <f>IF(C614="","",VLOOKUP(C614,运单基本信息!$C$4:$P$1048576,8,FALSE))</f>
        <v/>
      </c>
      <c r="J614" s="168" t="str">
        <f>IF(C614="","",VLOOKUP(C614,运单基本信息!$C$4:$P$1048576,14,FALSE))</f>
        <v/>
      </c>
    </row>
    <row r="615" spans="8:10">
      <c r="H615" s="58">
        <f t="shared" si="9"/>
        <v>0</v>
      </c>
      <c r="I615" s="10" t="str">
        <f>IF(C615="","",VLOOKUP(C615,运单基本信息!$C$4:$P$1048576,8,FALSE))</f>
        <v/>
      </c>
      <c r="J615" s="168" t="str">
        <f>IF(C615="","",VLOOKUP(C615,运单基本信息!$C$4:$P$1048576,14,FALSE))</f>
        <v/>
      </c>
    </row>
    <row r="616" spans="8:10">
      <c r="H616" s="58">
        <f t="shared" si="9"/>
        <v>0</v>
      </c>
      <c r="I616" s="10" t="str">
        <f>IF(C616="","",VLOOKUP(C616,运单基本信息!$C$4:$P$1048576,8,FALSE))</f>
        <v/>
      </c>
      <c r="J616" s="168" t="str">
        <f>IF(C616="","",VLOOKUP(C616,运单基本信息!$C$4:$P$1048576,14,FALSE))</f>
        <v/>
      </c>
    </row>
    <row r="617" spans="8:10">
      <c r="H617" s="58">
        <f t="shared" si="9"/>
        <v>0</v>
      </c>
      <c r="I617" s="10" t="str">
        <f>IF(C617="","",VLOOKUP(C617,运单基本信息!$C$4:$P$1048576,8,FALSE))</f>
        <v/>
      </c>
      <c r="J617" s="168" t="str">
        <f>IF(C617="","",VLOOKUP(C617,运单基本信息!$C$4:$P$1048576,14,FALSE))</f>
        <v/>
      </c>
    </row>
    <row r="618" spans="8:10">
      <c r="H618" s="58">
        <f t="shared" ref="H618:H681" si="10">F618+G618</f>
        <v>0</v>
      </c>
      <c r="I618" s="10" t="str">
        <f>IF(C618="","",VLOOKUP(C618,运单基本信息!$C$4:$P$1048576,8,FALSE))</f>
        <v/>
      </c>
      <c r="J618" s="168" t="str">
        <f>IF(C618="","",VLOOKUP(C618,运单基本信息!$C$4:$P$1048576,14,FALSE))</f>
        <v/>
      </c>
    </row>
    <row r="619" spans="8:10">
      <c r="H619" s="58">
        <f t="shared" si="10"/>
        <v>0</v>
      </c>
      <c r="I619" s="10" t="str">
        <f>IF(C619="","",VLOOKUP(C619,运单基本信息!$C$4:$P$1048576,8,FALSE))</f>
        <v/>
      </c>
      <c r="J619" s="168" t="str">
        <f>IF(C619="","",VLOOKUP(C619,运单基本信息!$C$4:$P$1048576,14,FALSE))</f>
        <v/>
      </c>
    </row>
    <row r="620" spans="8:10">
      <c r="H620" s="58">
        <f t="shared" si="10"/>
        <v>0</v>
      </c>
      <c r="I620" s="10" t="str">
        <f>IF(C620="","",VLOOKUP(C620,运单基本信息!$C$4:$P$1048576,8,FALSE))</f>
        <v/>
      </c>
      <c r="J620" s="168" t="str">
        <f>IF(C620="","",VLOOKUP(C620,运单基本信息!$C$4:$P$1048576,14,FALSE))</f>
        <v/>
      </c>
    </row>
    <row r="621" spans="8:10">
      <c r="H621" s="58">
        <f t="shared" si="10"/>
        <v>0</v>
      </c>
      <c r="I621" s="10" t="str">
        <f>IF(C621="","",VLOOKUP(C621,运单基本信息!$C$4:$P$1048576,8,FALSE))</f>
        <v/>
      </c>
      <c r="J621" s="168" t="str">
        <f>IF(C621="","",VLOOKUP(C621,运单基本信息!$C$4:$P$1048576,14,FALSE))</f>
        <v/>
      </c>
    </row>
    <row r="622" spans="8:10">
      <c r="H622" s="58">
        <f t="shared" si="10"/>
        <v>0</v>
      </c>
      <c r="I622" s="10" t="str">
        <f>IF(C622="","",VLOOKUP(C622,运单基本信息!$C$4:$P$1048576,8,FALSE))</f>
        <v/>
      </c>
      <c r="J622" s="168" t="str">
        <f>IF(C622="","",VLOOKUP(C622,运单基本信息!$C$4:$P$1048576,14,FALSE))</f>
        <v/>
      </c>
    </row>
    <row r="623" spans="8:10">
      <c r="H623" s="58">
        <f t="shared" si="10"/>
        <v>0</v>
      </c>
      <c r="I623" s="10" t="str">
        <f>IF(C623="","",VLOOKUP(C623,运单基本信息!$C$4:$P$1048576,8,FALSE))</f>
        <v/>
      </c>
      <c r="J623" s="168" t="str">
        <f>IF(C623="","",VLOOKUP(C623,运单基本信息!$C$4:$P$1048576,14,FALSE))</f>
        <v/>
      </c>
    </row>
    <row r="624" spans="8:10">
      <c r="H624" s="58">
        <f t="shared" si="10"/>
        <v>0</v>
      </c>
      <c r="I624" s="10" t="str">
        <f>IF(C624="","",VLOOKUP(C624,运单基本信息!$C$4:$P$1048576,8,FALSE))</f>
        <v/>
      </c>
      <c r="J624" s="168" t="str">
        <f>IF(C624="","",VLOOKUP(C624,运单基本信息!$C$4:$P$1048576,14,FALSE))</f>
        <v/>
      </c>
    </row>
    <row r="625" spans="8:10">
      <c r="H625" s="58">
        <f t="shared" si="10"/>
        <v>0</v>
      </c>
      <c r="I625" s="10" t="str">
        <f>IF(C625="","",VLOOKUP(C625,运单基本信息!$C$4:$P$1048576,8,FALSE))</f>
        <v/>
      </c>
      <c r="J625" s="168" t="str">
        <f>IF(C625="","",VLOOKUP(C625,运单基本信息!$C$4:$P$1048576,14,FALSE))</f>
        <v/>
      </c>
    </row>
    <row r="626" spans="8:10">
      <c r="H626" s="58">
        <f t="shared" si="10"/>
        <v>0</v>
      </c>
      <c r="I626" s="10" t="str">
        <f>IF(C626="","",VLOOKUP(C626,运单基本信息!$C$4:$P$1048576,8,FALSE))</f>
        <v/>
      </c>
      <c r="J626" s="168" t="str">
        <f>IF(C626="","",VLOOKUP(C626,运单基本信息!$C$4:$P$1048576,14,FALSE))</f>
        <v/>
      </c>
    </row>
    <row r="627" spans="8:10">
      <c r="H627" s="58">
        <f t="shared" si="10"/>
        <v>0</v>
      </c>
      <c r="I627" s="10" t="str">
        <f>IF(C627="","",VLOOKUP(C627,运单基本信息!$C$4:$P$1048576,8,FALSE))</f>
        <v/>
      </c>
      <c r="J627" s="168" t="str">
        <f>IF(C627="","",VLOOKUP(C627,运单基本信息!$C$4:$P$1048576,14,FALSE))</f>
        <v/>
      </c>
    </row>
    <row r="628" spans="8:10">
      <c r="H628" s="58">
        <f t="shared" si="10"/>
        <v>0</v>
      </c>
      <c r="I628" s="10" t="str">
        <f>IF(C628="","",VLOOKUP(C628,运单基本信息!$C$4:$P$1048576,8,FALSE))</f>
        <v/>
      </c>
      <c r="J628" s="168" t="str">
        <f>IF(C628="","",VLOOKUP(C628,运单基本信息!$C$4:$P$1048576,14,FALSE))</f>
        <v/>
      </c>
    </row>
    <row r="629" spans="8:10">
      <c r="H629" s="58">
        <f t="shared" si="10"/>
        <v>0</v>
      </c>
      <c r="I629" s="10" t="str">
        <f>IF(C629="","",VLOOKUP(C629,运单基本信息!$C$4:$P$1048576,8,FALSE))</f>
        <v/>
      </c>
      <c r="J629" s="168" t="str">
        <f>IF(C629="","",VLOOKUP(C629,运单基本信息!$C$4:$P$1048576,14,FALSE))</f>
        <v/>
      </c>
    </row>
    <row r="630" spans="8:10">
      <c r="H630" s="58">
        <f t="shared" si="10"/>
        <v>0</v>
      </c>
      <c r="I630" s="10" t="str">
        <f>IF(C630="","",VLOOKUP(C630,运单基本信息!$C$4:$P$1048576,8,FALSE))</f>
        <v/>
      </c>
      <c r="J630" s="168" t="str">
        <f>IF(C630="","",VLOOKUP(C630,运单基本信息!$C$4:$P$1048576,14,FALSE))</f>
        <v/>
      </c>
    </row>
    <row r="631" spans="8:10">
      <c r="H631" s="58">
        <f t="shared" si="10"/>
        <v>0</v>
      </c>
      <c r="I631" s="10" t="str">
        <f>IF(C631="","",VLOOKUP(C631,运单基本信息!$C$4:$P$1048576,8,FALSE))</f>
        <v/>
      </c>
      <c r="J631" s="168" t="str">
        <f>IF(C631="","",VLOOKUP(C631,运单基本信息!$C$4:$P$1048576,14,FALSE))</f>
        <v/>
      </c>
    </row>
    <row r="632" spans="8:10">
      <c r="H632" s="58">
        <f t="shared" si="10"/>
        <v>0</v>
      </c>
      <c r="I632" s="10" t="str">
        <f>IF(C632="","",VLOOKUP(C632,运单基本信息!$C$4:$P$1048576,8,FALSE))</f>
        <v/>
      </c>
      <c r="J632" s="168" t="str">
        <f>IF(C632="","",VLOOKUP(C632,运单基本信息!$C$4:$P$1048576,14,FALSE))</f>
        <v/>
      </c>
    </row>
    <row r="633" spans="8:10">
      <c r="H633" s="58">
        <f t="shared" si="10"/>
        <v>0</v>
      </c>
      <c r="I633" s="10" t="str">
        <f>IF(C633="","",VLOOKUP(C633,运单基本信息!$C$4:$P$1048576,8,FALSE))</f>
        <v/>
      </c>
      <c r="J633" s="168" t="str">
        <f>IF(C633="","",VLOOKUP(C633,运单基本信息!$C$4:$P$1048576,14,FALSE))</f>
        <v/>
      </c>
    </row>
    <row r="634" spans="8:10">
      <c r="H634" s="58">
        <f t="shared" si="10"/>
        <v>0</v>
      </c>
      <c r="I634" s="10" t="str">
        <f>IF(C634="","",VLOOKUP(C634,运单基本信息!$C$4:$P$1048576,8,FALSE))</f>
        <v/>
      </c>
      <c r="J634" s="168" t="str">
        <f>IF(C634="","",VLOOKUP(C634,运单基本信息!$C$4:$P$1048576,14,FALSE))</f>
        <v/>
      </c>
    </row>
    <row r="635" spans="8:10">
      <c r="H635" s="58">
        <f t="shared" si="10"/>
        <v>0</v>
      </c>
      <c r="I635" s="10" t="str">
        <f>IF(C635="","",VLOOKUP(C635,运单基本信息!$C$4:$P$1048576,8,FALSE))</f>
        <v/>
      </c>
      <c r="J635" s="168" t="str">
        <f>IF(C635="","",VLOOKUP(C635,运单基本信息!$C$4:$P$1048576,14,FALSE))</f>
        <v/>
      </c>
    </row>
    <row r="636" spans="8:10">
      <c r="H636" s="58">
        <f t="shared" si="10"/>
        <v>0</v>
      </c>
      <c r="I636" s="10" t="str">
        <f>IF(C636="","",VLOOKUP(C636,运单基本信息!$C$4:$P$1048576,8,FALSE))</f>
        <v/>
      </c>
      <c r="J636" s="168" t="str">
        <f>IF(C636="","",VLOOKUP(C636,运单基本信息!$C$4:$P$1048576,14,FALSE))</f>
        <v/>
      </c>
    </row>
    <row r="637" spans="8:10">
      <c r="H637" s="58">
        <f t="shared" si="10"/>
        <v>0</v>
      </c>
      <c r="I637" s="10" t="str">
        <f>IF(C637="","",VLOOKUP(C637,运单基本信息!$C$4:$P$1048576,8,FALSE))</f>
        <v/>
      </c>
      <c r="J637" s="168" t="str">
        <f>IF(C637="","",VLOOKUP(C637,运单基本信息!$C$4:$P$1048576,14,FALSE))</f>
        <v/>
      </c>
    </row>
    <row r="638" spans="8:10">
      <c r="H638" s="58">
        <f t="shared" si="10"/>
        <v>0</v>
      </c>
      <c r="I638" s="10" t="str">
        <f>IF(C638="","",VLOOKUP(C638,运单基本信息!$C$4:$P$1048576,8,FALSE))</f>
        <v/>
      </c>
      <c r="J638" s="168" t="str">
        <f>IF(C638="","",VLOOKUP(C638,运单基本信息!$C$4:$P$1048576,14,FALSE))</f>
        <v/>
      </c>
    </row>
    <row r="639" spans="8:10">
      <c r="H639" s="58">
        <f t="shared" si="10"/>
        <v>0</v>
      </c>
      <c r="I639" s="10" t="str">
        <f>IF(C639="","",VLOOKUP(C639,运单基本信息!$C$4:$P$1048576,8,FALSE))</f>
        <v/>
      </c>
      <c r="J639" s="168" t="str">
        <f>IF(C639="","",VLOOKUP(C639,运单基本信息!$C$4:$P$1048576,14,FALSE))</f>
        <v/>
      </c>
    </row>
    <row r="640" spans="8:10">
      <c r="H640" s="58">
        <f t="shared" si="10"/>
        <v>0</v>
      </c>
      <c r="I640" s="10" t="str">
        <f>IF(C640="","",VLOOKUP(C640,运单基本信息!$C$4:$P$1048576,8,FALSE))</f>
        <v/>
      </c>
      <c r="J640" s="168" t="str">
        <f>IF(C640="","",VLOOKUP(C640,运单基本信息!$C$4:$P$1048576,14,FALSE))</f>
        <v/>
      </c>
    </row>
    <row r="641" spans="8:10">
      <c r="H641" s="58">
        <f t="shared" si="10"/>
        <v>0</v>
      </c>
      <c r="I641" s="10" t="str">
        <f>IF(C641="","",VLOOKUP(C641,运单基本信息!$C$4:$P$1048576,8,FALSE))</f>
        <v/>
      </c>
      <c r="J641" s="168" t="str">
        <f>IF(C641="","",VLOOKUP(C641,运单基本信息!$C$4:$P$1048576,14,FALSE))</f>
        <v/>
      </c>
    </row>
    <row r="642" spans="8:10">
      <c r="H642" s="58">
        <f t="shared" si="10"/>
        <v>0</v>
      </c>
      <c r="I642" s="10" t="str">
        <f>IF(C642="","",VLOOKUP(C642,运单基本信息!$C$4:$P$1048576,8,FALSE))</f>
        <v/>
      </c>
      <c r="J642" s="168" t="str">
        <f>IF(C642="","",VLOOKUP(C642,运单基本信息!$C$4:$P$1048576,14,FALSE))</f>
        <v/>
      </c>
    </row>
    <row r="643" spans="8:10">
      <c r="H643" s="58">
        <f t="shared" si="10"/>
        <v>0</v>
      </c>
      <c r="I643" s="10" t="str">
        <f>IF(C643="","",VLOOKUP(C643,运单基本信息!$C$4:$P$1048576,8,FALSE))</f>
        <v/>
      </c>
      <c r="J643" s="168" t="str">
        <f>IF(C643="","",VLOOKUP(C643,运单基本信息!$C$4:$P$1048576,14,FALSE))</f>
        <v/>
      </c>
    </row>
    <row r="644" spans="8:10">
      <c r="H644" s="58">
        <f t="shared" si="10"/>
        <v>0</v>
      </c>
      <c r="I644" s="10" t="str">
        <f>IF(C644="","",VLOOKUP(C644,运单基本信息!$C$4:$P$1048576,8,FALSE))</f>
        <v/>
      </c>
      <c r="J644" s="168" t="str">
        <f>IF(C644="","",VLOOKUP(C644,运单基本信息!$C$4:$P$1048576,14,FALSE))</f>
        <v/>
      </c>
    </row>
    <row r="645" spans="8:10">
      <c r="H645" s="58">
        <f t="shared" si="10"/>
        <v>0</v>
      </c>
      <c r="I645" s="10" t="str">
        <f>IF(C645="","",VLOOKUP(C645,运单基本信息!$C$4:$P$1048576,8,FALSE))</f>
        <v/>
      </c>
      <c r="J645" s="168" t="str">
        <f>IF(C645="","",VLOOKUP(C645,运单基本信息!$C$4:$P$1048576,14,FALSE))</f>
        <v/>
      </c>
    </row>
    <row r="646" spans="8:10">
      <c r="H646" s="58">
        <f t="shared" si="10"/>
        <v>0</v>
      </c>
      <c r="I646" s="10" t="str">
        <f>IF(C646="","",VLOOKUP(C646,运单基本信息!$C$4:$P$1048576,8,FALSE))</f>
        <v/>
      </c>
      <c r="J646" s="168" t="str">
        <f>IF(C646="","",VLOOKUP(C646,运单基本信息!$C$4:$P$1048576,14,FALSE))</f>
        <v/>
      </c>
    </row>
    <row r="647" spans="8:10">
      <c r="H647" s="58">
        <f t="shared" si="10"/>
        <v>0</v>
      </c>
      <c r="I647" s="10" t="str">
        <f>IF(C647="","",VLOOKUP(C647,运单基本信息!$C$4:$P$1048576,8,FALSE))</f>
        <v/>
      </c>
      <c r="J647" s="168" t="str">
        <f>IF(C647="","",VLOOKUP(C647,运单基本信息!$C$4:$P$1048576,14,FALSE))</f>
        <v/>
      </c>
    </row>
    <row r="648" spans="8:10">
      <c r="H648" s="58">
        <f t="shared" si="10"/>
        <v>0</v>
      </c>
      <c r="I648" s="10" t="str">
        <f>IF(C648="","",VLOOKUP(C648,运单基本信息!$C$4:$P$1048576,8,FALSE))</f>
        <v/>
      </c>
      <c r="J648" s="168" t="str">
        <f>IF(C648="","",VLOOKUP(C648,运单基本信息!$C$4:$P$1048576,14,FALSE))</f>
        <v/>
      </c>
    </row>
    <row r="649" spans="8:10">
      <c r="H649" s="58">
        <f t="shared" si="10"/>
        <v>0</v>
      </c>
      <c r="I649" s="10" t="str">
        <f>IF(C649="","",VLOOKUP(C649,运单基本信息!$C$4:$P$1048576,8,FALSE))</f>
        <v/>
      </c>
      <c r="J649" s="168" t="str">
        <f>IF(C649="","",VLOOKUP(C649,运单基本信息!$C$4:$P$1048576,14,FALSE))</f>
        <v/>
      </c>
    </row>
    <row r="650" spans="8:10">
      <c r="H650" s="58">
        <f t="shared" si="10"/>
        <v>0</v>
      </c>
      <c r="I650" s="10" t="str">
        <f>IF(C650="","",VLOOKUP(C650,运单基本信息!$C$4:$P$1048576,8,FALSE))</f>
        <v/>
      </c>
      <c r="J650" s="168" t="str">
        <f>IF(C650="","",VLOOKUP(C650,运单基本信息!$C$4:$P$1048576,14,FALSE))</f>
        <v/>
      </c>
    </row>
    <row r="651" spans="8:10">
      <c r="H651" s="58">
        <f t="shared" si="10"/>
        <v>0</v>
      </c>
      <c r="I651" s="10" t="str">
        <f>IF(C651="","",VLOOKUP(C651,运单基本信息!$C$4:$P$1048576,8,FALSE))</f>
        <v/>
      </c>
      <c r="J651" s="168" t="str">
        <f>IF(C651="","",VLOOKUP(C651,运单基本信息!$C$4:$P$1048576,14,FALSE))</f>
        <v/>
      </c>
    </row>
    <row r="652" spans="8:10">
      <c r="H652" s="58">
        <f t="shared" si="10"/>
        <v>0</v>
      </c>
      <c r="I652" s="10" t="str">
        <f>IF(C652="","",VLOOKUP(C652,运单基本信息!$C$4:$P$1048576,8,FALSE))</f>
        <v/>
      </c>
      <c r="J652" s="168" t="str">
        <f>IF(C652="","",VLOOKUP(C652,运单基本信息!$C$4:$P$1048576,14,FALSE))</f>
        <v/>
      </c>
    </row>
    <row r="653" spans="8:10">
      <c r="H653" s="58">
        <f t="shared" si="10"/>
        <v>0</v>
      </c>
      <c r="I653" s="10" t="str">
        <f>IF(C653="","",VLOOKUP(C653,运单基本信息!$C$4:$P$1048576,8,FALSE))</f>
        <v/>
      </c>
      <c r="J653" s="168" t="str">
        <f>IF(C653="","",VLOOKUP(C653,运单基本信息!$C$4:$P$1048576,14,FALSE))</f>
        <v/>
      </c>
    </row>
    <row r="654" spans="8:10">
      <c r="H654" s="58">
        <f t="shared" si="10"/>
        <v>0</v>
      </c>
      <c r="I654" s="10" t="str">
        <f>IF(C654="","",VLOOKUP(C654,运单基本信息!$C$4:$P$1048576,8,FALSE))</f>
        <v/>
      </c>
      <c r="J654" s="168" t="str">
        <f>IF(C654="","",VLOOKUP(C654,运单基本信息!$C$4:$P$1048576,14,FALSE))</f>
        <v/>
      </c>
    </row>
    <row r="655" spans="8:10">
      <c r="H655" s="58">
        <f t="shared" si="10"/>
        <v>0</v>
      </c>
      <c r="I655" s="10" t="str">
        <f>IF(C655="","",VLOOKUP(C655,运单基本信息!$C$4:$P$1048576,8,FALSE))</f>
        <v/>
      </c>
      <c r="J655" s="168" t="str">
        <f>IF(C655="","",VLOOKUP(C655,运单基本信息!$C$4:$P$1048576,14,FALSE))</f>
        <v/>
      </c>
    </row>
    <row r="656" spans="8:10">
      <c r="H656" s="58">
        <f t="shared" si="10"/>
        <v>0</v>
      </c>
      <c r="I656" s="10" t="str">
        <f>IF(C656="","",VLOOKUP(C656,运单基本信息!$C$4:$P$1048576,8,FALSE))</f>
        <v/>
      </c>
      <c r="J656" s="168" t="str">
        <f>IF(C656="","",VLOOKUP(C656,运单基本信息!$C$4:$P$1048576,14,FALSE))</f>
        <v/>
      </c>
    </row>
    <row r="657" spans="8:10">
      <c r="H657" s="58">
        <f t="shared" si="10"/>
        <v>0</v>
      </c>
      <c r="I657" s="10" t="str">
        <f>IF(C657="","",VLOOKUP(C657,运单基本信息!$C$4:$P$1048576,8,FALSE))</f>
        <v/>
      </c>
      <c r="J657" s="168" t="str">
        <f>IF(C657="","",VLOOKUP(C657,运单基本信息!$C$4:$P$1048576,14,FALSE))</f>
        <v/>
      </c>
    </row>
    <row r="658" spans="8:10">
      <c r="H658" s="58">
        <f t="shared" si="10"/>
        <v>0</v>
      </c>
      <c r="I658" s="10" t="str">
        <f>IF(C658="","",VLOOKUP(C658,运单基本信息!$C$4:$P$1048576,8,FALSE))</f>
        <v/>
      </c>
      <c r="J658" s="168" t="str">
        <f>IF(C658="","",VLOOKUP(C658,运单基本信息!$C$4:$P$1048576,14,FALSE))</f>
        <v/>
      </c>
    </row>
    <row r="659" spans="8:10">
      <c r="H659" s="58">
        <f t="shared" si="10"/>
        <v>0</v>
      </c>
      <c r="I659" s="10" t="str">
        <f>IF(C659="","",VLOOKUP(C659,运单基本信息!$C$4:$P$1048576,8,FALSE))</f>
        <v/>
      </c>
      <c r="J659" s="168" t="str">
        <f>IF(C659="","",VLOOKUP(C659,运单基本信息!$C$4:$P$1048576,14,FALSE))</f>
        <v/>
      </c>
    </row>
    <row r="660" spans="8:10">
      <c r="H660" s="58">
        <f t="shared" si="10"/>
        <v>0</v>
      </c>
      <c r="I660" s="10" t="str">
        <f>IF(C660="","",VLOOKUP(C660,运单基本信息!$C$4:$P$1048576,8,FALSE))</f>
        <v/>
      </c>
      <c r="J660" s="168" t="str">
        <f>IF(C660="","",VLOOKUP(C660,运单基本信息!$C$4:$P$1048576,14,FALSE))</f>
        <v/>
      </c>
    </row>
    <row r="661" spans="8:10">
      <c r="H661" s="58">
        <f t="shared" si="10"/>
        <v>0</v>
      </c>
      <c r="I661" s="10" t="str">
        <f>IF(C661="","",VLOOKUP(C661,运单基本信息!$C$4:$P$1048576,8,FALSE))</f>
        <v/>
      </c>
      <c r="J661" s="168" t="str">
        <f>IF(C661="","",VLOOKUP(C661,运单基本信息!$C$4:$P$1048576,14,FALSE))</f>
        <v/>
      </c>
    </row>
    <row r="662" spans="8:10">
      <c r="H662" s="58">
        <f t="shared" si="10"/>
        <v>0</v>
      </c>
      <c r="I662" s="10" t="str">
        <f>IF(C662="","",VLOOKUP(C662,运单基本信息!$C$4:$P$1048576,8,FALSE))</f>
        <v/>
      </c>
      <c r="J662" s="168" t="str">
        <f>IF(C662="","",VLOOKUP(C662,运单基本信息!$C$4:$P$1048576,14,FALSE))</f>
        <v/>
      </c>
    </row>
    <row r="663" spans="8:10">
      <c r="H663" s="58">
        <f t="shared" si="10"/>
        <v>0</v>
      </c>
      <c r="I663" s="10" t="str">
        <f>IF(C663="","",VLOOKUP(C663,运单基本信息!$C$4:$P$1048576,8,FALSE))</f>
        <v/>
      </c>
      <c r="J663" s="168" t="str">
        <f>IF(C663="","",VLOOKUP(C663,运单基本信息!$C$4:$P$1048576,14,FALSE))</f>
        <v/>
      </c>
    </row>
    <row r="664" spans="8:10">
      <c r="H664" s="58">
        <f t="shared" si="10"/>
        <v>0</v>
      </c>
      <c r="I664" s="10" t="str">
        <f>IF(C664="","",VLOOKUP(C664,运单基本信息!$C$4:$P$1048576,8,FALSE))</f>
        <v/>
      </c>
      <c r="J664" s="168" t="str">
        <f>IF(C664="","",VLOOKUP(C664,运单基本信息!$C$4:$P$1048576,14,FALSE))</f>
        <v/>
      </c>
    </row>
    <row r="665" spans="8:10">
      <c r="H665" s="58">
        <f t="shared" si="10"/>
        <v>0</v>
      </c>
      <c r="I665" s="10" t="str">
        <f>IF(C665="","",VLOOKUP(C665,运单基本信息!$C$4:$P$1048576,8,FALSE))</f>
        <v/>
      </c>
      <c r="J665" s="168" t="str">
        <f>IF(C665="","",VLOOKUP(C665,运单基本信息!$C$4:$P$1048576,14,FALSE))</f>
        <v/>
      </c>
    </row>
    <row r="666" spans="8:10">
      <c r="H666" s="58">
        <f t="shared" si="10"/>
        <v>0</v>
      </c>
      <c r="I666" s="10" t="str">
        <f>IF(C666="","",VLOOKUP(C666,运单基本信息!$C$4:$P$1048576,8,FALSE))</f>
        <v/>
      </c>
      <c r="J666" s="168" t="str">
        <f>IF(C666="","",VLOOKUP(C666,运单基本信息!$C$4:$P$1048576,14,FALSE))</f>
        <v/>
      </c>
    </row>
    <row r="667" spans="8:10">
      <c r="H667" s="58">
        <f t="shared" si="10"/>
        <v>0</v>
      </c>
      <c r="I667" s="10" t="str">
        <f>IF(C667="","",VLOOKUP(C667,运单基本信息!$C$4:$P$1048576,8,FALSE))</f>
        <v/>
      </c>
      <c r="J667" s="168" t="str">
        <f>IF(C667="","",VLOOKUP(C667,运单基本信息!$C$4:$P$1048576,14,FALSE))</f>
        <v/>
      </c>
    </row>
    <row r="668" spans="8:10">
      <c r="H668" s="58">
        <f t="shared" si="10"/>
        <v>0</v>
      </c>
      <c r="I668" s="10" t="str">
        <f>IF(C668="","",VLOOKUP(C668,运单基本信息!$C$4:$P$1048576,8,FALSE))</f>
        <v/>
      </c>
      <c r="J668" s="168" t="str">
        <f>IF(C668="","",VLOOKUP(C668,运单基本信息!$C$4:$P$1048576,14,FALSE))</f>
        <v/>
      </c>
    </row>
    <row r="669" spans="8:10">
      <c r="H669" s="58">
        <f t="shared" si="10"/>
        <v>0</v>
      </c>
      <c r="I669" s="10" t="str">
        <f>IF(C669="","",VLOOKUP(C669,运单基本信息!$C$4:$P$1048576,8,FALSE))</f>
        <v/>
      </c>
      <c r="J669" s="168" t="str">
        <f>IF(C669="","",VLOOKUP(C669,运单基本信息!$C$4:$P$1048576,14,FALSE))</f>
        <v/>
      </c>
    </row>
    <row r="670" spans="8:10">
      <c r="H670" s="58">
        <f t="shared" si="10"/>
        <v>0</v>
      </c>
      <c r="I670" s="10" t="str">
        <f>IF(C670="","",VLOOKUP(C670,运单基本信息!$C$4:$P$1048576,8,FALSE))</f>
        <v/>
      </c>
      <c r="J670" s="168" t="str">
        <f>IF(C670="","",VLOOKUP(C670,运单基本信息!$C$4:$P$1048576,14,FALSE))</f>
        <v/>
      </c>
    </row>
    <row r="671" spans="8:10">
      <c r="H671" s="58">
        <f t="shared" si="10"/>
        <v>0</v>
      </c>
      <c r="I671" s="10" t="str">
        <f>IF(C671="","",VLOOKUP(C671,运单基本信息!$C$4:$P$1048576,8,FALSE))</f>
        <v/>
      </c>
      <c r="J671" s="168" t="str">
        <f>IF(C671="","",VLOOKUP(C671,运单基本信息!$C$4:$P$1048576,14,FALSE))</f>
        <v/>
      </c>
    </row>
    <row r="672" spans="8:10">
      <c r="H672" s="58">
        <f t="shared" si="10"/>
        <v>0</v>
      </c>
      <c r="I672" s="10" t="str">
        <f>IF(C672="","",VLOOKUP(C672,运单基本信息!$C$4:$P$1048576,8,FALSE))</f>
        <v/>
      </c>
      <c r="J672" s="168" t="str">
        <f>IF(C672="","",VLOOKUP(C672,运单基本信息!$C$4:$P$1048576,14,FALSE))</f>
        <v/>
      </c>
    </row>
    <row r="673" spans="8:10">
      <c r="H673" s="58">
        <f t="shared" si="10"/>
        <v>0</v>
      </c>
      <c r="I673" s="10" t="str">
        <f>IF(C673="","",VLOOKUP(C673,运单基本信息!$C$4:$P$1048576,8,FALSE))</f>
        <v/>
      </c>
      <c r="J673" s="168" t="str">
        <f>IF(C673="","",VLOOKUP(C673,运单基本信息!$C$4:$P$1048576,14,FALSE))</f>
        <v/>
      </c>
    </row>
    <row r="674" spans="8:10">
      <c r="H674" s="58">
        <f t="shared" si="10"/>
        <v>0</v>
      </c>
      <c r="I674" s="10" t="str">
        <f>IF(C674="","",VLOOKUP(C674,运单基本信息!$C$4:$P$1048576,8,FALSE))</f>
        <v/>
      </c>
      <c r="J674" s="168" t="str">
        <f>IF(C674="","",VLOOKUP(C674,运单基本信息!$C$4:$P$1048576,14,FALSE))</f>
        <v/>
      </c>
    </row>
    <row r="675" spans="8:10">
      <c r="H675" s="58">
        <f t="shared" si="10"/>
        <v>0</v>
      </c>
      <c r="I675" s="10" t="str">
        <f>IF(C675="","",VLOOKUP(C675,运单基本信息!$C$4:$P$1048576,8,FALSE))</f>
        <v/>
      </c>
      <c r="J675" s="168" t="str">
        <f>IF(C675="","",VLOOKUP(C675,运单基本信息!$C$4:$P$1048576,14,FALSE))</f>
        <v/>
      </c>
    </row>
    <row r="676" spans="8:10">
      <c r="H676" s="58">
        <f t="shared" si="10"/>
        <v>0</v>
      </c>
      <c r="I676" s="10" t="str">
        <f>IF(C676="","",VLOOKUP(C676,运单基本信息!$C$4:$P$1048576,8,FALSE))</f>
        <v/>
      </c>
      <c r="J676" s="168" t="str">
        <f>IF(C676="","",VLOOKUP(C676,运单基本信息!$C$4:$P$1048576,14,FALSE))</f>
        <v/>
      </c>
    </row>
    <row r="677" spans="8:10">
      <c r="H677" s="58">
        <f t="shared" si="10"/>
        <v>0</v>
      </c>
      <c r="I677" s="10" t="str">
        <f>IF(C677="","",VLOOKUP(C677,运单基本信息!$C$4:$P$1048576,8,FALSE))</f>
        <v/>
      </c>
      <c r="J677" s="168" t="str">
        <f>IF(C677="","",VLOOKUP(C677,运单基本信息!$C$4:$P$1048576,14,FALSE))</f>
        <v/>
      </c>
    </row>
    <row r="678" spans="8:10">
      <c r="H678" s="58">
        <f t="shared" si="10"/>
        <v>0</v>
      </c>
      <c r="I678" s="10" t="str">
        <f>IF(C678="","",VLOOKUP(C678,运单基本信息!$C$4:$P$1048576,8,FALSE))</f>
        <v/>
      </c>
      <c r="J678" s="168" t="str">
        <f>IF(C678="","",VLOOKUP(C678,运单基本信息!$C$4:$P$1048576,14,FALSE))</f>
        <v/>
      </c>
    </row>
    <row r="679" spans="8:10">
      <c r="H679" s="58">
        <f t="shared" si="10"/>
        <v>0</v>
      </c>
      <c r="I679" s="10" t="str">
        <f>IF(C679="","",VLOOKUP(C679,运单基本信息!$C$4:$P$1048576,8,FALSE))</f>
        <v/>
      </c>
      <c r="J679" s="168" t="str">
        <f>IF(C679="","",VLOOKUP(C679,运单基本信息!$C$4:$P$1048576,14,FALSE))</f>
        <v/>
      </c>
    </row>
    <row r="680" spans="8:10">
      <c r="H680" s="58">
        <f t="shared" si="10"/>
        <v>0</v>
      </c>
      <c r="I680" s="10" t="str">
        <f>IF(C680="","",VLOOKUP(C680,运单基本信息!$C$4:$P$1048576,8,FALSE))</f>
        <v/>
      </c>
      <c r="J680" s="168" t="str">
        <f>IF(C680="","",VLOOKUP(C680,运单基本信息!$C$4:$P$1048576,14,FALSE))</f>
        <v/>
      </c>
    </row>
    <row r="681" spans="8:10">
      <c r="H681" s="58">
        <f t="shared" si="10"/>
        <v>0</v>
      </c>
      <c r="I681" s="10" t="str">
        <f>IF(C681="","",VLOOKUP(C681,运单基本信息!$C$4:$P$1048576,8,FALSE))</f>
        <v/>
      </c>
      <c r="J681" s="168" t="str">
        <f>IF(C681="","",VLOOKUP(C681,运单基本信息!$C$4:$P$1048576,14,FALSE))</f>
        <v/>
      </c>
    </row>
    <row r="682" spans="8:10">
      <c r="H682" s="58">
        <f t="shared" ref="H682:H745" si="11">F682+G682</f>
        <v>0</v>
      </c>
      <c r="I682" s="10" t="str">
        <f>IF(C682="","",VLOOKUP(C682,运单基本信息!$C$4:$P$1048576,8,FALSE))</f>
        <v/>
      </c>
      <c r="J682" s="168" t="str">
        <f>IF(C682="","",VLOOKUP(C682,运单基本信息!$C$4:$P$1048576,14,FALSE))</f>
        <v/>
      </c>
    </row>
    <row r="683" spans="8:10">
      <c r="H683" s="58">
        <f t="shared" si="11"/>
        <v>0</v>
      </c>
      <c r="I683" s="10" t="str">
        <f>IF(C683="","",VLOOKUP(C683,运单基本信息!$C$4:$P$1048576,8,FALSE))</f>
        <v/>
      </c>
      <c r="J683" s="168" t="str">
        <f>IF(C683="","",VLOOKUP(C683,运单基本信息!$C$4:$P$1048576,14,FALSE))</f>
        <v/>
      </c>
    </row>
    <row r="684" spans="8:10">
      <c r="H684" s="58">
        <f t="shared" si="11"/>
        <v>0</v>
      </c>
      <c r="I684" s="10" t="str">
        <f>IF(C684="","",VLOOKUP(C684,运单基本信息!$C$4:$P$1048576,8,FALSE))</f>
        <v/>
      </c>
      <c r="J684" s="168" t="str">
        <f>IF(C684="","",VLOOKUP(C684,运单基本信息!$C$4:$P$1048576,14,FALSE))</f>
        <v/>
      </c>
    </row>
    <row r="685" spans="8:10">
      <c r="H685" s="58">
        <f t="shared" si="11"/>
        <v>0</v>
      </c>
      <c r="I685" s="10" t="str">
        <f>IF(C685="","",VLOOKUP(C685,运单基本信息!$C$4:$P$1048576,8,FALSE))</f>
        <v/>
      </c>
      <c r="J685" s="168" t="str">
        <f>IF(C685="","",VLOOKUP(C685,运单基本信息!$C$4:$P$1048576,14,FALSE))</f>
        <v/>
      </c>
    </row>
    <row r="686" spans="8:10">
      <c r="H686" s="58">
        <f t="shared" si="11"/>
        <v>0</v>
      </c>
      <c r="I686" s="10" t="str">
        <f>IF(C686="","",VLOOKUP(C686,运单基本信息!$C$4:$P$1048576,8,FALSE))</f>
        <v/>
      </c>
      <c r="J686" s="168" t="str">
        <f>IF(C686="","",VLOOKUP(C686,运单基本信息!$C$4:$P$1048576,14,FALSE))</f>
        <v/>
      </c>
    </row>
    <row r="687" spans="8:10">
      <c r="H687" s="58">
        <f t="shared" si="11"/>
        <v>0</v>
      </c>
      <c r="I687" s="10" t="str">
        <f>IF(C687="","",VLOOKUP(C687,运单基本信息!$C$4:$P$1048576,8,FALSE))</f>
        <v/>
      </c>
      <c r="J687" s="168" t="str">
        <f>IF(C687="","",VLOOKUP(C687,运单基本信息!$C$4:$P$1048576,14,FALSE))</f>
        <v/>
      </c>
    </row>
    <row r="688" spans="8:10">
      <c r="H688" s="58">
        <f t="shared" si="11"/>
        <v>0</v>
      </c>
      <c r="I688" s="10" t="str">
        <f>IF(C688="","",VLOOKUP(C688,运单基本信息!$C$4:$P$1048576,8,FALSE))</f>
        <v/>
      </c>
      <c r="J688" s="168" t="str">
        <f>IF(C688="","",VLOOKUP(C688,运单基本信息!$C$4:$P$1048576,14,FALSE))</f>
        <v/>
      </c>
    </row>
    <row r="689" spans="8:10">
      <c r="H689" s="58">
        <f t="shared" si="11"/>
        <v>0</v>
      </c>
      <c r="I689" s="10" t="str">
        <f>IF(C689="","",VLOOKUP(C689,运单基本信息!$C$4:$P$1048576,8,FALSE))</f>
        <v/>
      </c>
      <c r="J689" s="168" t="str">
        <f>IF(C689="","",VLOOKUP(C689,运单基本信息!$C$4:$P$1048576,14,FALSE))</f>
        <v/>
      </c>
    </row>
    <row r="690" spans="8:10">
      <c r="H690" s="58">
        <f t="shared" si="11"/>
        <v>0</v>
      </c>
      <c r="I690" s="10" t="str">
        <f>IF(C690="","",VLOOKUP(C690,运单基本信息!$C$4:$P$1048576,8,FALSE))</f>
        <v/>
      </c>
      <c r="J690" s="168" t="str">
        <f>IF(C690="","",VLOOKUP(C690,运单基本信息!$C$4:$P$1048576,14,FALSE))</f>
        <v/>
      </c>
    </row>
    <row r="691" spans="8:10">
      <c r="H691" s="58">
        <f t="shared" si="11"/>
        <v>0</v>
      </c>
      <c r="I691" s="10" t="str">
        <f>IF(C691="","",VLOOKUP(C691,运单基本信息!$C$4:$P$1048576,8,FALSE))</f>
        <v/>
      </c>
      <c r="J691" s="168" t="str">
        <f>IF(C691="","",VLOOKUP(C691,运单基本信息!$C$4:$P$1048576,14,FALSE))</f>
        <v/>
      </c>
    </row>
    <row r="692" spans="8:10">
      <c r="H692" s="58">
        <f t="shared" si="11"/>
        <v>0</v>
      </c>
      <c r="I692" s="10" t="str">
        <f>IF(C692="","",VLOOKUP(C692,运单基本信息!$C$4:$P$1048576,8,FALSE))</f>
        <v/>
      </c>
      <c r="J692" s="168" t="str">
        <f>IF(C692="","",VLOOKUP(C692,运单基本信息!$C$4:$P$1048576,14,FALSE))</f>
        <v/>
      </c>
    </row>
    <row r="693" spans="8:10">
      <c r="H693" s="58">
        <f t="shared" si="11"/>
        <v>0</v>
      </c>
      <c r="I693" s="10" t="str">
        <f>IF(C693="","",VLOOKUP(C693,运单基本信息!$C$4:$P$1048576,8,FALSE))</f>
        <v/>
      </c>
      <c r="J693" s="168" t="str">
        <f>IF(C693="","",VLOOKUP(C693,运单基本信息!$C$4:$P$1048576,14,FALSE))</f>
        <v/>
      </c>
    </row>
    <row r="694" spans="8:10">
      <c r="H694" s="58">
        <f t="shared" si="11"/>
        <v>0</v>
      </c>
      <c r="I694" s="10" t="str">
        <f>IF(C694="","",VLOOKUP(C694,运单基本信息!$C$4:$P$1048576,8,FALSE))</f>
        <v/>
      </c>
      <c r="J694" s="168" t="str">
        <f>IF(C694="","",VLOOKUP(C694,运单基本信息!$C$4:$P$1048576,14,FALSE))</f>
        <v/>
      </c>
    </row>
    <row r="695" spans="8:10">
      <c r="H695" s="58">
        <f t="shared" si="11"/>
        <v>0</v>
      </c>
      <c r="I695" s="10" t="str">
        <f>IF(C695="","",VLOOKUP(C695,运单基本信息!$C$4:$P$1048576,8,FALSE))</f>
        <v/>
      </c>
      <c r="J695" s="168" t="str">
        <f>IF(C695="","",VLOOKUP(C695,运单基本信息!$C$4:$P$1048576,14,FALSE))</f>
        <v/>
      </c>
    </row>
    <row r="696" spans="8:10">
      <c r="H696" s="58">
        <f t="shared" si="11"/>
        <v>0</v>
      </c>
      <c r="I696" s="10" t="str">
        <f>IF(C696="","",VLOOKUP(C696,运单基本信息!$C$4:$P$1048576,8,FALSE))</f>
        <v/>
      </c>
      <c r="J696" s="168" t="str">
        <f>IF(C696="","",VLOOKUP(C696,运单基本信息!$C$4:$P$1048576,14,FALSE))</f>
        <v/>
      </c>
    </row>
    <row r="697" spans="8:10">
      <c r="H697" s="58">
        <f t="shared" si="11"/>
        <v>0</v>
      </c>
      <c r="I697" s="10" t="str">
        <f>IF(C697="","",VLOOKUP(C697,运单基本信息!$C$4:$P$1048576,8,FALSE))</f>
        <v/>
      </c>
      <c r="J697" s="168" t="str">
        <f>IF(C697="","",VLOOKUP(C697,运单基本信息!$C$4:$P$1048576,14,FALSE))</f>
        <v/>
      </c>
    </row>
    <row r="698" spans="8:10">
      <c r="H698" s="58">
        <f t="shared" si="11"/>
        <v>0</v>
      </c>
      <c r="I698" s="10" t="str">
        <f>IF(C698="","",VLOOKUP(C698,运单基本信息!$C$4:$P$1048576,8,FALSE))</f>
        <v/>
      </c>
      <c r="J698" s="168" t="str">
        <f>IF(C698="","",VLOOKUP(C698,运单基本信息!$C$4:$P$1048576,14,FALSE))</f>
        <v/>
      </c>
    </row>
    <row r="699" spans="8:10">
      <c r="H699" s="58">
        <f t="shared" si="11"/>
        <v>0</v>
      </c>
      <c r="I699" s="10" t="str">
        <f>IF(C699="","",VLOOKUP(C699,运单基本信息!$C$4:$P$1048576,8,FALSE))</f>
        <v/>
      </c>
      <c r="J699" s="168" t="str">
        <f>IF(C699="","",VLOOKUP(C699,运单基本信息!$C$4:$P$1048576,14,FALSE))</f>
        <v/>
      </c>
    </row>
    <row r="700" spans="8:10">
      <c r="H700" s="58">
        <f t="shared" si="11"/>
        <v>0</v>
      </c>
      <c r="I700" s="10" t="str">
        <f>IF(C700="","",VLOOKUP(C700,运单基本信息!$C$4:$P$1048576,8,FALSE))</f>
        <v/>
      </c>
      <c r="J700" s="168" t="str">
        <f>IF(C700="","",VLOOKUP(C700,运单基本信息!$C$4:$P$1048576,14,FALSE))</f>
        <v/>
      </c>
    </row>
    <row r="701" spans="8:10">
      <c r="H701" s="58">
        <f t="shared" si="11"/>
        <v>0</v>
      </c>
      <c r="I701" s="10" t="str">
        <f>IF(C701="","",VLOOKUP(C701,运单基本信息!$C$4:$P$1048576,8,FALSE))</f>
        <v/>
      </c>
      <c r="J701" s="168" t="str">
        <f>IF(C701="","",VLOOKUP(C701,运单基本信息!$C$4:$P$1048576,14,FALSE))</f>
        <v/>
      </c>
    </row>
    <row r="702" spans="8:10">
      <c r="H702" s="58">
        <f t="shared" si="11"/>
        <v>0</v>
      </c>
      <c r="I702" s="10" t="str">
        <f>IF(C702="","",VLOOKUP(C702,运单基本信息!$C$4:$P$1048576,8,FALSE))</f>
        <v/>
      </c>
      <c r="J702" s="168" t="str">
        <f>IF(C702="","",VLOOKUP(C702,运单基本信息!$C$4:$P$1048576,14,FALSE))</f>
        <v/>
      </c>
    </row>
    <row r="703" spans="8:10">
      <c r="H703" s="58">
        <f t="shared" si="11"/>
        <v>0</v>
      </c>
      <c r="I703" s="10" t="str">
        <f>IF(C703="","",VLOOKUP(C703,运单基本信息!$C$4:$P$1048576,8,FALSE))</f>
        <v/>
      </c>
      <c r="J703" s="168" t="str">
        <f>IF(C703="","",VLOOKUP(C703,运单基本信息!$C$4:$P$1048576,14,FALSE))</f>
        <v/>
      </c>
    </row>
    <row r="704" spans="8:10">
      <c r="H704" s="58">
        <f t="shared" si="11"/>
        <v>0</v>
      </c>
      <c r="I704" s="10" t="str">
        <f>IF(C704="","",VLOOKUP(C704,运单基本信息!$C$4:$P$1048576,8,FALSE))</f>
        <v/>
      </c>
      <c r="J704" s="168" t="str">
        <f>IF(C704="","",VLOOKUP(C704,运单基本信息!$C$4:$P$1048576,14,FALSE))</f>
        <v/>
      </c>
    </row>
    <row r="705" spans="8:10">
      <c r="H705" s="58">
        <f t="shared" si="11"/>
        <v>0</v>
      </c>
      <c r="I705" s="10" t="str">
        <f>IF(C705="","",VLOOKUP(C705,运单基本信息!$C$4:$P$1048576,8,FALSE))</f>
        <v/>
      </c>
      <c r="J705" s="168" t="str">
        <f>IF(C705="","",VLOOKUP(C705,运单基本信息!$C$4:$P$1048576,14,FALSE))</f>
        <v/>
      </c>
    </row>
    <row r="706" spans="8:10">
      <c r="H706" s="58">
        <f t="shared" si="11"/>
        <v>0</v>
      </c>
      <c r="I706" s="10" t="str">
        <f>IF(C706="","",VLOOKUP(C706,运单基本信息!$C$4:$P$1048576,8,FALSE))</f>
        <v/>
      </c>
      <c r="J706" s="168" t="str">
        <f>IF(C706="","",VLOOKUP(C706,运单基本信息!$C$4:$P$1048576,14,FALSE))</f>
        <v/>
      </c>
    </row>
    <row r="707" spans="8:10">
      <c r="H707" s="58">
        <f t="shared" si="11"/>
        <v>0</v>
      </c>
      <c r="I707" s="10" t="str">
        <f>IF(C707="","",VLOOKUP(C707,运单基本信息!$C$4:$P$1048576,8,FALSE))</f>
        <v/>
      </c>
      <c r="J707" s="168" t="str">
        <f>IF(C707="","",VLOOKUP(C707,运单基本信息!$C$4:$P$1048576,14,FALSE))</f>
        <v/>
      </c>
    </row>
    <row r="708" spans="8:10">
      <c r="H708" s="58">
        <f t="shared" si="11"/>
        <v>0</v>
      </c>
      <c r="I708" s="10" t="str">
        <f>IF(C708="","",VLOOKUP(C708,运单基本信息!$C$4:$P$1048576,8,FALSE))</f>
        <v/>
      </c>
      <c r="J708" s="168" t="str">
        <f>IF(C708="","",VLOOKUP(C708,运单基本信息!$C$4:$P$1048576,14,FALSE))</f>
        <v/>
      </c>
    </row>
    <row r="709" spans="8:10">
      <c r="H709" s="58">
        <f t="shared" si="11"/>
        <v>0</v>
      </c>
      <c r="I709" s="10" t="str">
        <f>IF(C709="","",VLOOKUP(C709,运单基本信息!$C$4:$P$1048576,8,FALSE))</f>
        <v/>
      </c>
      <c r="J709" s="168" t="str">
        <f>IF(C709="","",VLOOKUP(C709,运单基本信息!$C$4:$P$1048576,14,FALSE))</f>
        <v/>
      </c>
    </row>
    <row r="710" spans="8:10">
      <c r="H710" s="58">
        <f t="shared" si="11"/>
        <v>0</v>
      </c>
      <c r="I710" s="10" t="str">
        <f>IF(C710="","",VLOOKUP(C710,运单基本信息!$C$4:$P$1048576,8,FALSE))</f>
        <v/>
      </c>
      <c r="J710" s="168" t="str">
        <f>IF(C710="","",VLOOKUP(C710,运单基本信息!$C$4:$P$1048576,14,FALSE))</f>
        <v/>
      </c>
    </row>
    <row r="711" spans="8:10">
      <c r="H711" s="58">
        <f t="shared" si="11"/>
        <v>0</v>
      </c>
      <c r="I711" s="10" t="str">
        <f>IF(C711="","",VLOOKUP(C711,运单基本信息!$C$4:$P$1048576,8,FALSE))</f>
        <v/>
      </c>
      <c r="J711" s="168" t="str">
        <f>IF(C711="","",VLOOKUP(C711,运单基本信息!$C$4:$P$1048576,14,FALSE))</f>
        <v/>
      </c>
    </row>
    <row r="712" spans="8:10">
      <c r="H712" s="58">
        <f t="shared" si="11"/>
        <v>0</v>
      </c>
      <c r="I712" s="10" t="str">
        <f>IF(C712="","",VLOOKUP(C712,运单基本信息!$C$4:$P$1048576,8,FALSE))</f>
        <v/>
      </c>
      <c r="J712" s="168" t="str">
        <f>IF(C712="","",VLOOKUP(C712,运单基本信息!$C$4:$P$1048576,14,FALSE))</f>
        <v/>
      </c>
    </row>
    <row r="713" spans="8:10">
      <c r="H713" s="58">
        <f t="shared" si="11"/>
        <v>0</v>
      </c>
      <c r="I713" s="10" t="str">
        <f>IF(C713="","",VLOOKUP(C713,运单基本信息!$C$4:$P$1048576,8,FALSE))</f>
        <v/>
      </c>
      <c r="J713" s="168" t="str">
        <f>IF(C713="","",VLOOKUP(C713,运单基本信息!$C$4:$P$1048576,14,FALSE))</f>
        <v/>
      </c>
    </row>
    <row r="714" spans="8:10">
      <c r="H714" s="58">
        <f t="shared" si="11"/>
        <v>0</v>
      </c>
      <c r="I714" s="10" t="str">
        <f>IF(C714="","",VLOOKUP(C714,运单基本信息!$C$4:$P$1048576,8,FALSE))</f>
        <v/>
      </c>
      <c r="J714" s="168" t="str">
        <f>IF(C714="","",VLOOKUP(C714,运单基本信息!$C$4:$P$1048576,14,FALSE))</f>
        <v/>
      </c>
    </row>
    <row r="715" spans="8:10">
      <c r="H715" s="58">
        <f t="shared" si="11"/>
        <v>0</v>
      </c>
      <c r="I715" s="10" t="str">
        <f>IF(C715="","",VLOOKUP(C715,运单基本信息!$C$4:$P$1048576,8,FALSE))</f>
        <v/>
      </c>
      <c r="J715" s="168" t="str">
        <f>IF(C715="","",VLOOKUP(C715,运单基本信息!$C$4:$P$1048576,14,FALSE))</f>
        <v/>
      </c>
    </row>
    <row r="716" spans="8:10">
      <c r="H716" s="58">
        <f t="shared" si="11"/>
        <v>0</v>
      </c>
      <c r="I716" s="10" t="str">
        <f>IF(C716="","",VLOOKUP(C716,运单基本信息!$C$4:$P$1048576,8,FALSE))</f>
        <v/>
      </c>
      <c r="J716" s="168" t="str">
        <f>IF(C716="","",VLOOKUP(C716,运单基本信息!$C$4:$P$1048576,14,FALSE))</f>
        <v/>
      </c>
    </row>
    <row r="717" spans="8:10">
      <c r="H717" s="58">
        <f t="shared" si="11"/>
        <v>0</v>
      </c>
      <c r="I717" s="10" t="str">
        <f>IF(C717="","",VLOOKUP(C717,运单基本信息!$C$4:$P$1048576,8,FALSE))</f>
        <v/>
      </c>
      <c r="J717" s="168" t="str">
        <f>IF(C717="","",VLOOKUP(C717,运单基本信息!$C$4:$P$1048576,14,FALSE))</f>
        <v/>
      </c>
    </row>
    <row r="718" spans="8:10">
      <c r="H718" s="58">
        <f t="shared" si="11"/>
        <v>0</v>
      </c>
      <c r="I718" s="10" t="str">
        <f>IF(C718="","",VLOOKUP(C718,运单基本信息!$C$4:$P$1048576,8,FALSE))</f>
        <v/>
      </c>
      <c r="J718" s="168" t="str">
        <f>IF(C718="","",VLOOKUP(C718,运单基本信息!$C$4:$P$1048576,14,FALSE))</f>
        <v/>
      </c>
    </row>
    <row r="719" spans="8:10">
      <c r="H719" s="58">
        <f t="shared" si="11"/>
        <v>0</v>
      </c>
      <c r="I719" s="10" t="str">
        <f>IF(C719="","",VLOOKUP(C719,运单基本信息!$C$4:$P$1048576,8,FALSE))</f>
        <v/>
      </c>
      <c r="J719" s="168" t="str">
        <f>IF(C719="","",VLOOKUP(C719,运单基本信息!$C$4:$P$1048576,14,FALSE))</f>
        <v/>
      </c>
    </row>
    <row r="720" spans="8:10">
      <c r="H720" s="58">
        <f t="shared" si="11"/>
        <v>0</v>
      </c>
      <c r="I720" s="10" t="str">
        <f>IF(C720="","",VLOOKUP(C720,运单基本信息!$C$4:$P$1048576,8,FALSE))</f>
        <v/>
      </c>
      <c r="J720" s="168" t="str">
        <f>IF(C720="","",VLOOKUP(C720,运单基本信息!$C$4:$P$1048576,14,FALSE))</f>
        <v/>
      </c>
    </row>
    <row r="721" spans="8:10">
      <c r="H721" s="58">
        <f t="shared" si="11"/>
        <v>0</v>
      </c>
      <c r="I721" s="10" t="str">
        <f>IF(C721="","",VLOOKUP(C721,运单基本信息!$C$4:$P$1048576,8,FALSE))</f>
        <v/>
      </c>
      <c r="J721" s="168" t="str">
        <f>IF(C721="","",VLOOKUP(C721,运单基本信息!$C$4:$P$1048576,14,FALSE))</f>
        <v/>
      </c>
    </row>
    <row r="722" spans="8:10">
      <c r="H722" s="58">
        <f t="shared" si="11"/>
        <v>0</v>
      </c>
      <c r="I722" s="10" t="str">
        <f>IF(C722="","",VLOOKUP(C722,运单基本信息!$C$4:$P$1048576,8,FALSE))</f>
        <v/>
      </c>
      <c r="J722" s="168" t="str">
        <f>IF(C722="","",VLOOKUP(C722,运单基本信息!$C$4:$P$1048576,14,FALSE))</f>
        <v/>
      </c>
    </row>
    <row r="723" spans="8:10">
      <c r="H723" s="58">
        <f t="shared" si="11"/>
        <v>0</v>
      </c>
      <c r="I723" s="10" t="str">
        <f>IF(C723="","",VLOOKUP(C723,运单基本信息!$C$4:$P$1048576,8,FALSE))</f>
        <v/>
      </c>
      <c r="J723" s="168" t="str">
        <f>IF(C723="","",VLOOKUP(C723,运单基本信息!$C$4:$P$1048576,14,FALSE))</f>
        <v/>
      </c>
    </row>
    <row r="724" spans="8:10">
      <c r="H724" s="58">
        <f t="shared" si="11"/>
        <v>0</v>
      </c>
      <c r="I724" s="10" t="str">
        <f>IF(C724="","",VLOOKUP(C724,运单基本信息!$C$4:$P$1048576,8,FALSE))</f>
        <v/>
      </c>
      <c r="J724" s="168" t="str">
        <f>IF(C724="","",VLOOKUP(C724,运单基本信息!$C$4:$P$1048576,14,FALSE))</f>
        <v/>
      </c>
    </row>
    <row r="725" spans="8:10">
      <c r="H725" s="58">
        <f t="shared" si="11"/>
        <v>0</v>
      </c>
      <c r="I725" s="10" t="str">
        <f>IF(C725="","",VLOOKUP(C725,运单基本信息!$C$4:$P$1048576,8,FALSE))</f>
        <v/>
      </c>
      <c r="J725" s="168" t="str">
        <f>IF(C725="","",VLOOKUP(C725,运单基本信息!$C$4:$P$1048576,14,FALSE))</f>
        <v/>
      </c>
    </row>
    <row r="726" spans="8:10">
      <c r="H726" s="58">
        <f t="shared" si="11"/>
        <v>0</v>
      </c>
      <c r="I726" s="10" t="str">
        <f>IF(C726="","",VLOOKUP(C726,运单基本信息!$C$4:$P$1048576,8,FALSE))</f>
        <v/>
      </c>
      <c r="J726" s="168" t="str">
        <f>IF(C726="","",VLOOKUP(C726,运单基本信息!$C$4:$P$1048576,14,FALSE))</f>
        <v/>
      </c>
    </row>
    <row r="727" spans="8:10">
      <c r="H727" s="58">
        <f t="shared" si="11"/>
        <v>0</v>
      </c>
      <c r="I727" s="10" t="str">
        <f>IF(C727="","",VLOOKUP(C727,运单基本信息!$C$4:$P$1048576,8,FALSE))</f>
        <v/>
      </c>
      <c r="J727" s="168" t="str">
        <f>IF(C727="","",VLOOKUP(C727,运单基本信息!$C$4:$P$1048576,14,FALSE))</f>
        <v/>
      </c>
    </row>
    <row r="728" spans="8:10">
      <c r="H728" s="58">
        <f t="shared" si="11"/>
        <v>0</v>
      </c>
      <c r="I728" s="10" t="str">
        <f>IF(C728="","",VLOOKUP(C728,运单基本信息!$C$4:$P$1048576,8,FALSE))</f>
        <v/>
      </c>
      <c r="J728" s="168" t="str">
        <f>IF(C728="","",VLOOKUP(C728,运单基本信息!$C$4:$P$1048576,14,FALSE))</f>
        <v/>
      </c>
    </row>
    <row r="729" spans="8:10">
      <c r="H729" s="58">
        <f t="shared" si="11"/>
        <v>0</v>
      </c>
      <c r="I729" s="10" t="str">
        <f>IF(C729="","",VLOOKUP(C729,运单基本信息!$C$4:$P$1048576,8,FALSE))</f>
        <v/>
      </c>
      <c r="J729" s="168" t="str">
        <f>IF(C729="","",VLOOKUP(C729,运单基本信息!$C$4:$P$1048576,14,FALSE))</f>
        <v/>
      </c>
    </row>
    <row r="730" spans="8:10">
      <c r="H730" s="58">
        <f t="shared" si="11"/>
        <v>0</v>
      </c>
      <c r="I730" s="10" t="str">
        <f>IF(C730="","",VLOOKUP(C730,运单基本信息!$C$4:$P$1048576,8,FALSE))</f>
        <v/>
      </c>
      <c r="J730" s="168" t="str">
        <f>IF(C730="","",VLOOKUP(C730,运单基本信息!$C$4:$P$1048576,14,FALSE))</f>
        <v/>
      </c>
    </row>
    <row r="731" spans="8:10">
      <c r="H731" s="58">
        <f t="shared" si="11"/>
        <v>0</v>
      </c>
      <c r="I731" s="10" t="str">
        <f>IF(C731="","",VLOOKUP(C731,运单基本信息!$C$4:$P$1048576,8,FALSE))</f>
        <v/>
      </c>
      <c r="J731" s="168" t="str">
        <f>IF(C731="","",VLOOKUP(C731,运单基本信息!$C$4:$P$1048576,14,FALSE))</f>
        <v/>
      </c>
    </row>
    <row r="732" spans="8:10">
      <c r="H732" s="58">
        <f t="shared" si="11"/>
        <v>0</v>
      </c>
      <c r="I732" s="10" t="str">
        <f>IF(C732="","",VLOOKUP(C732,运单基本信息!$C$4:$P$1048576,8,FALSE))</f>
        <v/>
      </c>
      <c r="J732" s="168" t="str">
        <f>IF(C732="","",VLOOKUP(C732,运单基本信息!$C$4:$P$1048576,14,FALSE))</f>
        <v/>
      </c>
    </row>
    <row r="733" spans="8:10">
      <c r="H733" s="58">
        <f t="shared" si="11"/>
        <v>0</v>
      </c>
      <c r="I733" s="10" t="str">
        <f>IF(C733="","",VLOOKUP(C733,运单基本信息!$C$4:$P$1048576,8,FALSE))</f>
        <v/>
      </c>
      <c r="J733" s="168" t="str">
        <f>IF(C733="","",VLOOKUP(C733,运单基本信息!$C$4:$P$1048576,14,FALSE))</f>
        <v/>
      </c>
    </row>
    <row r="734" spans="8:10">
      <c r="H734" s="58">
        <f t="shared" si="11"/>
        <v>0</v>
      </c>
      <c r="I734" s="10" t="str">
        <f>IF(C734="","",VLOOKUP(C734,运单基本信息!$C$4:$P$1048576,8,FALSE))</f>
        <v/>
      </c>
      <c r="J734" s="168" t="str">
        <f>IF(C734="","",VLOOKUP(C734,运单基本信息!$C$4:$P$1048576,14,FALSE))</f>
        <v/>
      </c>
    </row>
    <row r="735" spans="8:10">
      <c r="H735" s="58">
        <f t="shared" si="11"/>
        <v>0</v>
      </c>
      <c r="I735" s="10" t="str">
        <f>IF(C735="","",VLOOKUP(C735,运单基本信息!$C$4:$P$1048576,8,FALSE))</f>
        <v/>
      </c>
      <c r="J735" s="168" t="str">
        <f>IF(C735="","",VLOOKUP(C735,运单基本信息!$C$4:$P$1048576,14,FALSE))</f>
        <v/>
      </c>
    </row>
    <row r="736" spans="8:10">
      <c r="H736" s="58">
        <f t="shared" si="11"/>
        <v>0</v>
      </c>
      <c r="I736" s="10" t="str">
        <f>IF(C736="","",VLOOKUP(C736,运单基本信息!$C$4:$P$1048576,8,FALSE))</f>
        <v/>
      </c>
      <c r="J736" s="168" t="str">
        <f>IF(C736="","",VLOOKUP(C736,运单基本信息!$C$4:$P$1048576,14,FALSE))</f>
        <v/>
      </c>
    </row>
    <row r="737" spans="8:10">
      <c r="H737" s="58">
        <f t="shared" si="11"/>
        <v>0</v>
      </c>
      <c r="I737" s="10" t="str">
        <f>IF(C737="","",VLOOKUP(C737,运单基本信息!$C$4:$P$1048576,8,FALSE))</f>
        <v/>
      </c>
      <c r="J737" s="168" t="str">
        <f>IF(C737="","",VLOOKUP(C737,运单基本信息!$C$4:$P$1048576,14,FALSE))</f>
        <v/>
      </c>
    </row>
    <row r="738" spans="8:10">
      <c r="H738" s="58">
        <f t="shared" si="11"/>
        <v>0</v>
      </c>
      <c r="I738" s="10" t="str">
        <f>IF(C738="","",VLOOKUP(C738,运单基本信息!$C$4:$P$1048576,8,FALSE))</f>
        <v/>
      </c>
      <c r="J738" s="168" t="str">
        <f>IF(C738="","",VLOOKUP(C738,运单基本信息!$C$4:$P$1048576,14,FALSE))</f>
        <v/>
      </c>
    </row>
    <row r="739" spans="8:10">
      <c r="H739" s="58">
        <f t="shared" si="11"/>
        <v>0</v>
      </c>
      <c r="I739" s="10" t="str">
        <f>IF(C739="","",VLOOKUP(C739,运单基本信息!$C$4:$P$1048576,8,FALSE))</f>
        <v/>
      </c>
      <c r="J739" s="168" t="str">
        <f>IF(C739="","",VLOOKUP(C739,运单基本信息!$C$4:$P$1048576,14,FALSE))</f>
        <v/>
      </c>
    </row>
    <row r="740" spans="8:10">
      <c r="H740" s="58">
        <f t="shared" si="11"/>
        <v>0</v>
      </c>
      <c r="I740" s="10" t="str">
        <f>IF(C740="","",VLOOKUP(C740,运单基本信息!$C$4:$P$1048576,8,FALSE))</f>
        <v/>
      </c>
      <c r="J740" s="168" t="str">
        <f>IF(C740="","",VLOOKUP(C740,运单基本信息!$C$4:$P$1048576,14,FALSE))</f>
        <v/>
      </c>
    </row>
    <row r="741" spans="8:10">
      <c r="H741" s="58">
        <f t="shared" si="11"/>
        <v>0</v>
      </c>
      <c r="I741" s="10" t="str">
        <f>IF(C741="","",VLOOKUP(C741,运单基本信息!$C$4:$P$1048576,8,FALSE))</f>
        <v/>
      </c>
      <c r="J741" s="168" t="str">
        <f>IF(C741="","",VLOOKUP(C741,运单基本信息!$C$4:$P$1048576,14,FALSE))</f>
        <v/>
      </c>
    </row>
    <row r="742" spans="8:10">
      <c r="H742" s="58">
        <f t="shared" si="11"/>
        <v>0</v>
      </c>
      <c r="I742" s="10" t="str">
        <f>IF(C742="","",VLOOKUP(C742,运单基本信息!$C$4:$P$1048576,8,FALSE))</f>
        <v/>
      </c>
      <c r="J742" s="168" t="str">
        <f>IF(C742="","",VLOOKUP(C742,运单基本信息!$C$4:$P$1048576,14,FALSE))</f>
        <v/>
      </c>
    </row>
    <row r="743" spans="8:10">
      <c r="H743" s="58">
        <f t="shared" si="11"/>
        <v>0</v>
      </c>
      <c r="I743" s="10" t="str">
        <f>IF(C743="","",VLOOKUP(C743,运单基本信息!$C$4:$P$1048576,8,FALSE))</f>
        <v/>
      </c>
      <c r="J743" s="168" t="str">
        <f>IF(C743="","",VLOOKUP(C743,运单基本信息!$C$4:$P$1048576,14,FALSE))</f>
        <v/>
      </c>
    </row>
    <row r="744" spans="8:10">
      <c r="H744" s="58">
        <f t="shared" si="11"/>
        <v>0</v>
      </c>
      <c r="I744" s="10" t="str">
        <f>IF(C744="","",VLOOKUP(C744,运单基本信息!$C$4:$P$1048576,8,FALSE))</f>
        <v/>
      </c>
      <c r="J744" s="168" t="str">
        <f>IF(C744="","",VLOOKUP(C744,运单基本信息!$C$4:$P$1048576,14,FALSE))</f>
        <v/>
      </c>
    </row>
    <row r="745" spans="8:10">
      <c r="H745" s="58">
        <f t="shared" si="11"/>
        <v>0</v>
      </c>
      <c r="I745" s="10" t="str">
        <f>IF(C745="","",VLOOKUP(C745,运单基本信息!$C$4:$P$1048576,8,FALSE))</f>
        <v/>
      </c>
      <c r="J745" s="168" t="str">
        <f>IF(C745="","",VLOOKUP(C745,运单基本信息!$C$4:$P$1048576,14,FALSE))</f>
        <v/>
      </c>
    </row>
    <row r="746" spans="8:10">
      <c r="H746" s="58">
        <f t="shared" ref="H746:H809" si="12">F746+G746</f>
        <v>0</v>
      </c>
      <c r="I746" s="10" t="str">
        <f>IF(C746="","",VLOOKUP(C746,运单基本信息!$C$4:$P$1048576,8,FALSE))</f>
        <v/>
      </c>
      <c r="J746" s="168" t="str">
        <f>IF(C746="","",VLOOKUP(C746,运单基本信息!$C$4:$P$1048576,14,FALSE))</f>
        <v/>
      </c>
    </row>
    <row r="747" spans="8:10">
      <c r="H747" s="58">
        <f t="shared" si="12"/>
        <v>0</v>
      </c>
      <c r="I747" s="10" t="str">
        <f>IF(C747="","",VLOOKUP(C747,运单基本信息!$C$4:$P$1048576,8,FALSE))</f>
        <v/>
      </c>
      <c r="J747" s="168" t="str">
        <f>IF(C747="","",VLOOKUP(C747,运单基本信息!$C$4:$P$1048576,14,FALSE))</f>
        <v/>
      </c>
    </row>
    <row r="748" spans="8:10">
      <c r="H748" s="58">
        <f t="shared" si="12"/>
        <v>0</v>
      </c>
      <c r="I748" s="10" t="str">
        <f>IF(C748="","",VLOOKUP(C748,运单基本信息!$C$4:$P$1048576,8,FALSE))</f>
        <v/>
      </c>
      <c r="J748" s="168" t="str">
        <f>IF(C748="","",VLOOKUP(C748,运单基本信息!$C$4:$P$1048576,14,FALSE))</f>
        <v/>
      </c>
    </row>
    <row r="749" spans="8:10">
      <c r="H749" s="58">
        <f t="shared" si="12"/>
        <v>0</v>
      </c>
      <c r="I749" s="10" t="str">
        <f>IF(C749="","",VLOOKUP(C749,运单基本信息!$C$4:$P$1048576,8,FALSE))</f>
        <v/>
      </c>
      <c r="J749" s="168" t="str">
        <f>IF(C749="","",VLOOKUP(C749,运单基本信息!$C$4:$P$1048576,14,FALSE))</f>
        <v/>
      </c>
    </row>
    <row r="750" spans="8:10">
      <c r="H750" s="58">
        <f t="shared" si="12"/>
        <v>0</v>
      </c>
      <c r="I750" s="10" t="str">
        <f>IF(C750="","",VLOOKUP(C750,运单基本信息!$C$4:$P$1048576,8,FALSE))</f>
        <v/>
      </c>
      <c r="J750" s="168" t="str">
        <f>IF(C750="","",VLOOKUP(C750,运单基本信息!$C$4:$P$1048576,14,FALSE))</f>
        <v/>
      </c>
    </row>
    <row r="751" spans="8:10">
      <c r="H751" s="58">
        <f t="shared" si="12"/>
        <v>0</v>
      </c>
      <c r="I751" s="10" t="str">
        <f>IF(C751="","",VLOOKUP(C751,运单基本信息!$C$4:$P$1048576,8,FALSE))</f>
        <v/>
      </c>
      <c r="J751" s="168" t="str">
        <f>IF(C751="","",VLOOKUP(C751,运单基本信息!$C$4:$P$1048576,14,FALSE))</f>
        <v/>
      </c>
    </row>
    <row r="752" spans="8:10">
      <c r="H752" s="58">
        <f t="shared" si="12"/>
        <v>0</v>
      </c>
      <c r="I752" s="10" t="str">
        <f>IF(C752="","",VLOOKUP(C752,运单基本信息!$C$4:$P$1048576,8,FALSE))</f>
        <v/>
      </c>
      <c r="J752" s="168" t="str">
        <f>IF(C752="","",VLOOKUP(C752,运单基本信息!$C$4:$P$1048576,14,FALSE))</f>
        <v/>
      </c>
    </row>
    <row r="753" spans="8:10">
      <c r="H753" s="58">
        <f t="shared" si="12"/>
        <v>0</v>
      </c>
      <c r="I753" s="10" t="str">
        <f>IF(C753="","",VLOOKUP(C753,运单基本信息!$C$4:$P$1048576,8,FALSE))</f>
        <v/>
      </c>
      <c r="J753" s="168" t="str">
        <f>IF(C753="","",VLOOKUP(C753,运单基本信息!$C$4:$P$1048576,14,FALSE))</f>
        <v/>
      </c>
    </row>
    <row r="754" spans="8:10">
      <c r="H754" s="58">
        <f t="shared" si="12"/>
        <v>0</v>
      </c>
      <c r="I754" s="10" t="str">
        <f>IF(C754="","",VLOOKUP(C754,运单基本信息!$C$4:$P$1048576,8,FALSE))</f>
        <v/>
      </c>
      <c r="J754" s="168" t="str">
        <f>IF(C754="","",VLOOKUP(C754,运单基本信息!$C$4:$P$1048576,14,FALSE))</f>
        <v/>
      </c>
    </row>
    <row r="755" spans="8:10">
      <c r="H755" s="58">
        <f t="shared" si="12"/>
        <v>0</v>
      </c>
      <c r="I755" s="10" t="str">
        <f>IF(C755="","",VLOOKUP(C755,运单基本信息!$C$4:$P$1048576,8,FALSE))</f>
        <v/>
      </c>
      <c r="J755" s="168" t="str">
        <f>IF(C755="","",VLOOKUP(C755,运单基本信息!$C$4:$P$1048576,14,FALSE))</f>
        <v/>
      </c>
    </row>
    <row r="756" spans="8:10">
      <c r="H756" s="58">
        <f t="shared" si="12"/>
        <v>0</v>
      </c>
      <c r="I756" s="10" t="str">
        <f>IF(C756="","",VLOOKUP(C756,运单基本信息!$C$4:$P$1048576,8,FALSE))</f>
        <v/>
      </c>
      <c r="J756" s="168" t="str">
        <f>IF(C756="","",VLOOKUP(C756,运单基本信息!$C$4:$P$1048576,14,FALSE))</f>
        <v/>
      </c>
    </row>
    <row r="757" spans="8:10">
      <c r="H757" s="58">
        <f t="shared" si="12"/>
        <v>0</v>
      </c>
      <c r="I757" s="10" t="str">
        <f>IF(C757="","",VLOOKUP(C757,运单基本信息!$C$4:$P$1048576,8,FALSE))</f>
        <v/>
      </c>
      <c r="J757" s="168" t="str">
        <f>IF(C757="","",VLOOKUP(C757,运单基本信息!$C$4:$P$1048576,14,FALSE))</f>
        <v/>
      </c>
    </row>
    <row r="758" spans="8:10">
      <c r="H758" s="58">
        <f t="shared" si="12"/>
        <v>0</v>
      </c>
      <c r="I758" s="10" t="str">
        <f>IF(C758="","",VLOOKUP(C758,运单基本信息!$C$4:$P$1048576,8,FALSE))</f>
        <v/>
      </c>
      <c r="J758" s="168" t="str">
        <f>IF(C758="","",VLOOKUP(C758,运单基本信息!$C$4:$P$1048576,14,FALSE))</f>
        <v/>
      </c>
    </row>
    <row r="759" spans="8:10">
      <c r="H759" s="58">
        <f t="shared" si="12"/>
        <v>0</v>
      </c>
      <c r="I759" s="10" t="str">
        <f>IF(C759="","",VLOOKUP(C759,运单基本信息!$C$4:$P$1048576,8,FALSE))</f>
        <v/>
      </c>
      <c r="J759" s="168" t="str">
        <f>IF(C759="","",VLOOKUP(C759,运单基本信息!$C$4:$P$1048576,14,FALSE))</f>
        <v/>
      </c>
    </row>
    <row r="760" spans="8:10">
      <c r="H760" s="58">
        <f t="shared" si="12"/>
        <v>0</v>
      </c>
      <c r="I760" s="10" t="str">
        <f>IF(C760="","",VLOOKUP(C760,运单基本信息!$C$4:$P$1048576,8,FALSE))</f>
        <v/>
      </c>
      <c r="J760" s="168" t="str">
        <f>IF(C760="","",VLOOKUP(C760,运单基本信息!$C$4:$P$1048576,14,FALSE))</f>
        <v/>
      </c>
    </row>
    <row r="761" spans="8:10">
      <c r="H761" s="58">
        <f t="shared" si="12"/>
        <v>0</v>
      </c>
      <c r="I761" s="10" t="str">
        <f>IF(C761="","",VLOOKUP(C761,运单基本信息!$C$4:$P$1048576,8,FALSE))</f>
        <v/>
      </c>
      <c r="J761" s="168" t="str">
        <f>IF(C761="","",VLOOKUP(C761,运单基本信息!$C$4:$P$1048576,14,FALSE))</f>
        <v/>
      </c>
    </row>
    <row r="762" spans="8:10">
      <c r="H762" s="58">
        <f t="shared" si="12"/>
        <v>0</v>
      </c>
      <c r="I762" s="10" t="str">
        <f>IF(C762="","",VLOOKUP(C762,运单基本信息!$C$4:$P$1048576,8,FALSE))</f>
        <v/>
      </c>
      <c r="J762" s="168" t="str">
        <f>IF(C762="","",VLOOKUP(C762,运单基本信息!$C$4:$P$1048576,14,FALSE))</f>
        <v/>
      </c>
    </row>
    <row r="763" spans="8:10">
      <c r="H763" s="58">
        <f t="shared" si="12"/>
        <v>0</v>
      </c>
      <c r="I763" s="10" t="str">
        <f>IF(C763="","",VLOOKUP(C763,运单基本信息!$C$4:$P$1048576,8,FALSE))</f>
        <v/>
      </c>
      <c r="J763" s="168" t="str">
        <f>IF(C763="","",VLOOKUP(C763,运单基本信息!$C$4:$P$1048576,14,FALSE))</f>
        <v/>
      </c>
    </row>
    <row r="764" spans="8:10">
      <c r="H764" s="58">
        <f t="shared" si="12"/>
        <v>0</v>
      </c>
      <c r="I764" s="10" t="str">
        <f>IF(C764="","",VLOOKUP(C764,运单基本信息!$C$4:$P$1048576,8,FALSE))</f>
        <v/>
      </c>
      <c r="J764" s="168" t="str">
        <f>IF(C764="","",VLOOKUP(C764,运单基本信息!$C$4:$P$1048576,14,FALSE))</f>
        <v/>
      </c>
    </row>
    <row r="765" spans="8:10">
      <c r="H765" s="58">
        <f t="shared" si="12"/>
        <v>0</v>
      </c>
      <c r="I765" s="10" t="str">
        <f>IF(C765="","",VLOOKUP(C765,运单基本信息!$C$4:$P$1048576,8,FALSE))</f>
        <v/>
      </c>
      <c r="J765" s="168" t="str">
        <f>IF(C765="","",VLOOKUP(C765,运单基本信息!$C$4:$P$1048576,14,FALSE))</f>
        <v/>
      </c>
    </row>
    <row r="766" spans="8:10">
      <c r="H766" s="58">
        <f t="shared" si="12"/>
        <v>0</v>
      </c>
      <c r="I766" s="10" t="str">
        <f>IF(C766="","",VLOOKUP(C766,运单基本信息!$C$4:$P$1048576,8,FALSE))</f>
        <v/>
      </c>
      <c r="J766" s="168" t="str">
        <f>IF(C766="","",VLOOKUP(C766,运单基本信息!$C$4:$P$1048576,14,FALSE))</f>
        <v/>
      </c>
    </row>
    <row r="767" spans="8:10">
      <c r="H767" s="58">
        <f t="shared" si="12"/>
        <v>0</v>
      </c>
      <c r="I767" s="10" t="str">
        <f>IF(C767="","",VLOOKUP(C767,运单基本信息!$C$4:$P$1048576,8,FALSE))</f>
        <v/>
      </c>
      <c r="J767" s="168" t="str">
        <f>IF(C767="","",VLOOKUP(C767,运单基本信息!$C$4:$P$1048576,14,FALSE))</f>
        <v/>
      </c>
    </row>
    <row r="768" spans="8:10">
      <c r="H768" s="58">
        <f t="shared" si="12"/>
        <v>0</v>
      </c>
      <c r="I768" s="10" t="str">
        <f>IF(C768="","",VLOOKUP(C768,运单基本信息!$C$4:$P$1048576,8,FALSE))</f>
        <v/>
      </c>
      <c r="J768" s="168" t="str">
        <f>IF(C768="","",VLOOKUP(C768,运单基本信息!$C$4:$P$1048576,14,FALSE))</f>
        <v/>
      </c>
    </row>
    <row r="769" spans="8:10">
      <c r="H769" s="58">
        <f t="shared" si="12"/>
        <v>0</v>
      </c>
      <c r="I769" s="10" t="str">
        <f>IF(C769="","",VLOOKUP(C769,运单基本信息!$C$4:$P$1048576,8,FALSE))</f>
        <v/>
      </c>
      <c r="J769" s="168" t="str">
        <f>IF(C769="","",VLOOKUP(C769,运单基本信息!$C$4:$P$1048576,14,FALSE))</f>
        <v/>
      </c>
    </row>
    <row r="770" spans="8:10">
      <c r="H770" s="58">
        <f t="shared" si="12"/>
        <v>0</v>
      </c>
      <c r="I770" s="10" t="str">
        <f>IF(C770="","",VLOOKUP(C770,运单基本信息!$C$4:$P$1048576,8,FALSE))</f>
        <v/>
      </c>
      <c r="J770" s="168" t="str">
        <f>IF(C770="","",VLOOKUP(C770,运单基本信息!$C$4:$P$1048576,14,FALSE))</f>
        <v/>
      </c>
    </row>
    <row r="771" spans="8:10">
      <c r="H771" s="58">
        <f t="shared" si="12"/>
        <v>0</v>
      </c>
      <c r="I771" s="10" t="str">
        <f>IF(C771="","",VLOOKUP(C771,运单基本信息!$C$4:$P$1048576,8,FALSE))</f>
        <v/>
      </c>
      <c r="J771" s="168" t="str">
        <f>IF(C771="","",VLOOKUP(C771,运单基本信息!$C$4:$P$1048576,14,FALSE))</f>
        <v/>
      </c>
    </row>
    <row r="772" spans="8:10">
      <c r="H772" s="58">
        <f t="shared" si="12"/>
        <v>0</v>
      </c>
      <c r="I772" s="10" t="str">
        <f>IF(C772="","",VLOOKUP(C772,运单基本信息!$C$4:$P$1048576,8,FALSE))</f>
        <v/>
      </c>
      <c r="J772" s="168" t="str">
        <f>IF(C772="","",VLOOKUP(C772,运单基本信息!$C$4:$P$1048576,14,FALSE))</f>
        <v/>
      </c>
    </row>
    <row r="773" spans="8:10">
      <c r="H773" s="58">
        <f t="shared" si="12"/>
        <v>0</v>
      </c>
      <c r="I773" s="10" t="str">
        <f>IF(C773="","",VLOOKUP(C773,运单基本信息!$C$4:$P$1048576,8,FALSE))</f>
        <v/>
      </c>
      <c r="J773" s="168" t="str">
        <f>IF(C773="","",VLOOKUP(C773,运单基本信息!$C$4:$P$1048576,14,FALSE))</f>
        <v/>
      </c>
    </row>
    <row r="774" spans="8:10">
      <c r="H774" s="58">
        <f t="shared" si="12"/>
        <v>0</v>
      </c>
      <c r="I774" s="10" t="str">
        <f>IF(C774="","",VLOOKUP(C774,运单基本信息!$C$4:$P$1048576,8,FALSE))</f>
        <v/>
      </c>
      <c r="J774" s="168" t="str">
        <f>IF(C774="","",VLOOKUP(C774,运单基本信息!$C$4:$P$1048576,14,FALSE))</f>
        <v/>
      </c>
    </row>
    <row r="775" spans="8:10">
      <c r="H775" s="58">
        <f t="shared" si="12"/>
        <v>0</v>
      </c>
      <c r="I775" s="10" t="str">
        <f>IF(C775="","",VLOOKUP(C775,运单基本信息!$C$4:$P$1048576,8,FALSE))</f>
        <v/>
      </c>
      <c r="J775" s="168" t="str">
        <f>IF(C775="","",VLOOKUP(C775,运单基本信息!$C$4:$P$1048576,14,FALSE))</f>
        <v/>
      </c>
    </row>
    <row r="776" spans="8:10">
      <c r="H776" s="58">
        <f t="shared" si="12"/>
        <v>0</v>
      </c>
      <c r="I776" s="10" t="str">
        <f>IF(C776="","",VLOOKUP(C776,运单基本信息!$C$4:$P$1048576,8,FALSE))</f>
        <v/>
      </c>
      <c r="J776" s="168" t="str">
        <f>IF(C776="","",VLOOKUP(C776,运单基本信息!$C$4:$P$1048576,14,FALSE))</f>
        <v/>
      </c>
    </row>
    <row r="777" spans="8:10">
      <c r="H777" s="58">
        <f t="shared" si="12"/>
        <v>0</v>
      </c>
      <c r="I777" s="10" t="str">
        <f>IF(C777="","",VLOOKUP(C777,运单基本信息!$C$4:$P$1048576,8,FALSE))</f>
        <v/>
      </c>
      <c r="J777" s="168" t="str">
        <f>IF(C777="","",VLOOKUP(C777,运单基本信息!$C$4:$P$1048576,14,FALSE))</f>
        <v/>
      </c>
    </row>
    <row r="778" spans="8:10">
      <c r="H778" s="58">
        <f t="shared" si="12"/>
        <v>0</v>
      </c>
      <c r="I778" s="10" t="str">
        <f>IF(C778="","",VLOOKUP(C778,运单基本信息!$C$4:$P$1048576,8,FALSE))</f>
        <v/>
      </c>
      <c r="J778" s="168" t="str">
        <f>IF(C778="","",VLOOKUP(C778,运单基本信息!$C$4:$P$1048576,14,FALSE))</f>
        <v/>
      </c>
    </row>
    <row r="779" spans="8:10">
      <c r="H779" s="58">
        <f t="shared" si="12"/>
        <v>0</v>
      </c>
      <c r="I779" s="10" t="str">
        <f>IF(C779="","",VLOOKUP(C779,运单基本信息!$C$4:$P$1048576,8,FALSE))</f>
        <v/>
      </c>
      <c r="J779" s="168" t="str">
        <f>IF(C779="","",VLOOKUP(C779,运单基本信息!$C$4:$P$1048576,14,FALSE))</f>
        <v/>
      </c>
    </row>
    <row r="780" spans="8:10">
      <c r="H780" s="58">
        <f t="shared" si="12"/>
        <v>0</v>
      </c>
      <c r="I780" s="10" t="str">
        <f>IF(C780="","",VLOOKUP(C780,运单基本信息!$C$4:$P$1048576,8,FALSE))</f>
        <v/>
      </c>
      <c r="J780" s="168" t="str">
        <f>IF(C780="","",VLOOKUP(C780,运单基本信息!$C$4:$P$1048576,14,FALSE))</f>
        <v/>
      </c>
    </row>
    <row r="781" spans="8:10">
      <c r="H781" s="58">
        <f t="shared" si="12"/>
        <v>0</v>
      </c>
      <c r="I781" s="10" t="str">
        <f>IF(C781="","",VLOOKUP(C781,运单基本信息!$C$4:$P$1048576,8,FALSE))</f>
        <v/>
      </c>
      <c r="J781" s="168" t="str">
        <f>IF(C781="","",VLOOKUP(C781,运单基本信息!$C$4:$P$1048576,14,FALSE))</f>
        <v/>
      </c>
    </row>
    <row r="782" spans="8:10">
      <c r="H782" s="58">
        <f t="shared" si="12"/>
        <v>0</v>
      </c>
      <c r="I782" s="10" t="str">
        <f>IF(C782="","",VLOOKUP(C782,运单基本信息!$C$4:$P$1048576,8,FALSE))</f>
        <v/>
      </c>
      <c r="J782" s="168" t="str">
        <f>IF(C782="","",VLOOKUP(C782,运单基本信息!$C$4:$P$1048576,14,FALSE))</f>
        <v/>
      </c>
    </row>
    <row r="783" spans="8:10">
      <c r="H783" s="58">
        <f t="shared" si="12"/>
        <v>0</v>
      </c>
      <c r="I783" s="10" t="str">
        <f>IF(C783="","",VLOOKUP(C783,运单基本信息!$C$4:$P$1048576,8,FALSE))</f>
        <v/>
      </c>
      <c r="J783" s="168" t="str">
        <f>IF(C783="","",VLOOKUP(C783,运单基本信息!$C$4:$P$1048576,14,FALSE))</f>
        <v/>
      </c>
    </row>
    <row r="784" spans="8:10">
      <c r="H784" s="58">
        <f t="shared" si="12"/>
        <v>0</v>
      </c>
      <c r="I784" s="10" t="str">
        <f>IF(C784="","",VLOOKUP(C784,运单基本信息!$C$4:$P$1048576,8,FALSE))</f>
        <v/>
      </c>
      <c r="J784" s="168" t="str">
        <f>IF(C784="","",VLOOKUP(C784,运单基本信息!$C$4:$P$1048576,14,FALSE))</f>
        <v/>
      </c>
    </row>
    <row r="785" spans="8:10">
      <c r="H785" s="58">
        <f t="shared" si="12"/>
        <v>0</v>
      </c>
      <c r="I785" s="10" t="str">
        <f>IF(C785="","",VLOOKUP(C785,运单基本信息!$C$4:$P$1048576,8,FALSE))</f>
        <v/>
      </c>
      <c r="J785" s="168" t="str">
        <f>IF(C785="","",VLOOKUP(C785,运单基本信息!$C$4:$P$1048576,14,FALSE))</f>
        <v/>
      </c>
    </row>
    <row r="786" spans="8:10">
      <c r="H786" s="58">
        <f t="shared" si="12"/>
        <v>0</v>
      </c>
      <c r="I786" s="10" t="str">
        <f>IF(C786="","",VLOOKUP(C786,运单基本信息!$C$4:$P$1048576,8,FALSE))</f>
        <v/>
      </c>
      <c r="J786" s="168" t="str">
        <f>IF(C786="","",VLOOKUP(C786,运单基本信息!$C$4:$P$1048576,14,FALSE))</f>
        <v/>
      </c>
    </row>
    <row r="787" spans="8:10">
      <c r="H787" s="58">
        <f t="shared" si="12"/>
        <v>0</v>
      </c>
      <c r="I787" s="10" t="str">
        <f>IF(C787="","",VLOOKUP(C787,运单基本信息!$C$4:$P$1048576,8,FALSE))</f>
        <v/>
      </c>
      <c r="J787" s="168" t="str">
        <f>IF(C787="","",VLOOKUP(C787,运单基本信息!$C$4:$P$1048576,14,FALSE))</f>
        <v/>
      </c>
    </row>
    <row r="788" spans="8:10">
      <c r="H788" s="58">
        <f t="shared" si="12"/>
        <v>0</v>
      </c>
      <c r="I788" s="10" t="str">
        <f>IF(C788="","",VLOOKUP(C788,运单基本信息!$C$4:$P$1048576,8,FALSE))</f>
        <v/>
      </c>
      <c r="J788" s="168" t="str">
        <f>IF(C788="","",VLOOKUP(C788,运单基本信息!$C$4:$P$1048576,14,FALSE))</f>
        <v/>
      </c>
    </row>
    <row r="789" spans="8:10">
      <c r="H789" s="58">
        <f t="shared" si="12"/>
        <v>0</v>
      </c>
      <c r="I789" s="10" t="str">
        <f>IF(C789="","",VLOOKUP(C789,运单基本信息!$C$4:$P$1048576,8,FALSE))</f>
        <v/>
      </c>
      <c r="J789" s="168" t="str">
        <f>IF(C789="","",VLOOKUP(C789,运单基本信息!$C$4:$P$1048576,14,FALSE))</f>
        <v/>
      </c>
    </row>
    <row r="790" spans="8:10">
      <c r="H790" s="58">
        <f t="shared" si="12"/>
        <v>0</v>
      </c>
      <c r="I790" s="10" t="str">
        <f>IF(C790="","",VLOOKUP(C790,运单基本信息!$C$4:$P$1048576,8,FALSE))</f>
        <v/>
      </c>
      <c r="J790" s="168" t="str">
        <f>IF(C790="","",VLOOKUP(C790,运单基本信息!$C$4:$P$1048576,14,FALSE))</f>
        <v/>
      </c>
    </row>
    <row r="791" spans="8:10">
      <c r="H791" s="58">
        <f t="shared" si="12"/>
        <v>0</v>
      </c>
      <c r="I791" s="10" t="str">
        <f>IF(C791="","",VLOOKUP(C791,运单基本信息!$C$4:$P$1048576,8,FALSE))</f>
        <v/>
      </c>
      <c r="J791" s="168" t="str">
        <f>IF(C791="","",VLOOKUP(C791,运单基本信息!$C$4:$P$1048576,14,FALSE))</f>
        <v/>
      </c>
    </row>
    <row r="792" spans="8:10">
      <c r="H792" s="58">
        <f t="shared" si="12"/>
        <v>0</v>
      </c>
      <c r="I792" s="10" t="str">
        <f>IF(C792="","",VLOOKUP(C792,运单基本信息!$C$4:$P$1048576,8,FALSE))</f>
        <v/>
      </c>
      <c r="J792" s="168" t="str">
        <f>IF(C792="","",VLOOKUP(C792,运单基本信息!$C$4:$P$1048576,14,FALSE))</f>
        <v/>
      </c>
    </row>
    <row r="793" spans="8:10">
      <c r="H793" s="58">
        <f t="shared" si="12"/>
        <v>0</v>
      </c>
      <c r="I793" s="10" t="str">
        <f>IF(C793="","",VLOOKUP(C793,运单基本信息!$C$4:$P$1048576,8,FALSE))</f>
        <v/>
      </c>
      <c r="J793" s="168" t="str">
        <f>IF(C793="","",VLOOKUP(C793,运单基本信息!$C$4:$P$1048576,14,FALSE))</f>
        <v/>
      </c>
    </row>
    <row r="794" spans="8:10">
      <c r="H794" s="58">
        <f t="shared" si="12"/>
        <v>0</v>
      </c>
      <c r="I794" s="10" t="str">
        <f>IF(C794="","",VLOOKUP(C794,运单基本信息!$C$4:$P$1048576,8,FALSE))</f>
        <v/>
      </c>
      <c r="J794" s="168" t="str">
        <f>IF(C794="","",VLOOKUP(C794,运单基本信息!$C$4:$P$1048576,14,FALSE))</f>
        <v/>
      </c>
    </row>
    <row r="795" spans="8:10">
      <c r="H795" s="58">
        <f t="shared" si="12"/>
        <v>0</v>
      </c>
      <c r="I795" s="10" t="str">
        <f>IF(C795="","",VLOOKUP(C795,运单基本信息!$C$4:$P$1048576,8,FALSE))</f>
        <v/>
      </c>
      <c r="J795" s="168" t="str">
        <f>IF(C795="","",VLOOKUP(C795,运单基本信息!$C$4:$P$1048576,14,FALSE))</f>
        <v/>
      </c>
    </row>
    <row r="796" spans="8:10">
      <c r="H796" s="58">
        <f t="shared" si="12"/>
        <v>0</v>
      </c>
      <c r="I796" s="10" t="str">
        <f>IF(C796="","",VLOOKUP(C796,运单基本信息!$C$4:$P$1048576,8,FALSE))</f>
        <v/>
      </c>
      <c r="J796" s="168" t="str">
        <f>IF(C796="","",VLOOKUP(C796,运单基本信息!$C$4:$P$1048576,14,FALSE))</f>
        <v/>
      </c>
    </row>
    <row r="797" spans="8:10">
      <c r="H797" s="58">
        <f t="shared" si="12"/>
        <v>0</v>
      </c>
      <c r="I797" s="10" t="str">
        <f>IF(C797="","",VLOOKUP(C797,运单基本信息!$C$4:$P$1048576,8,FALSE))</f>
        <v/>
      </c>
      <c r="J797" s="168" t="str">
        <f>IF(C797="","",VLOOKUP(C797,运单基本信息!$C$4:$P$1048576,14,FALSE))</f>
        <v/>
      </c>
    </row>
    <row r="798" spans="8:10">
      <c r="H798" s="58">
        <f t="shared" si="12"/>
        <v>0</v>
      </c>
      <c r="I798" s="10" t="str">
        <f>IF(C798="","",VLOOKUP(C798,运单基本信息!$C$4:$P$1048576,8,FALSE))</f>
        <v/>
      </c>
      <c r="J798" s="168" t="str">
        <f>IF(C798="","",VLOOKUP(C798,运单基本信息!$C$4:$P$1048576,14,FALSE))</f>
        <v/>
      </c>
    </row>
    <row r="799" spans="8:10">
      <c r="H799" s="58">
        <f t="shared" si="12"/>
        <v>0</v>
      </c>
      <c r="I799" s="10" t="str">
        <f>IF(C799="","",VLOOKUP(C799,运单基本信息!$C$4:$P$1048576,8,FALSE))</f>
        <v/>
      </c>
      <c r="J799" s="168" t="str">
        <f>IF(C799="","",VLOOKUP(C799,运单基本信息!$C$4:$P$1048576,14,FALSE))</f>
        <v/>
      </c>
    </row>
    <row r="800" spans="8:10">
      <c r="H800" s="58">
        <f t="shared" si="12"/>
        <v>0</v>
      </c>
      <c r="I800" s="10" t="str">
        <f>IF(C800="","",VLOOKUP(C800,运单基本信息!$C$4:$P$1048576,8,FALSE))</f>
        <v/>
      </c>
      <c r="J800" s="168" t="str">
        <f>IF(C800="","",VLOOKUP(C800,运单基本信息!$C$4:$P$1048576,14,FALSE))</f>
        <v/>
      </c>
    </row>
    <row r="801" spans="8:10">
      <c r="H801" s="58">
        <f t="shared" si="12"/>
        <v>0</v>
      </c>
      <c r="I801" s="10" t="str">
        <f>IF(C801="","",VLOOKUP(C801,运单基本信息!$C$4:$P$1048576,8,FALSE))</f>
        <v/>
      </c>
      <c r="J801" s="168" t="str">
        <f>IF(C801="","",VLOOKUP(C801,运单基本信息!$C$4:$P$1048576,14,FALSE))</f>
        <v/>
      </c>
    </row>
    <row r="802" spans="8:10">
      <c r="H802" s="58">
        <f t="shared" si="12"/>
        <v>0</v>
      </c>
      <c r="I802" s="10" t="str">
        <f>IF(C802="","",VLOOKUP(C802,运单基本信息!$C$4:$P$1048576,8,FALSE))</f>
        <v/>
      </c>
      <c r="J802" s="168" t="str">
        <f>IF(C802="","",VLOOKUP(C802,运单基本信息!$C$4:$P$1048576,14,FALSE))</f>
        <v/>
      </c>
    </row>
    <row r="803" spans="8:10">
      <c r="H803" s="58">
        <f t="shared" si="12"/>
        <v>0</v>
      </c>
      <c r="I803" s="10" t="str">
        <f>IF(C803="","",VLOOKUP(C803,运单基本信息!$C$4:$P$1048576,8,FALSE))</f>
        <v/>
      </c>
      <c r="J803" s="168" t="str">
        <f>IF(C803="","",VLOOKUP(C803,运单基本信息!$C$4:$P$1048576,14,FALSE))</f>
        <v/>
      </c>
    </row>
    <row r="804" spans="8:10">
      <c r="H804" s="58">
        <f t="shared" si="12"/>
        <v>0</v>
      </c>
      <c r="I804" s="10" t="str">
        <f>IF(C804="","",VLOOKUP(C804,运单基本信息!$C$4:$P$1048576,8,FALSE))</f>
        <v/>
      </c>
      <c r="J804" s="168" t="str">
        <f>IF(C804="","",VLOOKUP(C804,运单基本信息!$C$4:$P$1048576,14,FALSE))</f>
        <v/>
      </c>
    </row>
    <row r="805" spans="8:10">
      <c r="H805" s="58">
        <f t="shared" si="12"/>
        <v>0</v>
      </c>
      <c r="I805" s="10" t="str">
        <f>IF(C805="","",VLOOKUP(C805,运单基本信息!$C$4:$P$1048576,8,FALSE))</f>
        <v/>
      </c>
      <c r="J805" s="168" t="str">
        <f>IF(C805="","",VLOOKUP(C805,运单基本信息!$C$4:$P$1048576,14,FALSE))</f>
        <v/>
      </c>
    </row>
    <row r="806" spans="8:10">
      <c r="H806" s="58">
        <f t="shared" si="12"/>
        <v>0</v>
      </c>
      <c r="I806" s="10" t="str">
        <f>IF(C806="","",VLOOKUP(C806,运单基本信息!$C$4:$P$1048576,8,FALSE))</f>
        <v/>
      </c>
      <c r="J806" s="168" t="str">
        <f>IF(C806="","",VLOOKUP(C806,运单基本信息!$C$4:$P$1048576,14,FALSE))</f>
        <v/>
      </c>
    </row>
    <row r="807" spans="8:10">
      <c r="H807" s="58">
        <f t="shared" si="12"/>
        <v>0</v>
      </c>
      <c r="I807" s="10" t="str">
        <f>IF(C807="","",VLOOKUP(C807,运单基本信息!$C$4:$P$1048576,8,FALSE))</f>
        <v/>
      </c>
      <c r="J807" s="168" t="str">
        <f>IF(C807="","",VLOOKUP(C807,运单基本信息!$C$4:$P$1048576,14,FALSE))</f>
        <v/>
      </c>
    </row>
    <row r="808" spans="8:10">
      <c r="H808" s="58">
        <f t="shared" si="12"/>
        <v>0</v>
      </c>
      <c r="I808" s="10" t="str">
        <f>IF(C808="","",VLOOKUP(C808,运单基本信息!$C$4:$P$1048576,8,FALSE))</f>
        <v/>
      </c>
      <c r="J808" s="168" t="str">
        <f>IF(C808="","",VLOOKUP(C808,运单基本信息!$C$4:$P$1048576,14,FALSE))</f>
        <v/>
      </c>
    </row>
    <row r="809" spans="8:10">
      <c r="H809" s="58">
        <f t="shared" si="12"/>
        <v>0</v>
      </c>
      <c r="I809" s="10" t="str">
        <f>IF(C809="","",VLOOKUP(C809,运单基本信息!$C$4:$P$1048576,8,FALSE))</f>
        <v/>
      </c>
      <c r="J809" s="168" t="str">
        <f>IF(C809="","",VLOOKUP(C809,运单基本信息!$C$4:$P$1048576,14,FALSE))</f>
        <v/>
      </c>
    </row>
    <row r="810" spans="8:10">
      <c r="H810" s="58">
        <f t="shared" ref="H810:H873" si="13">F810+G810</f>
        <v>0</v>
      </c>
      <c r="I810" s="10" t="str">
        <f>IF(C810="","",VLOOKUP(C810,运单基本信息!$C$4:$P$1048576,8,FALSE))</f>
        <v/>
      </c>
      <c r="J810" s="168" t="str">
        <f>IF(C810="","",VLOOKUP(C810,运单基本信息!$C$4:$P$1048576,14,FALSE))</f>
        <v/>
      </c>
    </row>
    <row r="811" spans="8:10">
      <c r="H811" s="58">
        <f t="shared" si="13"/>
        <v>0</v>
      </c>
      <c r="I811" s="10" t="str">
        <f>IF(C811="","",VLOOKUP(C811,运单基本信息!$C$4:$P$1048576,8,FALSE))</f>
        <v/>
      </c>
      <c r="J811" s="168" t="str">
        <f>IF(C811="","",VLOOKUP(C811,运单基本信息!$C$4:$P$1048576,14,FALSE))</f>
        <v/>
      </c>
    </row>
    <row r="812" spans="8:10">
      <c r="H812" s="58">
        <f t="shared" si="13"/>
        <v>0</v>
      </c>
      <c r="I812" s="10" t="str">
        <f>IF(C812="","",VLOOKUP(C812,运单基本信息!$C$4:$P$1048576,8,FALSE))</f>
        <v/>
      </c>
      <c r="J812" s="168" t="str">
        <f>IF(C812="","",VLOOKUP(C812,运单基本信息!$C$4:$P$1048576,14,FALSE))</f>
        <v/>
      </c>
    </row>
    <row r="813" spans="8:10">
      <c r="H813" s="58">
        <f t="shared" si="13"/>
        <v>0</v>
      </c>
      <c r="I813" s="10" t="str">
        <f>IF(C813="","",VLOOKUP(C813,运单基本信息!$C$4:$P$1048576,8,FALSE))</f>
        <v/>
      </c>
      <c r="J813" s="168" t="str">
        <f>IF(C813="","",VLOOKUP(C813,运单基本信息!$C$4:$P$1048576,14,FALSE))</f>
        <v/>
      </c>
    </row>
    <row r="814" spans="8:10">
      <c r="H814" s="58">
        <f t="shared" si="13"/>
        <v>0</v>
      </c>
      <c r="I814" s="10" t="str">
        <f>IF(C814="","",VLOOKUP(C814,运单基本信息!$C$4:$P$1048576,8,FALSE))</f>
        <v/>
      </c>
      <c r="J814" s="168" t="str">
        <f>IF(C814="","",VLOOKUP(C814,运单基本信息!$C$4:$P$1048576,14,FALSE))</f>
        <v/>
      </c>
    </row>
    <row r="815" spans="8:10">
      <c r="H815" s="58">
        <f t="shared" si="13"/>
        <v>0</v>
      </c>
      <c r="I815" s="10" t="str">
        <f>IF(C815="","",VLOOKUP(C815,运单基本信息!$C$4:$P$1048576,8,FALSE))</f>
        <v/>
      </c>
      <c r="J815" s="168" t="str">
        <f>IF(C815="","",VLOOKUP(C815,运单基本信息!$C$4:$P$1048576,14,FALSE))</f>
        <v/>
      </c>
    </row>
    <row r="816" spans="8:10">
      <c r="H816" s="58">
        <f t="shared" si="13"/>
        <v>0</v>
      </c>
      <c r="I816" s="10" t="str">
        <f>IF(C816="","",VLOOKUP(C816,运单基本信息!$C$4:$P$1048576,8,FALSE))</f>
        <v/>
      </c>
      <c r="J816" s="168" t="str">
        <f>IF(C816="","",VLOOKUP(C816,运单基本信息!$C$4:$P$1048576,14,FALSE))</f>
        <v/>
      </c>
    </row>
    <row r="817" spans="8:10">
      <c r="H817" s="58">
        <f t="shared" si="13"/>
        <v>0</v>
      </c>
      <c r="I817" s="10" t="str">
        <f>IF(C817="","",VLOOKUP(C817,运单基本信息!$C$4:$P$1048576,8,FALSE))</f>
        <v/>
      </c>
      <c r="J817" s="168" t="str">
        <f>IF(C817="","",VLOOKUP(C817,运单基本信息!$C$4:$P$1048576,14,FALSE))</f>
        <v/>
      </c>
    </row>
    <row r="818" spans="8:10">
      <c r="H818" s="58">
        <f t="shared" si="13"/>
        <v>0</v>
      </c>
      <c r="I818" s="10" t="str">
        <f>IF(C818="","",VLOOKUP(C818,运单基本信息!$C$4:$P$1048576,8,FALSE))</f>
        <v/>
      </c>
      <c r="J818" s="168" t="str">
        <f>IF(C818="","",VLOOKUP(C818,运单基本信息!$C$4:$P$1048576,14,FALSE))</f>
        <v/>
      </c>
    </row>
    <row r="819" spans="8:10">
      <c r="H819" s="58">
        <f t="shared" si="13"/>
        <v>0</v>
      </c>
      <c r="I819" s="10" t="str">
        <f>IF(C819="","",VLOOKUP(C819,运单基本信息!$C$4:$P$1048576,8,FALSE))</f>
        <v/>
      </c>
      <c r="J819" s="168" t="str">
        <f>IF(C819="","",VLOOKUP(C819,运单基本信息!$C$4:$P$1048576,14,FALSE))</f>
        <v/>
      </c>
    </row>
    <row r="820" spans="8:10">
      <c r="H820" s="58">
        <f t="shared" si="13"/>
        <v>0</v>
      </c>
      <c r="I820" s="10" t="str">
        <f>IF(C820="","",VLOOKUP(C820,运单基本信息!$C$4:$P$1048576,8,FALSE))</f>
        <v/>
      </c>
      <c r="J820" s="168" t="str">
        <f>IF(C820="","",VLOOKUP(C820,运单基本信息!$C$4:$P$1048576,14,FALSE))</f>
        <v/>
      </c>
    </row>
    <row r="821" spans="8:10">
      <c r="H821" s="58">
        <f t="shared" si="13"/>
        <v>0</v>
      </c>
      <c r="I821" s="10" t="str">
        <f>IF(C821="","",VLOOKUP(C821,运单基本信息!$C$4:$P$1048576,8,FALSE))</f>
        <v/>
      </c>
      <c r="J821" s="168" t="str">
        <f>IF(C821="","",VLOOKUP(C821,运单基本信息!$C$4:$P$1048576,14,FALSE))</f>
        <v/>
      </c>
    </row>
    <row r="822" spans="8:10">
      <c r="H822" s="58">
        <f t="shared" si="13"/>
        <v>0</v>
      </c>
      <c r="I822" s="10" t="str">
        <f>IF(C822="","",VLOOKUP(C822,运单基本信息!$C$4:$P$1048576,8,FALSE))</f>
        <v/>
      </c>
      <c r="J822" s="168" t="str">
        <f>IF(C822="","",VLOOKUP(C822,运单基本信息!$C$4:$P$1048576,14,FALSE))</f>
        <v/>
      </c>
    </row>
    <row r="823" spans="8:10">
      <c r="H823" s="58">
        <f t="shared" si="13"/>
        <v>0</v>
      </c>
      <c r="I823" s="10" t="str">
        <f>IF(C823="","",VLOOKUP(C823,运单基本信息!$C$4:$P$1048576,8,FALSE))</f>
        <v/>
      </c>
      <c r="J823" s="168" t="str">
        <f>IF(C823="","",VLOOKUP(C823,运单基本信息!$C$4:$P$1048576,14,FALSE))</f>
        <v/>
      </c>
    </row>
    <row r="824" spans="8:10">
      <c r="H824" s="58">
        <f t="shared" si="13"/>
        <v>0</v>
      </c>
      <c r="I824" s="10" t="str">
        <f>IF(C824="","",VLOOKUP(C824,运单基本信息!$C$4:$P$1048576,8,FALSE))</f>
        <v/>
      </c>
      <c r="J824" s="168" t="str">
        <f>IF(C824="","",VLOOKUP(C824,运单基本信息!$C$4:$P$1048576,14,FALSE))</f>
        <v/>
      </c>
    </row>
    <row r="825" spans="8:10">
      <c r="H825" s="58">
        <f t="shared" si="13"/>
        <v>0</v>
      </c>
      <c r="I825" s="10" t="str">
        <f>IF(C825="","",VLOOKUP(C825,运单基本信息!$C$4:$P$1048576,8,FALSE))</f>
        <v/>
      </c>
      <c r="J825" s="168" t="str">
        <f>IF(C825="","",VLOOKUP(C825,运单基本信息!$C$4:$P$1048576,14,FALSE))</f>
        <v/>
      </c>
    </row>
    <row r="826" spans="8:10">
      <c r="H826" s="58">
        <f t="shared" si="13"/>
        <v>0</v>
      </c>
      <c r="I826" s="10" t="str">
        <f>IF(C826="","",VLOOKUP(C826,运单基本信息!$C$4:$P$1048576,8,FALSE))</f>
        <v/>
      </c>
      <c r="J826" s="168" t="str">
        <f>IF(C826="","",VLOOKUP(C826,运单基本信息!$C$4:$P$1048576,14,FALSE))</f>
        <v/>
      </c>
    </row>
    <row r="827" spans="8:10">
      <c r="H827" s="58">
        <f t="shared" si="13"/>
        <v>0</v>
      </c>
      <c r="I827" s="10" t="str">
        <f>IF(C827="","",VLOOKUP(C827,运单基本信息!$C$4:$P$1048576,8,FALSE))</f>
        <v/>
      </c>
      <c r="J827" s="168" t="str">
        <f>IF(C827="","",VLOOKUP(C827,运单基本信息!$C$4:$P$1048576,14,FALSE))</f>
        <v/>
      </c>
    </row>
    <row r="828" spans="8:10">
      <c r="H828" s="58">
        <f t="shared" si="13"/>
        <v>0</v>
      </c>
      <c r="I828" s="10" t="str">
        <f>IF(C828="","",VLOOKUP(C828,运单基本信息!$C$4:$P$1048576,8,FALSE))</f>
        <v/>
      </c>
      <c r="J828" s="168" t="str">
        <f>IF(C828="","",VLOOKUP(C828,运单基本信息!$C$4:$P$1048576,14,FALSE))</f>
        <v/>
      </c>
    </row>
    <row r="829" spans="8:10">
      <c r="H829" s="58">
        <f t="shared" si="13"/>
        <v>0</v>
      </c>
      <c r="I829" s="10" t="str">
        <f>IF(C829="","",VLOOKUP(C829,运单基本信息!$C$4:$P$1048576,8,FALSE))</f>
        <v/>
      </c>
      <c r="J829" s="168" t="str">
        <f>IF(C829="","",VLOOKUP(C829,运单基本信息!$C$4:$P$1048576,14,FALSE))</f>
        <v/>
      </c>
    </row>
    <row r="830" spans="8:10">
      <c r="H830" s="58">
        <f t="shared" si="13"/>
        <v>0</v>
      </c>
      <c r="I830" s="10" t="str">
        <f>IF(C830="","",VLOOKUP(C830,运单基本信息!$C$4:$P$1048576,8,FALSE))</f>
        <v/>
      </c>
      <c r="J830" s="168" t="str">
        <f>IF(C830="","",VLOOKUP(C830,运单基本信息!$C$4:$P$1048576,14,FALSE))</f>
        <v/>
      </c>
    </row>
    <row r="831" spans="8:10">
      <c r="H831" s="58">
        <f t="shared" si="13"/>
        <v>0</v>
      </c>
      <c r="I831" s="10" t="str">
        <f>IF(C831="","",VLOOKUP(C831,运单基本信息!$C$4:$P$1048576,8,FALSE))</f>
        <v/>
      </c>
      <c r="J831" s="168" t="str">
        <f>IF(C831="","",VLOOKUP(C831,运单基本信息!$C$4:$P$1048576,14,FALSE))</f>
        <v/>
      </c>
    </row>
    <row r="832" spans="8:10">
      <c r="H832" s="58">
        <f t="shared" si="13"/>
        <v>0</v>
      </c>
      <c r="I832" s="10" t="str">
        <f>IF(C832="","",VLOOKUP(C832,运单基本信息!$C$4:$P$1048576,8,FALSE))</f>
        <v/>
      </c>
      <c r="J832" s="168" t="str">
        <f>IF(C832="","",VLOOKUP(C832,运单基本信息!$C$4:$P$1048576,14,FALSE))</f>
        <v/>
      </c>
    </row>
    <row r="833" spans="8:10">
      <c r="H833" s="58">
        <f t="shared" si="13"/>
        <v>0</v>
      </c>
      <c r="I833" s="10" t="str">
        <f>IF(C833="","",VLOOKUP(C833,运单基本信息!$C$4:$P$1048576,8,FALSE))</f>
        <v/>
      </c>
      <c r="J833" s="168" t="str">
        <f>IF(C833="","",VLOOKUP(C833,运单基本信息!$C$4:$P$1048576,14,FALSE))</f>
        <v/>
      </c>
    </row>
    <row r="834" spans="8:10">
      <c r="H834" s="58">
        <f t="shared" si="13"/>
        <v>0</v>
      </c>
      <c r="I834" s="10" t="str">
        <f>IF(C834="","",VLOOKUP(C834,运单基本信息!$C$4:$P$1048576,8,FALSE))</f>
        <v/>
      </c>
      <c r="J834" s="168" t="str">
        <f>IF(C834="","",VLOOKUP(C834,运单基本信息!$C$4:$P$1048576,14,FALSE))</f>
        <v/>
      </c>
    </row>
    <row r="835" spans="8:10">
      <c r="H835" s="58">
        <f t="shared" si="13"/>
        <v>0</v>
      </c>
      <c r="I835" s="10" t="str">
        <f>IF(C835="","",VLOOKUP(C835,运单基本信息!$C$4:$P$1048576,8,FALSE))</f>
        <v/>
      </c>
      <c r="J835" s="168" t="str">
        <f>IF(C835="","",VLOOKUP(C835,运单基本信息!$C$4:$P$1048576,14,FALSE))</f>
        <v/>
      </c>
    </row>
    <row r="836" spans="8:10">
      <c r="H836" s="58">
        <f t="shared" si="13"/>
        <v>0</v>
      </c>
      <c r="I836" s="10" t="str">
        <f>IF(C836="","",VLOOKUP(C836,运单基本信息!$C$4:$P$1048576,8,FALSE))</f>
        <v/>
      </c>
      <c r="J836" s="168" t="str">
        <f>IF(C836="","",VLOOKUP(C836,运单基本信息!$C$4:$P$1048576,14,FALSE))</f>
        <v/>
      </c>
    </row>
    <row r="837" spans="8:10">
      <c r="H837" s="58">
        <f t="shared" si="13"/>
        <v>0</v>
      </c>
      <c r="I837" s="10" t="str">
        <f>IF(C837="","",VLOOKUP(C837,运单基本信息!$C$4:$P$1048576,8,FALSE))</f>
        <v/>
      </c>
      <c r="J837" s="168" t="str">
        <f>IF(C837="","",VLOOKUP(C837,运单基本信息!$C$4:$P$1048576,14,FALSE))</f>
        <v/>
      </c>
    </row>
    <row r="838" spans="8:10">
      <c r="H838" s="58">
        <f t="shared" si="13"/>
        <v>0</v>
      </c>
      <c r="I838" s="10" t="str">
        <f>IF(C838="","",VLOOKUP(C838,运单基本信息!$C$4:$P$1048576,8,FALSE))</f>
        <v/>
      </c>
      <c r="J838" s="168" t="str">
        <f>IF(C838="","",VLOOKUP(C838,运单基本信息!$C$4:$P$1048576,14,FALSE))</f>
        <v/>
      </c>
    </row>
    <row r="839" spans="8:10">
      <c r="H839" s="58">
        <f t="shared" si="13"/>
        <v>0</v>
      </c>
      <c r="I839" s="10" t="str">
        <f>IF(C839="","",VLOOKUP(C839,运单基本信息!$C$4:$P$1048576,8,FALSE))</f>
        <v/>
      </c>
      <c r="J839" s="168" t="str">
        <f>IF(C839="","",VLOOKUP(C839,运单基本信息!$C$4:$P$1048576,14,FALSE))</f>
        <v/>
      </c>
    </row>
    <row r="840" spans="8:10">
      <c r="H840" s="58">
        <f t="shared" si="13"/>
        <v>0</v>
      </c>
      <c r="I840" s="10" t="str">
        <f>IF(C840="","",VLOOKUP(C840,运单基本信息!$C$4:$P$1048576,8,FALSE))</f>
        <v/>
      </c>
      <c r="J840" s="168" t="str">
        <f>IF(C840="","",VLOOKUP(C840,运单基本信息!$C$4:$P$1048576,14,FALSE))</f>
        <v/>
      </c>
    </row>
    <row r="841" spans="8:10">
      <c r="H841" s="58">
        <f t="shared" si="13"/>
        <v>0</v>
      </c>
      <c r="I841" s="10" t="str">
        <f>IF(C841="","",VLOOKUP(C841,运单基本信息!$C$4:$P$1048576,8,FALSE))</f>
        <v/>
      </c>
      <c r="J841" s="168" t="str">
        <f>IF(C841="","",VLOOKUP(C841,运单基本信息!$C$4:$P$1048576,14,FALSE))</f>
        <v/>
      </c>
    </row>
    <row r="842" spans="8:10">
      <c r="H842" s="58">
        <f t="shared" si="13"/>
        <v>0</v>
      </c>
      <c r="I842" s="10" t="str">
        <f>IF(C842="","",VLOOKUP(C842,运单基本信息!$C$4:$P$1048576,8,FALSE))</f>
        <v/>
      </c>
      <c r="J842" s="168" t="str">
        <f>IF(C842="","",VLOOKUP(C842,运单基本信息!$C$4:$P$1048576,14,FALSE))</f>
        <v/>
      </c>
    </row>
    <row r="843" spans="8:10">
      <c r="H843" s="58">
        <f t="shared" si="13"/>
        <v>0</v>
      </c>
      <c r="I843" s="10" t="str">
        <f>IF(C843="","",VLOOKUP(C843,运单基本信息!$C$4:$P$1048576,8,FALSE))</f>
        <v/>
      </c>
      <c r="J843" s="168" t="str">
        <f>IF(C843="","",VLOOKUP(C843,运单基本信息!$C$4:$P$1048576,14,FALSE))</f>
        <v/>
      </c>
    </row>
    <row r="844" spans="8:10">
      <c r="H844" s="58">
        <f t="shared" si="13"/>
        <v>0</v>
      </c>
      <c r="I844" s="10" t="str">
        <f>IF(C844="","",VLOOKUP(C844,运单基本信息!$C$4:$P$1048576,8,FALSE))</f>
        <v/>
      </c>
      <c r="J844" s="168" t="str">
        <f>IF(C844="","",VLOOKUP(C844,运单基本信息!$C$4:$P$1048576,14,FALSE))</f>
        <v/>
      </c>
    </row>
    <row r="845" spans="8:10">
      <c r="H845" s="58">
        <f t="shared" si="13"/>
        <v>0</v>
      </c>
      <c r="I845" s="10" t="str">
        <f>IF(C845="","",VLOOKUP(C845,运单基本信息!$C$4:$P$1048576,8,FALSE))</f>
        <v/>
      </c>
      <c r="J845" s="168" t="str">
        <f>IF(C845="","",VLOOKUP(C845,运单基本信息!$C$4:$P$1048576,14,FALSE))</f>
        <v/>
      </c>
    </row>
    <row r="846" spans="8:10">
      <c r="H846" s="58">
        <f t="shared" si="13"/>
        <v>0</v>
      </c>
      <c r="I846" s="10" t="str">
        <f>IF(C846="","",VLOOKUP(C846,运单基本信息!$C$4:$P$1048576,8,FALSE))</f>
        <v/>
      </c>
      <c r="J846" s="168" t="str">
        <f>IF(C846="","",VLOOKUP(C846,运单基本信息!$C$4:$P$1048576,14,FALSE))</f>
        <v/>
      </c>
    </row>
    <row r="847" spans="8:10">
      <c r="H847" s="58">
        <f t="shared" si="13"/>
        <v>0</v>
      </c>
      <c r="I847" s="10" t="str">
        <f>IF(C847="","",VLOOKUP(C847,运单基本信息!$C$4:$P$1048576,8,FALSE))</f>
        <v/>
      </c>
      <c r="J847" s="168" t="str">
        <f>IF(C847="","",VLOOKUP(C847,运单基本信息!$C$4:$P$1048576,14,FALSE))</f>
        <v/>
      </c>
    </row>
    <row r="848" spans="8:10">
      <c r="H848" s="58">
        <f t="shared" si="13"/>
        <v>0</v>
      </c>
      <c r="I848" s="10" t="str">
        <f>IF(C848="","",VLOOKUP(C848,运单基本信息!$C$4:$P$1048576,8,FALSE))</f>
        <v/>
      </c>
      <c r="J848" s="168" t="str">
        <f>IF(C848="","",VLOOKUP(C848,运单基本信息!$C$4:$P$1048576,14,FALSE))</f>
        <v/>
      </c>
    </row>
    <row r="849" spans="8:10">
      <c r="H849" s="58">
        <f t="shared" si="13"/>
        <v>0</v>
      </c>
      <c r="I849" s="10" t="str">
        <f>IF(C849="","",VLOOKUP(C849,运单基本信息!$C$4:$P$1048576,8,FALSE))</f>
        <v/>
      </c>
      <c r="J849" s="168" t="str">
        <f>IF(C849="","",VLOOKUP(C849,运单基本信息!$C$4:$P$1048576,14,FALSE))</f>
        <v/>
      </c>
    </row>
    <row r="850" spans="8:10">
      <c r="H850" s="58">
        <f t="shared" si="13"/>
        <v>0</v>
      </c>
      <c r="I850" s="10" t="str">
        <f>IF(C850="","",VLOOKUP(C850,运单基本信息!$C$4:$P$1048576,8,FALSE))</f>
        <v/>
      </c>
      <c r="J850" s="168" t="str">
        <f>IF(C850="","",VLOOKUP(C850,运单基本信息!$C$4:$P$1048576,14,FALSE))</f>
        <v/>
      </c>
    </row>
    <row r="851" spans="8:10">
      <c r="H851" s="58">
        <f t="shared" si="13"/>
        <v>0</v>
      </c>
      <c r="I851" s="10" t="str">
        <f>IF(C851="","",VLOOKUP(C851,运单基本信息!$C$4:$P$1048576,8,FALSE))</f>
        <v/>
      </c>
      <c r="J851" s="168" t="str">
        <f>IF(C851="","",VLOOKUP(C851,运单基本信息!$C$4:$P$1048576,14,FALSE))</f>
        <v/>
      </c>
    </row>
    <row r="852" spans="8:10">
      <c r="H852" s="58">
        <f t="shared" si="13"/>
        <v>0</v>
      </c>
      <c r="I852" s="10" t="str">
        <f>IF(C852="","",VLOOKUP(C852,运单基本信息!$C$4:$P$1048576,8,FALSE))</f>
        <v/>
      </c>
      <c r="J852" s="168" t="str">
        <f>IF(C852="","",VLOOKUP(C852,运单基本信息!$C$4:$P$1048576,14,FALSE))</f>
        <v/>
      </c>
    </row>
    <row r="853" spans="8:10">
      <c r="H853" s="58">
        <f t="shared" si="13"/>
        <v>0</v>
      </c>
      <c r="I853" s="10" t="str">
        <f>IF(C853="","",VLOOKUP(C853,运单基本信息!$C$4:$P$1048576,8,FALSE))</f>
        <v/>
      </c>
      <c r="J853" s="168" t="str">
        <f>IF(C853="","",VLOOKUP(C853,运单基本信息!$C$4:$P$1048576,14,FALSE))</f>
        <v/>
      </c>
    </row>
    <row r="854" spans="8:10">
      <c r="H854" s="58">
        <f t="shared" si="13"/>
        <v>0</v>
      </c>
      <c r="I854" s="10" t="str">
        <f>IF(C854="","",VLOOKUP(C854,运单基本信息!$C$4:$P$1048576,8,FALSE))</f>
        <v/>
      </c>
      <c r="J854" s="168" t="str">
        <f>IF(C854="","",VLOOKUP(C854,运单基本信息!$C$4:$P$1048576,14,FALSE))</f>
        <v/>
      </c>
    </row>
    <row r="855" spans="8:10">
      <c r="H855" s="58">
        <f t="shared" si="13"/>
        <v>0</v>
      </c>
      <c r="I855" s="10" t="str">
        <f>IF(C855="","",VLOOKUP(C855,运单基本信息!$C$4:$P$1048576,8,FALSE))</f>
        <v/>
      </c>
      <c r="J855" s="168" t="str">
        <f>IF(C855="","",VLOOKUP(C855,运单基本信息!$C$4:$P$1048576,14,FALSE))</f>
        <v/>
      </c>
    </row>
    <row r="856" spans="8:10">
      <c r="H856" s="58">
        <f t="shared" si="13"/>
        <v>0</v>
      </c>
      <c r="I856" s="10" t="str">
        <f>IF(C856="","",VLOOKUP(C856,运单基本信息!$C$4:$P$1048576,8,FALSE))</f>
        <v/>
      </c>
      <c r="J856" s="168" t="str">
        <f>IF(C856="","",VLOOKUP(C856,运单基本信息!$C$4:$P$1048576,14,FALSE))</f>
        <v/>
      </c>
    </row>
    <row r="857" spans="8:10">
      <c r="H857" s="58">
        <f t="shared" si="13"/>
        <v>0</v>
      </c>
      <c r="I857" s="10" t="str">
        <f>IF(C857="","",VLOOKUP(C857,运单基本信息!$C$4:$P$1048576,8,FALSE))</f>
        <v/>
      </c>
      <c r="J857" s="168" t="str">
        <f>IF(C857="","",VLOOKUP(C857,运单基本信息!$C$4:$P$1048576,14,FALSE))</f>
        <v/>
      </c>
    </row>
    <row r="858" spans="8:10">
      <c r="H858" s="58">
        <f t="shared" si="13"/>
        <v>0</v>
      </c>
      <c r="I858" s="10" t="str">
        <f>IF(C858="","",VLOOKUP(C858,运单基本信息!$C$4:$P$1048576,8,FALSE))</f>
        <v/>
      </c>
      <c r="J858" s="168" t="str">
        <f>IF(C858="","",VLOOKUP(C858,运单基本信息!$C$4:$P$1048576,14,FALSE))</f>
        <v/>
      </c>
    </row>
    <row r="859" spans="8:10">
      <c r="H859" s="58">
        <f t="shared" si="13"/>
        <v>0</v>
      </c>
      <c r="I859" s="10" t="str">
        <f>IF(C859="","",VLOOKUP(C859,运单基本信息!$C$4:$P$1048576,8,FALSE))</f>
        <v/>
      </c>
      <c r="J859" s="168" t="str">
        <f>IF(C859="","",VLOOKUP(C859,运单基本信息!$C$4:$P$1048576,14,FALSE))</f>
        <v/>
      </c>
    </row>
    <row r="860" spans="8:10">
      <c r="H860" s="58">
        <f t="shared" si="13"/>
        <v>0</v>
      </c>
      <c r="I860" s="10" t="str">
        <f>IF(C860="","",VLOOKUP(C860,运单基本信息!$C$4:$P$1048576,8,FALSE))</f>
        <v/>
      </c>
      <c r="J860" s="168" t="str">
        <f>IF(C860="","",VLOOKUP(C860,运单基本信息!$C$4:$P$1048576,14,FALSE))</f>
        <v/>
      </c>
    </row>
    <row r="861" spans="8:10">
      <c r="H861" s="58">
        <f t="shared" si="13"/>
        <v>0</v>
      </c>
      <c r="I861" s="10" t="str">
        <f>IF(C861="","",VLOOKUP(C861,运单基本信息!$C$4:$P$1048576,8,FALSE))</f>
        <v/>
      </c>
      <c r="J861" s="168" t="str">
        <f>IF(C861="","",VLOOKUP(C861,运单基本信息!$C$4:$P$1048576,14,FALSE))</f>
        <v/>
      </c>
    </row>
    <row r="862" spans="8:10">
      <c r="H862" s="58">
        <f t="shared" si="13"/>
        <v>0</v>
      </c>
      <c r="I862" s="10" t="str">
        <f>IF(C862="","",VLOOKUP(C862,运单基本信息!$C$4:$P$1048576,8,FALSE))</f>
        <v/>
      </c>
      <c r="J862" s="168" t="str">
        <f>IF(C862="","",VLOOKUP(C862,运单基本信息!$C$4:$P$1048576,14,FALSE))</f>
        <v/>
      </c>
    </row>
    <row r="863" spans="8:10">
      <c r="H863" s="58">
        <f t="shared" si="13"/>
        <v>0</v>
      </c>
      <c r="I863" s="10" t="str">
        <f>IF(C863="","",VLOOKUP(C863,运单基本信息!$C$4:$P$1048576,8,FALSE))</f>
        <v/>
      </c>
      <c r="J863" s="168" t="str">
        <f>IF(C863="","",VLOOKUP(C863,运单基本信息!$C$4:$P$1048576,14,FALSE))</f>
        <v/>
      </c>
    </row>
    <row r="864" spans="8:10">
      <c r="H864" s="58">
        <f t="shared" si="13"/>
        <v>0</v>
      </c>
      <c r="I864" s="10" t="str">
        <f>IF(C864="","",VLOOKUP(C864,运单基本信息!$C$4:$P$1048576,8,FALSE))</f>
        <v/>
      </c>
      <c r="J864" s="168" t="str">
        <f>IF(C864="","",VLOOKUP(C864,运单基本信息!$C$4:$P$1048576,14,FALSE))</f>
        <v/>
      </c>
    </row>
    <row r="865" spans="8:10">
      <c r="H865" s="58">
        <f t="shared" si="13"/>
        <v>0</v>
      </c>
      <c r="I865" s="10" t="str">
        <f>IF(C865="","",VLOOKUP(C865,运单基本信息!$C$4:$P$1048576,8,FALSE))</f>
        <v/>
      </c>
      <c r="J865" s="168" t="str">
        <f>IF(C865="","",VLOOKUP(C865,运单基本信息!$C$4:$P$1048576,14,FALSE))</f>
        <v/>
      </c>
    </row>
    <row r="866" spans="8:10">
      <c r="H866" s="58">
        <f t="shared" si="13"/>
        <v>0</v>
      </c>
      <c r="I866" s="10" t="str">
        <f>IF(C866="","",VLOOKUP(C866,运单基本信息!$C$4:$P$1048576,8,FALSE))</f>
        <v/>
      </c>
      <c r="J866" s="168" t="str">
        <f>IF(C866="","",VLOOKUP(C866,运单基本信息!$C$4:$P$1048576,14,FALSE))</f>
        <v/>
      </c>
    </row>
    <row r="867" spans="8:10">
      <c r="H867" s="58">
        <f t="shared" si="13"/>
        <v>0</v>
      </c>
      <c r="I867" s="10" t="str">
        <f>IF(C867="","",VLOOKUP(C867,运单基本信息!$C$4:$P$1048576,8,FALSE))</f>
        <v/>
      </c>
      <c r="J867" s="168" t="str">
        <f>IF(C867="","",VLOOKUP(C867,运单基本信息!$C$4:$P$1048576,14,FALSE))</f>
        <v/>
      </c>
    </row>
    <row r="868" spans="8:10">
      <c r="H868" s="58">
        <f t="shared" si="13"/>
        <v>0</v>
      </c>
      <c r="I868" s="10" t="str">
        <f>IF(C868="","",VLOOKUP(C868,运单基本信息!$C$4:$P$1048576,8,FALSE))</f>
        <v/>
      </c>
      <c r="J868" s="168" t="str">
        <f>IF(C868="","",VLOOKUP(C868,运单基本信息!$C$4:$P$1048576,14,FALSE))</f>
        <v/>
      </c>
    </row>
    <row r="869" spans="8:10">
      <c r="H869" s="58">
        <f t="shared" si="13"/>
        <v>0</v>
      </c>
      <c r="I869" s="10" t="str">
        <f>IF(C869="","",VLOOKUP(C869,运单基本信息!$C$4:$P$1048576,8,FALSE))</f>
        <v/>
      </c>
      <c r="J869" s="168" t="str">
        <f>IF(C869="","",VLOOKUP(C869,运单基本信息!$C$4:$P$1048576,14,FALSE))</f>
        <v/>
      </c>
    </row>
    <row r="870" spans="8:10">
      <c r="H870" s="58">
        <f t="shared" si="13"/>
        <v>0</v>
      </c>
      <c r="I870" s="10" t="str">
        <f>IF(C870="","",VLOOKUP(C870,运单基本信息!$C$4:$P$1048576,8,FALSE))</f>
        <v/>
      </c>
      <c r="J870" s="168" t="str">
        <f>IF(C870="","",VLOOKUP(C870,运单基本信息!$C$4:$P$1048576,14,FALSE))</f>
        <v/>
      </c>
    </row>
    <row r="871" spans="8:10">
      <c r="H871" s="58">
        <f t="shared" si="13"/>
        <v>0</v>
      </c>
      <c r="I871" s="10" t="str">
        <f>IF(C871="","",VLOOKUP(C871,运单基本信息!$C$4:$P$1048576,8,FALSE))</f>
        <v/>
      </c>
      <c r="J871" s="168" t="str">
        <f>IF(C871="","",VLOOKUP(C871,运单基本信息!$C$4:$P$1048576,14,FALSE))</f>
        <v/>
      </c>
    </row>
    <row r="872" spans="8:10">
      <c r="H872" s="58">
        <f t="shared" si="13"/>
        <v>0</v>
      </c>
      <c r="I872" s="10" t="str">
        <f>IF(C872="","",VLOOKUP(C872,运单基本信息!$C$4:$P$1048576,8,FALSE))</f>
        <v/>
      </c>
      <c r="J872" s="168" t="str">
        <f>IF(C872="","",VLOOKUP(C872,运单基本信息!$C$4:$P$1048576,14,FALSE))</f>
        <v/>
      </c>
    </row>
    <row r="873" spans="8:10">
      <c r="H873" s="58">
        <f t="shared" si="13"/>
        <v>0</v>
      </c>
      <c r="I873" s="10" t="str">
        <f>IF(C873="","",VLOOKUP(C873,运单基本信息!$C$4:$P$1048576,8,FALSE))</f>
        <v/>
      </c>
      <c r="J873" s="168" t="str">
        <f>IF(C873="","",VLOOKUP(C873,运单基本信息!$C$4:$P$1048576,14,FALSE))</f>
        <v/>
      </c>
    </row>
    <row r="874" spans="8:10">
      <c r="H874" s="58">
        <f t="shared" ref="H874:H937" si="14">F874+G874</f>
        <v>0</v>
      </c>
      <c r="I874" s="10" t="str">
        <f>IF(C874="","",VLOOKUP(C874,运单基本信息!$C$4:$P$1048576,8,FALSE))</f>
        <v/>
      </c>
      <c r="J874" s="168" t="str">
        <f>IF(C874="","",VLOOKUP(C874,运单基本信息!$C$4:$P$1048576,14,FALSE))</f>
        <v/>
      </c>
    </row>
    <row r="875" spans="8:10">
      <c r="H875" s="58">
        <f t="shared" si="14"/>
        <v>0</v>
      </c>
      <c r="I875" s="10" t="str">
        <f>IF(C875="","",VLOOKUP(C875,运单基本信息!$C$4:$P$1048576,8,FALSE))</f>
        <v/>
      </c>
      <c r="J875" s="168" t="str">
        <f>IF(C875="","",VLOOKUP(C875,运单基本信息!$C$4:$P$1048576,14,FALSE))</f>
        <v/>
      </c>
    </row>
    <row r="876" spans="8:10">
      <c r="H876" s="58">
        <f t="shared" si="14"/>
        <v>0</v>
      </c>
      <c r="I876" s="10" t="str">
        <f>IF(C876="","",VLOOKUP(C876,运单基本信息!$C$4:$P$1048576,8,FALSE))</f>
        <v/>
      </c>
      <c r="J876" s="168" t="str">
        <f>IF(C876="","",VLOOKUP(C876,运单基本信息!$C$4:$P$1048576,14,FALSE))</f>
        <v/>
      </c>
    </row>
    <row r="877" spans="8:10">
      <c r="H877" s="58">
        <f t="shared" si="14"/>
        <v>0</v>
      </c>
      <c r="I877" s="10" t="str">
        <f>IF(C877="","",VLOOKUP(C877,运单基本信息!$C$4:$P$1048576,8,FALSE))</f>
        <v/>
      </c>
      <c r="J877" s="168" t="str">
        <f>IF(C877="","",VLOOKUP(C877,运单基本信息!$C$4:$P$1048576,14,FALSE))</f>
        <v/>
      </c>
    </row>
    <row r="878" spans="8:10">
      <c r="H878" s="58">
        <f t="shared" si="14"/>
        <v>0</v>
      </c>
      <c r="I878" s="10" t="str">
        <f>IF(C878="","",VLOOKUP(C878,运单基本信息!$C$4:$P$1048576,8,FALSE))</f>
        <v/>
      </c>
      <c r="J878" s="168" t="str">
        <f>IF(C878="","",VLOOKUP(C878,运单基本信息!$C$4:$P$1048576,14,FALSE))</f>
        <v/>
      </c>
    </row>
    <row r="879" spans="8:10">
      <c r="H879" s="58">
        <f t="shared" si="14"/>
        <v>0</v>
      </c>
      <c r="I879" s="10" t="str">
        <f>IF(C879="","",VLOOKUP(C879,运单基本信息!$C$4:$P$1048576,8,FALSE))</f>
        <v/>
      </c>
      <c r="J879" s="168" t="str">
        <f>IF(C879="","",VLOOKUP(C879,运单基本信息!$C$4:$P$1048576,14,FALSE))</f>
        <v/>
      </c>
    </row>
    <row r="880" spans="8:10">
      <c r="H880" s="58">
        <f t="shared" si="14"/>
        <v>0</v>
      </c>
      <c r="I880" s="10" t="str">
        <f>IF(C880="","",VLOOKUP(C880,运单基本信息!$C$4:$P$1048576,8,FALSE))</f>
        <v/>
      </c>
      <c r="J880" s="168" t="str">
        <f>IF(C880="","",VLOOKUP(C880,运单基本信息!$C$4:$P$1048576,14,FALSE))</f>
        <v/>
      </c>
    </row>
    <row r="881" spans="8:10">
      <c r="H881" s="58">
        <f t="shared" si="14"/>
        <v>0</v>
      </c>
      <c r="I881" s="10" t="str">
        <f>IF(C881="","",VLOOKUP(C881,运单基本信息!$C$4:$P$1048576,8,FALSE))</f>
        <v/>
      </c>
      <c r="J881" s="168" t="str">
        <f>IF(C881="","",VLOOKUP(C881,运单基本信息!$C$4:$P$1048576,14,FALSE))</f>
        <v/>
      </c>
    </row>
    <row r="882" spans="8:10">
      <c r="H882" s="58">
        <f t="shared" si="14"/>
        <v>0</v>
      </c>
      <c r="I882" s="10" t="str">
        <f>IF(C882="","",VLOOKUP(C882,运单基本信息!$C$4:$P$1048576,8,FALSE))</f>
        <v/>
      </c>
      <c r="J882" s="168" t="str">
        <f>IF(C882="","",VLOOKUP(C882,运单基本信息!$C$4:$P$1048576,14,FALSE))</f>
        <v/>
      </c>
    </row>
    <row r="883" spans="8:10">
      <c r="H883" s="58">
        <f t="shared" si="14"/>
        <v>0</v>
      </c>
      <c r="I883" s="10" t="str">
        <f>IF(C883="","",VLOOKUP(C883,运单基本信息!$C$4:$P$1048576,8,FALSE))</f>
        <v/>
      </c>
      <c r="J883" s="168" t="str">
        <f>IF(C883="","",VLOOKUP(C883,运单基本信息!$C$4:$P$1048576,14,FALSE))</f>
        <v/>
      </c>
    </row>
    <row r="884" spans="8:10">
      <c r="H884" s="58">
        <f t="shared" si="14"/>
        <v>0</v>
      </c>
      <c r="I884" s="10" t="str">
        <f>IF(C884="","",VLOOKUP(C884,运单基本信息!$C$4:$P$1048576,8,FALSE))</f>
        <v/>
      </c>
      <c r="J884" s="168" t="str">
        <f>IF(C884="","",VLOOKUP(C884,运单基本信息!$C$4:$P$1048576,14,FALSE))</f>
        <v/>
      </c>
    </row>
    <row r="885" spans="8:10">
      <c r="H885" s="58">
        <f t="shared" si="14"/>
        <v>0</v>
      </c>
      <c r="I885" s="10" t="str">
        <f>IF(C885="","",VLOOKUP(C885,运单基本信息!$C$4:$P$1048576,8,FALSE))</f>
        <v/>
      </c>
      <c r="J885" s="168" t="str">
        <f>IF(C885="","",VLOOKUP(C885,运单基本信息!$C$4:$P$1048576,14,FALSE))</f>
        <v/>
      </c>
    </row>
    <row r="886" spans="8:10">
      <c r="H886" s="58">
        <f t="shared" si="14"/>
        <v>0</v>
      </c>
      <c r="I886" s="10" t="str">
        <f>IF(C886="","",VLOOKUP(C886,运单基本信息!$C$4:$P$1048576,8,FALSE))</f>
        <v/>
      </c>
      <c r="J886" s="168" t="str">
        <f>IF(C886="","",VLOOKUP(C886,运单基本信息!$C$4:$P$1048576,14,FALSE))</f>
        <v/>
      </c>
    </row>
    <row r="887" spans="8:10">
      <c r="H887" s="58">
        <f t="shared" si="14"/>
        <v>0</v>
      </c>
      <c r="I887" s="10" t="str">
        <f>IF(C887="","",VLOOKUP(C887,运单基本信息!$C$4:$P$1048576,8,FALSE))</f>
        <v/>
      </c>
      <c r="J887" s="168" t="str">
        <f>IF(C887="","",VLOOKUP(C887,运单基本信息!$C$4:$P$1048576,14,FALSE))</f>
        <v/>
      </c>
    </row>
    <row r="888" spans="8:10">
      <c r="H888" s="58">
        <f t="shared" si="14"/>
        <v>0</v>
      </c>
      <c r="I888" s="10" t="str">
        <f>IF(C888="","",VLOOKUP(C888,运单基本信息!$C$4:$P$1048576,8,FALSE))</f>
        <v/>
      </c>
      <c r="J888" s="168" t="str">
        <f>IF(C888="","",VLOOKUP(C888,运单基本信息!$C$4:$P$1048576,14,FALSE))</f>
        <v/>
      </c>
    </row>
    <row r="889" spans="8:10">
      <c r="H889" s="58">
        <f t="shared" si="14"/>
        <v>0</v>
      </c>
      <c r="I889" s="10" t="str">
        <f>IF(C889="","",VLOOKUP(C889,运单基本信息!$C$4:$P$1048576,8,FALSE))</f>
        <v/>
      </c>
      <c r="J889" s="168" t="str">
        <f>IF(C889="","",VLOOKUP(C889,运单基本信息!$C$4:$P$1048576,14,FALSE))</f>
        <v/>
      </c>
    </row>
    <row r="890" spans="8:10">
      <c r="H890" s="58">
        <f t="shared" si="14"/>
        <v>0</v>
      </c>
      <c r="I890" s="10" t="str">
        <f>IF(C890="","",VLOOKUP(C890,运单基本信息!$C$4:$P$1048576,8,FALSE))</f>
        <v/>
      </c>
      <c r="J890" s="168" t="str">
        <f>IF(C890="","",VLOOKUP(C890,运单基本信息!$C$4:$P$1048576,14,FALSE))</f>
        <v/>
      </c>
    </row>
    <row r="891" spans="8:10">
      <c r="H891" s="58">
        <f t="shared" si="14"/>
        <v>0</v>
      </c>
      <c r="I891" s="10" t="str">
        <f>IF(C891="","",VLOOKUP(C891,运单基本信息!$C$4:$P$1048576,8,FALSE))</f>
        <v/>
      </c>
      <c r="J891" s="168" t="str">
        <f>IF(C891="","",VLOOKUP(C891,运单基本信息!$C$4:$P$1048576,14,FALSE))</f>
        <v/>
      </c>
    </row>
    <row r="892" spans="8:10">
      <c r="H892" s="58">
        <f t="shared" si="14"/>
        <v>0</v>
      </c>
      <c r="I892" s="10" t="str">
        <f>IF(C892="","",VLOOKUP(C892,运单基本信息!$C$4:$P$1048576,8,FALSE))</f>
        <v/>
      </c>
      <c r="J892" s="168" t="str">
        <f>IF(C892="","",VLOOKUP(C892,运单基本信息!$C$4:$P$1048576,14,FALSE))</f>
        <v/>
      </c>
    </row>
    <row r="893" spans="8:10">
      <c r="H893" s="58">
        <f t="shared" si="14"/>
        <v>0</v>
      </c>
      <c r="I893" s="10" t="str">
        <f>IF(C893="","",VLOOKUP(C893,运单基本信息!$C$4:$P$1048576,8,FALSE))</f>
        <v/>
      </c>
      <c r="J893" s="168" t="str">
        <f>IF(C893="","",VLOOKUP(C893,运单基本信息!$C$4:$P$1048576,14,FALSE))</f>
        <v/>
      </c>
    </row>
    <row r="894" spans="8:10">
      <c r="H894" s="58">
        <f t="shared" si="14"/>
        <v>0</v>
      </c>
      <c r="I894" s="10" t="str">
        <f>IF(C894="","",VLOOKUP(C894,运单基本信息!$C$4:$P$1048576,8,FALSE))</f>
        <v/>
      </c>
      <c r="J894" s="168" t="str">
        <f>IF(C894="","",VLOOKUP(C894,运单基本信息!$C$4:$P$1048576,14,FALSE))</f>
        <v/>
      </c>
    </row>
    <row r="895" spans="8:10">
      <c r="H895" s="58">
        <f t="shared" si="14"/>
        <v>0</v>
      </c>
      <c r="I895" s="10" t="str">
        <f>IF(C895="","",VLOOKUP(C895,运单基本信息!$C$4:$P$1048576,8,FALSE))</f>
        <v/>
      </c>
      <c r="J895" s="168" t="str">
        <f>IF(C895="","",VLOOKUP(C895,运单基本信息!$C$4:$P$1048576,14,FALSE))</f>
        <v/>
      </c>
    </row>
    <row r="896" spans="8:10">
      <c r="H896" s="58">
        <f t="shared" si="14"/>
        <v>0</v>
      </c>
      <c r="I896" s="10" t="str">
        <f>IF(C896="","",VLOOKUP(C896,运单基本信息!$C$4:$P$1048576,8,FALSE))</f>
        <v/>
      </c>
      <c r="J896" s="168" t="str">
        <f>IF(C896="","",VLOOKUP(C896,运单基本信息!$C$4:$P$1048576,14,FALSE))</f>
        <v/>
      </c>
    </row>
    <row r="897" spans="8:10">
      <c r="H897" s="58">
        <f t="shared" si="14"/>
        <v>0</v>
      </c>
      <c r="I897" s="10" t="str">
        <f>IF(C897="","",VLOOKUP(C897,运单基本信息!$C$4:$P$1048576,8,FALSE))</f>
        <v/>
      </c>
      <c r="J897" s="168" t="str">
        <f>IF(C897="","",VLOOKUP(C897,运单基本信息!$C$4:$P$1048576,14,FALSE))</f>
        <v/>
      </c>
    </row>
    <row r="898" spans="8:10">
      <c r="H898" s="58">
        <f t="shared" si="14"/>
        <v>0</v>
      </c>
      <c r="I898" s="10" t="str">
        <f>IF(C898="","",VLOOKUP(C898,运单基本信息!$C$4:$P$1048576,8,FALSE))</f>
        <v/>
      </c>
      <c r="J898" s="168" t="str">
        <f>IF(C898="","",VLOOKUP(C898,运单基本信息!$C$4:$P$1048576,14,FALSE))</f>
        <v/>
      </c>
    </row>
    <row r="899" spans="8:10">
      <c r="H899" s="58">
        <f t="shared" si="14"/>
        <v>0</v>
      </c>
      <c r="I899" s="10" t="str">
        <f>IF(C899="","",VLOOKUP(C899,运单基本信息!$C$4:$P$1048576,8,FALSE))</f>
        <v/>
      </c>
      <c r="J899" s="168" t="str">
        <f>IF(C899="","",VLOOKUP(C899,运单基本信息!$C$4:$P$1048576,14,FALSE))</f>
        <v/>
      </c>
    </row>
    <row r="900" spans="8:10">
      <c r="H900" s="58">
        <f t="shared" si="14"/>
        <v>0</v>
      </c>
      <c r="I900" s="10" t="str">
        <f>IF(C900="","",VLOOKUP(C900,运单基本信息!$C$4:$P$1048576,8,FALSE))</f>
        <v/>
      </c>
      <c r="J900" s="168" t="str">
        <f>IF(C900="","",VLOOKUP(C900,运单基本信息!$C$4:$P$1048576,14,FALSE))</f>
        <v/>
      </c>
    </row>
    <row r="901" spans="8:10">
      <c r="H901" s="58">
        <f t="shared" si="14"/>
        <v>0</v>
      </c>
      <c r="I901" s="10" t="str">
        <f>IF(C901="","",VLOOKUP(C901,运单基本信息!$C$4:$P$1048576,8,FALSE))</f>
        <v/>
      </c>
      <c r="J901" s="168" t="str">
        <f>IF(C901="","",VLOOKUP(C901,运单基本信息!$C$4:$P$1048576,14,FALSE))</f>
        <v/>
      </c>
    </row>
    <row r="902" spans="8:10">
      <c r="H902" s="58">
        <f t="shared" si="14"/>
        <v>0</v>
      </c>
      <c r="I902" s="10" t="str">
        <f>IF(C902="","",VLOOKUP(C902,运单基本信息!$C$4:$P$1048576,8,FALSE))</f>
        <v/>
      </c>
      <c r="J902" s="168" t="str">
        <f>IF(C902="","",VLOOKUP(C902,运单基本信息!$C$4:$P$1048576,14,FALSE))</f>
        <v/>
      </c>
    </row>
    <row r="903" spans="8:10">
      <c r="H903" s="58">
        <f t="shared" si="14"/>
        <v>0</v>
      </c>
      <c r="I903" s="10" t="str">
        <f>IF(C903="","",VLOOKUP(C903,运单基本信息!$C$4:$P$1048576,8,FALSE))</f>
        <v/>
      </c>
      <c r="J903" s="168" t="str">
        <f>IF(C903="","",VLOOKUP(C903,运单基本信息!$C$4:$P$1048576,14,FALSE))</f>
        <v/>
      </c>
    </row>
    <row r="904" spans="8:10">
      <c r="H904" s="58">
        <f t="shared" si="14"/>
        <v>0</v>
      </c>
      <c r="I904" s="10" t="str">
        <f>IF(C904="","",VLOOKUP(C904,运单基本信息!$C$4:$P$1048576,8,FALSE))</f>
        <v/>
      </c>
      <c r="J904" s="168" t="str">
        <f>IF(C904="","",VLOOKUP(C904,运单基本信息!$C$4:$P$1048576,14,FALSE))</f>
        <v/>
      </c>
    </row>
    <row r="905" spans="8:10">
      <c r="H905" s="58">
        <f t="shared" si="14"/>
        <v>0</v>
      </c>
      <c r="I905" s="10" t="str">
        <f>IF(C905="","",VLOOKUP(C905,运单基本信息!$C$4:$P$1048576,8,FALSE))</f>
        <v/>
      </c>
      <c r="J905" s="168" t="str">
        <f>IF(C905="","",VLOOKUP(C905,运单基本信息!$C$4:$P$1048576,14,FALSE))</f>
        <v/>
      </c>
    </row>
    <row r="906" spans="8:10">
      <c r="H906" s="58">
        <f t="shared" si="14"/>
        <v>0</v>
      </c>
      <c r="I906" s="10" t="str">
        <f>IF(C906="","",VLOOKUP(C906,运单基本信息!$C$4:$P$1048576,8,FALSE))</f>
        <v/>
      </c>
      <c r="J906" s="168" t="str">
        <f>IF(C906="","",VLOOKUP(C906,运单基本信息!$C$4:$P$1048576,14,FALSE))</f>
        <v/>
      </c>
    </row>
    <row r="907" spans="8:10">
      <c r="H907" s="58">
        <f t="shared" si="14"/>
        <v>0</v>
      </c>
      <c r="I907" s="10" t="str">
        <f>IF(C907="","",VLOOKUP(C907,运单基本信息!$C$4:$P$1048576,8,FALSE))</f>
        <v/>
      </c>
      <c r="J907" s="168" t="str">
        <f>IF(C907="","",VLOOKUP(C907,运单基本信息!$C$4:$P$1048576,14,FALSE))</f>
        <v/>
      </c>
    </row>
    <row r="908" spans="8:10">
      <c r="H908" s="58">
        <f t="shared" si="14"/>
        <v>0</v>
      </c>
      <c r="I908" s="10" t="str">
        <f>IF(C908="","",VLOOKUP(C908,运单基本信息!$C$4:$P$1048576,8,FALSE))</f>
        <v/>
      </c>
      <c r="J908" s="168" t="str">
        <f>IF(C908="","",VLOOKUP(C908,运单基本信息!$C$4:$P$1048576,14,FALSE))</f>
        <v/>
      </c>
    </row>
    <row r="909" spans="8:10">
      <c r="H909" s="58">
        <f t="shared" si="14"/>
        <v>0</v>
      </c>
      <c r="I909" s="10" t="str">
        <f>IF(C909="","",VLOOKUP(C909,运单基本信息!$C$4:$P$1048576,8,FALSE))</f>
        <v/>
      </c>
      <c r="J909" s="168" t="str">
        <f>IF(C909="","",VLOOKUP(C909,运单基本信息!$C$4:$P$1048576,14,FALSE))</f>
        <v/>
      </c>
    </row>
    <row r="910" spans="8:10">
      <c r="H910" s="58">
        <f t="shared" si="14"/>
        <v>0</v>
      </c>
      <c r="I910" s="10" t="str">
        <f>IF(C910="","",VLOOKUP(C910,运单基本信息!$C$4:$P$1048576,8,FALSE))</f>
        <v/>
      </c>
      <c r="J910" s="168" t="str">
        <f>IF(C910="","",VLOOKUP(C910,运单基本信息!$C$4:$P$1048576,14,FALSE))</f>
        <v/>
      </c>
    </row>
    <row r="911" spans="8:10">
      <c r="H911" s="58">
        <f t="shared" si="14"/>
        <v>0</v>
      </c>
      <c r="I911" s="10" t="str">
        <f>IF(C911="","",VLOOKUP(C911,运单基本信息!$C$4:$P$1048576,8,FALSE))</f>
        <v/>
      </c>
      <c r="J911" s="168" t="str">
        <f>IF(C911="","",VLOOKUP(C911,运单基本信息!$C$4:$P$1048576,14,FALSE))</f>
        <v/>
      </c>
    </row>
    <row r="912" spans="8:10">
      <c r="H912" s="58">
        <f t="shared" si="14"/>
        <v>0</v>
      </c>
      <c r="I912" s="10" t="str">
        <f>IF(C912="","",VLOOKUP(C912,运单基本信息!$C$4:$P$1048576,8,FALSE))</f>
        <v/>
      </c>
      <c r="J912" s="168" t="str">
        <f>IF(C912="","",VLOOKUP(C912,运单基本信息!$C$4:$P$1048576,14,FALSE))</f>
        <v/>
      </c>
    </row>
    <row r="913" spans="8:10">
      <c r="H913" s="58">
        <f t="shared" si="14"/>
        <v>0</v>
      </c>
      <c r="I913" s="10" t="str">
        <f>IF(C913="","",VLOOKUP(C913,运单基本信息!$C$4:$P$1048576,8,FALSE))</f>
        <v/>
      </c>
      <c r="J913" s="168" t="str">
        <f>IF(C913="","",VLOOKUP(C913,运单基本信息!$C$4:$P$1048576,14,FALSE))</f>
        <v/>
      </c>
    </row>
    <row r="914" spans="8:10">
      <c r="H914" s="58">
        <f t="shared" si="14"/>
        <v>0</v>
      </c>
      <c r="I914" s="10" t="str">
        <f>IF(C914="","",VLOOKUP(C914,运单基本信息!$C$4:$P$1048576,8,FALSE))</f>
        <v/>
      </c>
      <c r="J914" s="168" t="str">
        <f>IF(C914="","",VLOOKUP(C914,运单基本信息!$C$4:$P$1048576,14,FALSE))</f>
        <v/>
      </c>
    </row>
    <row r="915" spans="8:10">
      <c r="H915" s="58">
        <f t="shared" si="14"/>
        <v>0</v>
      </c>
      <c r="I915" s="10" t="str">
        <f>IF(C915="","",VLOOKUP(C915,运单基本信息!$C$4:$P$1048576,8,FALSE))</f>
        <v/>
      </c>
      <c r="J915" s="168" t="str">
        <f>IF(C915="","",VLOOKUP(C915,运单基本信息!$C$4:$P$1048576,14,FALSE))</f>
        <v/>
      </c>
    </row>
    <row r="916" spans="8:10">
      <c r="H916" s="58">
        <f t="shared" si="14"/>
        <v>0</v>
      </c>
      <c r="I916" s="10" t="str">
        <f>IF(C916="","",VLOOKUP(C916,运单基本信息!$C$4:$P$1048576,8,FALSE))</f>
        <v/>
      </c>
      <c r="J916" s="168" t="str">
        <f>IF(C916="","",VLOOKUP(C916,运单基本信息!$C$4:$P$1048576,14,FALSE))</f>
        <v/>
      </c>
    </row>
    <row r="917" spans="8:10">
      <c r="H917" s="58">
        <f t="shared" si="14"/>
        <v>0</v>
      </c>
      <c r="I917" s="10" t="str">
        <f>IF(C917="","",VLOOKUP(C917,运单基本信息!$C$4:$P$1048576,8,FALSE))</f>
        <v/>
      </c>
      <c r="J917" s="168" t="str">
        <f>IF(C917="","",VLOOKUP(C917,运单基本信息!$C$4:$P$1048576,14,FALSE))</f>
        <v/>
      </c>
    </row>
    <row r="918" spans="8:10">
      <c r="H918" s="58">
        <f t="shared" si="14"/>
        <v>0</v>
      </c>
      <c r="I918" s="10" t="str">
        <f>IF(C918="","",VLOOKUP(C918,运单基本信息!$C$4:$P$1048576,8,FALSE))</f>
        <v/>
      </c>
      <c r="J918" s="168" t="str">
        <f>IF(C918="","",VLOOKUP(C918,运单基本信息!$C$4:$P$1048576,14,FALSE))</f>
        <v/>
      </c>
    </row>
    <row r="919" spans="8:10">
      <c r="H919" s="58">
        <f t="shared" si="14"/>
        <v>0</v>
      </c>
      <c r="I919" s="10" t="str">
        <f>IF(C919="","",VLOOKUP(C919,运单基本信息!$C$4:$P$1048576,8,FALSE))</f>
        <v/>
      </c>
      <c r="J919" s="168" t="str">
        <f>IF(C919="","",VLOOKUP(C919,运单基本信息!$C$4:$P$1048576,14,FALSE))</f>
        <v/>
      </c>
    </row>
    <row r="920" spans="8:10">
      <c r="H920" s="58">
        <f t="shared" si="14"/>
        <v>0</v>
      </c>
      <c r="I920" s="10" t="str">
        <f>IF(C920="","",VLOOKUP(C920,运单基本信息!$C$4:$P$1048576,8,FALSE))</f>
        <v/>
      </c>
      <c r="J920" s="168" t="str">
        <f>IF(C920="","",VLOOKUP(C920,运单基本信息!$C$4:$P$1048576,14,FALSE))</f>
        <v/>
      </c>
    </row>
    <row r="921" spans="8:10">
      <c r="H921" s="58">
        <f t="shared" si="14"/>
        <v>0</v>
      </c>
      <c r="I921" s="10" t="str">
        <f>IF(C921="","",VLOOKUP(C921,运单基本信息!$C$4:$P$1048576,8,FALSE))</f>
        <v/>
      </c>
      <c r="J921" s="168" t="str">
        <f>IF(C921="","",VLOOKUP(C921,运单基本信息!$C$4:$P$1048576,14,FALSE))</f>
        <v/>
      </c>
    </row>
    <row r="922" spans="8:10">
      <c r="H922" s="58">
        <f t="shared" si="14"/>
        <v>0</v>
      </c>
      <c r="I922" s="10" t="str">
        <f>IF(C922="","",VLOOKUP(C922,运单基本信息!$C$4:$P$1048576,8,FALSE))</f>
        <v/>
      </c>
      <c r="J922" s="168" t="str">
        <f>IF(C922="","",VLOOKUP(C922,运单基本信息!$C$4:$P$1048576,14,FALSE))</f>
        <v/>
      </c>
    </row>
    <row r="923" spans="8:10">
      <c r="H923" s="58">
        <f t="shared" si="14"/>
        <v>0</v>
      </c>
      <c r="I923" s="10" t="str">
        <f>IF(C923="","",VLOOKUP(C923,运单基本信息!$C$4:$P$1048576,8,FALSE))</f>
        <v/>
      </c>
      <c r="J923" s="168" t="str">
        <f>IF(C923="","",VLOOKUP(C923,运单基本信息!$C$4:$P$1048576,14,FALSE))</f>
        <v/>
      </c>
    </row>
    <row r="924" spans="8:10">
      <c r="H924" s="58">
        <f t="shared" si="14"/>
        <v>0</v>
      </c>
      <c r="I924" s="10" t="str">
        <f>IF(C924="","",VLOOKUP(C924,运单基本信息!$C$4:$P$1048576,8,FALSE))</f>
        <v/>
      </c>
      <c r="J924" s="168" t="str">
        <f>IF(C924="","",VLOOKUP(C924,运单基本信息!$C$4:$P$1048576,14,FALSE))</f>
        <v/>
      </c>
    </row>
    <row r="925" spans="8:10">
      <c r="H925" s="58">
        <f t="shared" si="14"/>
        <v>0</v>
      </c>
      <c r="I925" s="10" t="str">
        <f>IF(C925="","",VLOOKUP(C925,运单基本信息!$C$4:$P$1048576,8,FALSE))</f>
        <v/>
      </c>
      <c r="J925" s="168" t="str">
        <f>IF(C925="","",VLOOKUP(C925,运单基本信息!$C$4:$P$1048576,14,FALSE))</f>
        <v/>
      </c>
    </row>
    <row r="926" spans="8:10">
      <c r="H926" s="58">
        <f t="shared" si="14"/>
        <v>0</v>
      </c>
      <c r="I926" s="10" t="str">
        <f>IF(C926="","",VLOOKUP(C926,运单基本信息!$C$4:$P$1048576,8,FALSE))</f>
        <v/>
      </c>
      <c r="J926" s="168" t="str">
        <f>IF(C926="","",VLOOKUP(C926,运单基本信息!$C$4:$P$1048576,14,FALSE))</f>
        <v/>
      </c>
    </row>
    <row r="927" spans="8:10">
      <c r="H927" s="58">
        <f t="shared" si="14"/>
        <v>0</v>
      </c>
      <c r="I927" s="10" t="str">
        <f>IF(C927="","",VLOOKUP(C927,运单基本信息!$C$4:$P$1048576,8,FALSE))</f>
        <v/>
      </c>
      <c r="J927" s="168" t="str">
        <f>IF(C927="","",VLOOKUP(C927,运单基本信息!$C$4:$P$1048576,14,FALSE))</f>
        <v/>
      </c>
    </row>
    <row r="928" spans="8:10">
      <c r="H928" s="58">
        <f t="shared" si="14"/>
        <v>0</v>
      </c>
      <c r="I928" s="10" t="str">
        <f>IF(C928="","",VLOOKUP(C928,运单基本信息!$C$4:$P$1048576,8,FALSE))</f>
        <v/>
      </c>
      <c r="J928" s="168" t="str">
        <f>IF(C928="","",VLOOKUP(C928,运单基本信息!$C$4:$P$1048576,14,FALSE))</f>
        <v/>
      </c>
    </row>
    <row r="929" spans="8:10">
      <c r="H929" s="58">
        <f t="shared" si="14"/>
        <v>0</v>
      </c>
      <c r="I929" s="10" t="str">
        <f>IF(C929="","",VLOOKUP(C929,运单基本信息!$C$4:$P$1048576,8,FALSE))</f>
        <v/>
      </c>
      <c r="J929" s="168" t="str">
        <f>IF(C929="","",VLOOKUP(C929,运单基本信息!$C$4:$P$1048576,14,FALSE))</f>
        <v/>
      </c>
    </row>
    <row r="930" spans="8:10">
      <c r="H930" s="58">
        <f t="shared" si="14"/>
        <v>0</v>
      </c>
      <c r="I930" s="10" t="str">
        <f>IF(C930="","",VLOOKUP(C930,运单基本信息!$C$4:$P$1048576,8,FALSE))</f>
        <v/>
      </c>
      <c r="J930" s="168" t="str">
        <f>IF(C930="","",VLOOKUP(C930,运单基本信息!$C$4:$P$1048576,14,FALSE))</f>
        <v/>
      </c>
    </row>
    <row r="931" spans="8:10">
      <c r="H931" s="58">
        <f t="shared" si="14"/>
        <v>0</v>
      </c>
      <c r="I931" s="10" t="str">
        <f>IF(C931="","",VLOOKUP(C931,运单基本信息!$C$4:$P$1048576,8,FALSE))</f>
        <v/>
      </c>
      <c r="J931" s="168" t="str">
        <f>IF(C931="","",VLOOKUP(C931,运单基本信息!$C$4:$P$1048576,14,FALSE))</f>
        <v/>
      </c>
    </row>
    <row r="932" spans="8:10">
      <c r="H932" s="58">
        <f t="shared" si="14"/>
        <v>0</v>
      </c>
      <c r="I932" s="10" t="str">
        <f>IF(C932="","",VLOOKUP(C932,运单基本信息!$C$4:$P$1048576,8,FALSE))</f>
        <v/>
      </c>
      <c r="J932" s="168" t="str">
        <f>IF(C932="","",VLOOKUP(C932,运单基本信息!$C$4:$P$1048576,14,FALSE))</f>
        <v/>
      </c>
    </row>
    <row r="933" spans="8:10">
      <c r="H933" s="58">
        <f t="shared" si="14"/>
        <v>0</v>
      </c>
      <c r="I933" s="10" t="str">
        <f>IF(C933="","",VLOOKUP(C933,运单基本信息!$C$4:$P$1048576,8,FALSE))</f>
        <v/>
      </c>
      <c r="J933" s="168" t="str">
        <f>IF(C933="","",VLOOKUP(C933,运单基本信息!$C$4:$P$1048576,14,FALSE))</f>
        <v/>
      </c>
    </row>
    <row r="934" spans="8:10">
      <c r="H934" s="58">
        <f t="shared" si="14"/>
        <v>0</v>
      </c>
      <c r="I934" s="10" t="str">
        <f>IF(C934="","",VLOOKUP(C934,运单基本信息!$C$4:$P$1048576,8,FALSE))</f>
        <v/>
      </c>
      <c r="J934" s="168" t="str">
        <f>IF(C934="","",VLOOKUP(C934,运单基本信息!$C$4:$P$1048576,14,FALSE))</f>
        <v/>
      </c>
    </row>
    <row r="935" spans="8:10">
      <c r="H935" s="58">
        <f t="shared" si="14"/>
        <v>0</v>
      </c>
      <c r="I935" s="10" t="str">
        <f>IF(C935="","",VLOOKUP(C935,运单基本信息!$C$4:$P$1048576,8,FALSE))</f>
        <v/>
      </c>
      <c r="J935" s="168" t="str">
        <f>IF(C935="","",VLOOKUP(C935,运单基本信息!$C$4:$P$1048576,14,FALSE))</f>
        <v/>
      </c>
    </row>
    <row r="936" spans="8:10">
      <c r="H936" s="58">
        <f t="shared" si="14"/>
        <v>0</v>
      </c>
      <c r="I936" s="10" t="str">
        <f>IF(C936="","",VLOOKUP(C936,运单基本信息!$C$4:$P$1048576,8,FALSE))</f>
        <v/>
      </c>
      <c r="J936" s="168" t="str">
        <f>IF(C936="","",VLOOKUP(C936,运单基本信息!$C$4:$P$1048576,14,FALSE))</f>
        <v/>
      </c>
    </row>
    <row r="937" spans="8:10">
      <c r="H937" s="58">
        <f t="shared" si="14"/>
        <v>0</v>
      </c>
      <c r="I937" s="10" t="str">
        <f>IF(C937="","",VLOOKUP(C937,运单基本信息!$C$4:$P$1048576,8,FALSE))</f>
        <v/>
      </c>
      <c r="J937" s="168" t="str">
        <f>IF(C937="","",VLOOKUP(C937,运单基本信息!$C$4:$P$1048576,14,FALSE))</f>
        <v/>
      </c>
    </row>
    <row r="938" spans="8:10">
      <c r="H938" s="58">
        <f t="shared" ref="H938:H1001" si="15">F938+G938</f>
        <v>0</v>
      </c>
      <c r="I938" s="10" t="str">
        <f>IF(C938="","",VLOOKUP(C938,运单基本信息!$C$4:$P$1048576,8,FALSE))</f>
        <v/>
      </c>
      <c r="J938" s="168" t="str">
        <f>IF(C938="","",VLOOKUP(C938,运单基本信息!$C$4:$P$1048576,14,FALSE))</f>
        <v/>
      </c>
    </row>
    <row r="939" spans="8:10">
      <c r="H939" s="58">
        <f t="shared" si="15"/>
        <v>0</v>
      </c>
      <c r="I939" s="10" t="str">
        <f>IF(C939="","",VLOOKUP(C939,运单基本信息!$C$4:$P$1048576,8,FALSE))</f>
        <v/>
      </c>
      <c r="J939" s="168" t="str">
        <f>IF(C939="","",VLOOKUP(C939,运单基本信息!$C$4:$P$1048576,14,FALSE))</f>
        <v/>
      </c>
    </row>
    <row r="940" spans="8:10">
      <c r="H940" s="58">
        <f t="shared" si="15"/>
        <v>0</v>
      </c>
      <c r="I940" s="10" t="str">
        <f>IF(C940="","",VLOOKUP(C940,运单基本信息!$C$4:$P$1048576,8,FALSE))</f>
        <v/>
      </c>
      <c r="J940" s="168" t="str">
        <f>IF(C940="","",VLOOKUP(C940,运单基本信息!$C$4:$P$1048576,14,FALSE))</f>
        <v/>
      </c>
    </row>
    <row r="941" spans="8:10">
      <c r="H941" s="58">
        <f t="shared" si="15"/>
        <v>0</v>
      </c>
      <c r="I941" s="10" t="str">
        <f>IF(C941="","",VLOOKUP(C941,运单基本信息!$C$4:$P$1048576,8,FALSE))</f>
        <v/>
      </c>
      <c r="J941" s="168" t="str">
        <f>IF(C941="","",VLOOKUP(C941,运单基本信息!$C$4:$P$1048576,14,FALSE))</f>
        <v/>
      </c>
    </row>
    <row r="942" spans="8:10">
      <c r="H942" s="58">
        <f t="shared" si="15"/>
        <v>0</v>
      </c>
      <c r="I942" s="10" t="str">
        <f>IF(C942="","",VLOOKUP(C942,运单基本信息!$C$4:$P$1048576,8,FALSE))</f>
        <v/>
      </c>
      <c r="J942" s="168" t="str">
        <f>IF(C942="","",VLOOKUP(C942,运单基本信息!$C$4:$P$1048576,14,FALSE))</f>
        <v/>
      </c>
    </row>
    <row r="943" spans="8:10">
      <c r="H943" s="58">
        <f t="shared" si="15"/>
        <v>0</v>
      </c>
      <c r="I943" s="10" t="str">
        <f>IF(C943="","",VLOOKUP(C943,运单基本信息!$C$4:$P$1048576,8,FALSE))</f>
        <v/>
      </c>
      <c r="J943" s="168" t="str">
        <f>IF(C943="","",VLOOKUP(C943,运单基本信息!$C$4:$P$1048576,14,FALSE))</f>
        <v/>
      </c>
    </row>
    <row r="944" spans="8:10">
      <c r="H944" s="58">
        <f t="shared" si="15"/>
        <v>0</v>
      </c>
      <c r="I944" s="10" t="str">
        <f>IF(C944="","",VLOOKUP(C944,运单基本信息!$C$4:$P$1048576,8,FALSE))</f>
        <v/>
      </c>
      <c r="J944" s="168" t="str">
        <f>IF(C944="","",VLOOKUP(C944,运单基本信息!$C$4:$P$1048576,14,FALSE))</f>
        <v/>
      </c>
    </row>
    <row r="945" spans="8:10">
      <c r="H945" s="58">
        <f t="shared" si="15"/>
        <v>0</v>
      </c>
      <c r="I945" s="10" t="str">
        <f>IF(C945="","",VLOOKUP(C945,运单基本信息!$C$4:$P$1048576,8,FALSE))</f>
        <v/>
      </c>
      <c r="J945" s="168" t="str">
        <f>IF(C945="","",VLOOKUP(C945,运单基本信息!$C$4:$P$1048576,14,FALSE))</f>
        <v/>
      </c>
    </row>
    <row r="946" spans="8:10">
      <c r="H946" s="58">
        <f t="shared" si="15"/>
        <v>0</v>
      </c>
      <c r="I946" s="10" t="str">
        <f>IF(C946="","",VLOOKUP(C946,运单基本信息!$C$4:$P$1048576,8,FALSE))</f>
        <v/>
      </c>
      <c r="J946" s="168" t="str">
        <f>IF(C946="","",VLOOKUP(C946,运单基本信息!$C$4:$P$1048576,14,FALSE))</f>
        <v/>
      </c>
    </row>
    <row r="947" spans="8:10">
      <c r="H947" s="58">
        <f t="shared" si="15"/>
        <v>0</v>
      </c>
      <c r="I947" s="10" t="str">
        <f>IF(C947="","",VLOOKUP(C947,运单基本信息!$C$4:$P$1048576,8,FALSE))</f>
        <v/>
      </c>
      <c r="J947" s="168" t="str">
        <f>IF(C947="","",VLOOKUP(C947,运单基本信息!$C$4:$P$1048576,14,FALSE))</f>
        <v/>
      </c>
    </row>
    <row r="948" spans="8:10">
      <c r="H948" s="58">
        <f t="shared" si="15"/>
        <v>0</v>
      </c>
      <c r="I948" s="10" t="str">
        <f>IF(C948="","",VLOOKUP(C948,运单基本信息!$C$4:$P$1048576,8,FALSE))</f>
        <v/>
      </c>
      <c r="J948" s="168" t="str">
        <f>IF(C948="","",VLOOKUP(C948,运单基本信息!$C$4:$P$1048576,14,FALSE))</f>
        <v/>
      </c>
    </row>
    <row r="949" spans="8:10">
      <c r="H949" s="58">
        <f t="shared" si="15"/>
        <v>0</v>
      </c>
      <c r="I949" s="10" t="str">
        <f>IF(C949="","",VLOOKUP(C949,运单基本信息!$C$4:$P$1048576,8,FALSE))</f>
        <v/>
      </c>
      <c r="J949" s="168" t="str">
        <f>IF(C949="","",VLOOKUP(C949,运单基本信息!$C$4:$P$1048576,14,FALSE))</f>
        <v/>
      </c>
    </row>
    <row r="950" spans="8:10">
      <c r="H950" s="58">
        <f t="shared" si="15"/>
        <v>0</v>
      </c>
      <c r="I950" s="10" t="str">
        <f>IF(C950="","",VLOOKUP(C950,运单基本信息!$C$4:$P$1048576,8,FALSE))</f>
        <v/>
      </c>
      <c r="J950" s="168" t="str">
        <f>IF(C950="","",VLOOKUP(C950,运单基本信息!$C$4:$P$1048576,14,FALSE))</f>
        <v/>
      </c>
    </row>
    <row r="951" spans="8:10">
      <c r="H951" s="58">
        <f t="shared" si="15"/>
        <v>0</v>
      </c>
      <c r="I951" s="10" t="str">
        <f>IF(C951="","",VLOOKUP(C951,运单基本信息!$C$4:$P$1048576,8,FALSE))</f>
        <v/>
      </c>
      <c r="J951" s="168" t="str">
        <f>IF(C951="","",VLOOKUP(C951,运单基本信息!$C$4:$P$1048576,14,FALSE))</f>
        <v/>
      </c>
    </row>
    <row r="952" spans="8:10">
      <c r="H952" s="58">
        <f t="shared" si="15"/>
        <v>0</v>
      </c>
      <c r="I952" s="10" t="str">
        <f>IF(C952="","",VLOOKUP(C952,运单基本信息!$C$4:$P$1048576,8,FALSE))</f>
        <v/>
      </c>
      <c r="J952" s="168" t="str">
        <f>IF(C952="","",VLOOKUP(C952,运单基本信息!$C$4:$P$1048576,14,FALSE))</f>
        <v/>
      </c>
    </row>
    <row r="953" spans="8:10">
      <c r="H953" s="58">
        <f t="shared" si="15"/>
        <v>0</v>
      </c>
      <c r="I953" s="10" t="str">
        <f>IF(C953="","",VLOOKUP(C953,运单基本信息!$C$4:$P$1048576,8,FALSE))</f>
        <v/>
      </c>
      <c r="J953" s="168" t="str">
        <f>IF(C953="","",VLOOKUP(C953,运单基本信息!$C$4:$P$1048576,14,FALSE))</f>
        <v/>
      </c>
    </row>
    <row r="954" spans="8:10">
      <c r="H954" s="58">
        <f t="shared" si="15"/>
        <v>0</v>
      </c>
      <c r="I954" s="10" t="str">
        <f>IF(C954="","",VLOOKUP(C954,运单基本信息!$C$4:$P$1048576,8,FALSE))</f>
        <v/>
      </c>
      <c r="J954" s="168" t="str">
        <f>IF(C954="","",VLOOKUP(C954,运单基本信息!$C$4:$P$1048576,14,FALSE))</f>
        <v/>
      </c>
    </row>
    <row r="955" spans="8:10">
      <c r="H955" s="58">
        <f t="shared" si="15"/>
        <v>0</v>
      </c>
      <c r="I955" s="10" t="str">
        <f>IF(C955="","",VLOOKUP(C955,运单基本信息!$C$4:$P$1048576,8,FALSE))</f>
        <v/>
      </c>
      <c r="J955" s="168" t="str">
        <f>IF(C955="","",VLOOKUP(C955,运单基本信息!$C$4:$P$1048576,14,FALSE))</f>
        <v/>
      </c>
    </row>
    <row r="956" spans="8:10">
      <c r="H956" s="58">
        <f t="shared" si="15"/>
        <v>0</v>
      </c>
      <c r="I956" s="10" t="str">
        <f>IF(C956="","",VLOOKUP(C956,运单基本信息!$C$4:$P$1048576,8,FALSE))</f>
        <v/>
      </c>
      <c r="J956" s="168" t="str">
        <f>IF(C956="","",VLOOKUP(C956,运单基本信息!$C$4:$P$1048576,14,FALSE))</f>
        <v/>
      </c>
    </row>
    <row r="957" spans="8:10">
      <c r="H957" s="58">
        <f t="shared" si="15"/>
        <v>0</v>
      </c>
      <c r="I957" s="10" t="str">
        <f>IF(C957="","",VLOOKUP(C957,运单基本信息!$C$4:$P$1048576,8,FALSE))</f>
        <v/>
      </c>
      <c r="J957" s="168" t="str">
        <f>IF(C957="","",VLOOKUP(C957,运单基本信息!$C$4:$P$1048576,14,FALSE))</f>
        <v/>
      </c>
    </row>
    <row r="958" spans="8:10">
      <c r="H958" s="58">
        <f t="shared" si="15"/>
        <v>0</v>
      </c>
      <c r="I958" s="10" t="str">
        <f>IF(C958="","",VLOOKUP(C958,运单基本信息!$C$4:$P$1048576,8,FALSE))</f>
        <v/>
      </c>
      <c r="J958" s="168" t="str">
        <f>IF(C958="","",VLOOKUP(C958,运单基本信息!$C$4:$P$1048576,14,FALSE))</f>
        <v/>
      </c>
    </row>
    <row r="959" spans="8:10">
      <c r="H959" s="58">
        <f t="shared" si="15"/>
        <v>0</v>
      </c>
      <c r="I959" s="10" t="str">
        <f>IF(C959="","",VLOOKUP(C959,运单基本信息!$C$4:$P$1048576,8,FALSE))</f>
        <v/>
      </c>
      <c r="J959" s="168" t="str">
        <f>IF(C959="","",VLOOKUP(C959,运单基本信息!$C$4:$P$1048576,14,FALSE))</f>
        <v/>
      </c>
    </row>
    <row r="960" spans="8:10">
      <c r="H960" s="58">
        <f t="shared" si="15"/>
        <v>0</v>
      </c>
      <c r="I960" s="10" t="str">
        <f>IF(C960="","",VLOOKUP(C960,运单基本信息!$C$4:$P$1048576,8,FALSE))</f>
        <v/>
      </c>
      <c r="J960" s="168" t="str">
        <f>IF(C960="","",VLOOKUP(C960,运单基本信息!$C$4:$P$1048576,14,FALSE))</f>
        <v/>
      </c>
    </row>
    <row r="961" spans="8:10">
      <c r="H961" s="58">
        <f t="shared" si="15"/>
        <v>0</v>
      </c>
      <c r="I961" s="10" t="str">
        <f>IF(C961="","",VLOOKUP(C961,运单基本信息!$C$4:$P$1048576,8,FALSE))</f>
        <v/>
      </c>
      <c r="J961" s="168" t="str">
        <f>IF(C961="","",VLOOKUP(C961,运单基本信息!$C$4:$P$1048576,14,FALSE))</f>
        <v/>
      </c>
    </row>
    <row r="962" spans="8:10">
      <c r="H962" s="58">
        <f t="shared" si="15"/>
        <v>0</v>
      </c>
      <c r="I962" s="10" t="str">
        <f>IF(C962="","",VLOOKUP(C962,运单基本信息!$C$4:$P$1048576,8,FALSE))</f>
        <v/>
      </c>
      <c r="J962" s="168" t="str">
        <f>IF(C962="","",VLOOKUP(C962,运单基本信息!$C$4:$P$1048576,14,FALSE))</f>
        <v/>
      </c>
    </row>
    <row r="963" spans="8:10">
      <c r="H963" s="58">
        <f t="shared" si="15"/>
        <v>0</v>
      </c>
      <c r="I963" s="10" t="str">
        <f>IF(C963="","",VLOOKUP(C963,运单基本信息!$C$4:$P$1048576,8,FALSE))</f>
        <v/>
      </c>
      <c r="J963" s="168" t="str">
        <f>IF(C963="","",VLOOKUP(C963,运单基本信息!$C$4:$P$1048576,14,FALSE))</f>
        <v/>
      </c>
    </row>
    <row r="964" spans="8:10">
      <c r="H964" s="58">
        <f t="shared" si="15"/>
        <v>0</v>
      </c>
      <c r="I964" s="10" t="str">
        <f>IF(C964="","",VLOOKUP(C964,运单基本信息!$C$4:$P$1048576,8,FALSE))</f>
        <v/>
      </c>
      <c r="J964" s="168" t="str">
        <f>IF(C964="","",VLOOKUP(C964,运单基本信息!$C$4:$P$1048576,14,FALSE))</f>
        <v/>
      </c>
    </row>
    <row r="965" spans="8:10">
      <c r="H965" s="58">
        <f t="shared" si="15"/>
        <v>0</v>
      </c>
      <c r="I965" s="10" t="str">
        <f>IF(C965="","",VLOOKUP(C965,运单基本信息!$C$4:$P$1048576,8,FALSE))</f>
        <v/>
      </c>
      <c r="J965" s="168" t="str">
        <f>IF(C965="","",VLOOKUP(C965,运单基本信息!$C$4:$P$1048576,14,FALSE))</f>
        <v/>
      </c>
    </row>
    <row r="966" spans="8:10">
      <c r="H966" s="58">
        <f t="shared" si="15"/>
        <v>0</v>
      </c>
      <c r="I966" s="10" t="str">
        <f>IF(C966="","",VLOOKUP(C966,运单基本信息!$C$4:$P$1048576,8,FALSE))</f>
        <v/>
      </c>
      <c r="J966" s="168" t="str">
        <f>IF(C966="","",VLOOKUP(C966,运单基本信息!$C$4:$P$1048576,14,FALSE))</f>
        <v/>
      </c>
    </row>
    <row r="967" spans="8:10">
      <c r="H967" s="58">
        <f t="shared" si="15"/>
        <v>0</v>
      </c>
      <c r="I967" s="10" t="str">
        <f>IF(C967="","",VLOOKUP(C967,运单基本信息!$C$4:$P$1048576,8,FALSE))</f>
        <v/>
      </c>
      <c r="J967" s="168" t="str">
        <f>IF(C967="","",VLOOKUP(C967,运单基本信息!$C$4:$P$1048576,14,FALSE))</f>
        <v/>
      </c>
    </row>
    <row r="968" spans="8:10">
      <c r="H968" s="58">
        <f t="shared" si="15"/>
        <v>0</v>
      </c>
      <c r="I968" s="10" t="str">
        <f>IF(C968="","",VLOOKUP(C968,运单基本信息!$C$4:$P$1048576,8,FALSE))</f>
        <v/>
      </c>
      <c r="J968" s="168" t="str">
        <f>IF(C968="","",VLOOKUP(C968,运单基本信息!$C$4:$P$1048576,14,FALSE))</f>
        <v/>
      </c>
    </row>
    <row r="969" spans="8:10">
      <c r="H969" s="58">
        <f t="shared" si="15"/>
        <v>0</v>
      </c>
      <c r="I969" s="10" t="str">
        <f>IF(C969="","",VLOOKUP(C969,运单基本信息!$C$4:$P$1048576,8,FALSE))</f>
        <v/>
      </c>
      <c r="J969" s="168" t="str">
        <f>IF(C969="","",VLOOKUP(C969,运单基本信息!$C$4:$P$1048576,14,FALSE))</f>
        <v/>
      </c>
    </row>
    <row r="970" spans="8:10">
      <c r="H970" s="58">
        <f t="shared" si="15"/>
        <v>0</v>
      </c>
      <c r="I970" s="10" t="str">
        <f>IF(C970="","",VLOOKUP(C970,运单基本信息!$C$4:$P$1048576,8,FALSE))</f>
        <v/>
      </c>
      <c r="J970" s="168" t="str">
        <f>IF(C970="","",VLOOKUP(C970,运单基本信息!$C$4:$P$1048576,14,FALSE))</f>
        <v/>
      </c>
    </row>
    <row r="971" spans="8:10">
      <c r="H971" s="58">
        <f t="shared" si="15"/>
        <v>0</v>
      </c>
      <c r="I971" s="10" t="str">
        <f>IF(C971="","",VLOOKUP(C971,运单基本信息!$C$4:$P$1048576,8,FALSE))</f>
        <v/>
      </c>
      <c r="J971" s="168" t="str">
        <f>IF(C971="","",VLOOKUP(C971,运单基本信息!$C$4:$P$1048576,14,FALSE))</f>
        <v/>
      </c>
    </row>
    <row r="972" spans="8:10">
      <c r="H972" s="58">
        <f t="shared" si="15"/>
        <v>0</v>
      </c>
      <c r="I972" s="10" t="str">
        <f>IF(C972="","",VLOOKUP(C972,运单基本信息!$C$4:$P$1048576,8,FALSE))</f>
        <v/>
      </c>
      <c r="J972" s="168" t="str">
        <f>IF(C972="","",VLOOKUP(C972,运单基本信息!$C$4:$P$1048576,14,FALSE))</f>
        <v/>
      </c>
    </row>
    <row r="973" spans="8:10">
      <c r="H973" s="58">
        <f t="shared" si="15"/>
        <v>0</v>
      </c>
      <c r="I973" s="10" t="str">
        <f>IF(C973="","",VLOOKUP(C973,运单基本信息!$C$4:$P$1048576,8,FALSE))</f>
        <v/>
      </c>
      <c r="J973" s="168" t="str">
        <f>IF(C973="","",VLOOKUP(C973,运单基本信息!$C$4:$P$1048576,14,FALSE))</f>
        <v/>
      </c>
    </row>
    <row r="974" spans="8:10">
      <c r="H974" s="58">
        <f t="shared" si="15"/>
        <v>0</v>
      </c>
      <c r="I974" s="10" t="str">
        <f>IF(C974="","",VLOOKUP(C974,运单基本信息!$C$4:$P$1048576,8,FALSE))</f>
        <v/>
      </c>
      <c r="J974" s="168" t="str">
        <f>IF(C974="","",VLOOKUP(C974,运单基本信息!$C$4:$P$1048576,14,FALSE))</f>
        <v/>
      </c>
    </row>
    <row r="975" spans="8:10">
      <c r="H975" s="58">
        <f t="shared" si="15"/>
        <v>0</v>
      </c>
      <c r="I975" s="10" t="str">
        <f>IF(C975="","",VLOOKUP(C975,运单基本信息!$C$4:$P$1048576,8,FALSE))</f>
        <v/>
      </c>
      <c r="J975" s="168" t="str">
        <f>IF(C975="","",VLOOKUP(C975,运单基本信息!$C$4:$P$1048576,14,FALSE))</f>
        <v/>
      </c>
    </row>
    <row r="976" spans="8:10">
      <c r="H976" s="58">
        <f t="shared" si="15"/>
        <v>0</v>
      </c>
      <c r="I976" s="10" t="str">
        <f>IF(C976="","",VLOOKUP(C976,运单基本信息!$C$4:$P$1048576,8,FALSE))</f>
        <v/>
      </c>
      <c r="J976" s="168" t="str">
        <f>IF(C976="","",VLOOKUP(C976,运单基本信息!$C$4:$P$1048576,14,FALSE))</f>
        <v/>
      </c>
    </row>
    <row r="977" spans="8:10">
      <c r="H977" s="58">
        <f t="shared" si="15"/>
        <v>0</v>
      </c>
      <c r="I977" s="10" t="str">
        <f>IF(C977="","",VLOOKUP(C977,运单基本信息!$C$4:$P$1048576,8,FALSE))</f>
        <v/>
      </c>
      <c r="J977" s="168" t="str">
        <f>IF(C977="","",VLOOKUP(C977,运单基本信息!$C$4:$P$1048576,14,FALSE))</f>
        <v/>
      </c>
    </row>
    <row r="978" spans="8:10">
      <c r="H978" s="58">
        <f t="shared" si="15"/>
        <v>0</v>
      </c>
      <c r="I978" s="10" t="str">
        <f>IF(C978="","",VLOOKUP(C978,运单基本信息!$C$4:$P$1048576,8,FALSE))</f>
        <v/>
      </c>
      <c r="J978" s="168" t="str">
        <f>IF(C978="","",VLOOKUP(C978,运单基本信息!$C$4:$P$1048576,14,FALSE))</f>
        <v/>
      </c>
    </row>
    <row r="979" spans="8:10">
      <c r="H979" s="58">
        <f t="shared" si="15"/>
        <v>0</v>
      </c>
      <c r="I979" s="10" t="str">
        <f>IF(C979="","",VLOOKUP(C979,运单基本信息!$C$4:$P$1048576,8,FALSE))</f>
        <v/>
      </c>
      <c r="J979" s="168" t="str">
        <f>IF(C979="","",VLOOKUP(C979,运单基本信息!$C$4:$P$1048576,14,FALSE))</f>
        <v/>
      </c>
    </row>
    <row r="980" spans="8:10">
      <c r="H980" s="58">
        <f t="shared" si="15"/>
        <v>0</v>
      </c>
      <c r="I980" s="10" t="str">
        <f>IF(C980="","",VLOOKUP(C980,运单基本信息!$C$4:$P$1048576,8,FALSE))</f>
        <v/>
      </c>
      <c r="J980" s="168" t="str">
        <f>IF(C980="","",VLOOKUP(C980,运单基本信息!$C$4:$P$1048576,14,FALSE))</f>
        <v/>
      </c>
    </row>
    <row r="981" spans="8:10">
      <c r="H981" s="58">
        <f t="shared" si="15"/>
        <v>0</v>
      </c>
      <c r="I981" s="10" t="str">
        <f>IF(C981="","",VLOOKUP(C981,运单基本信息!$C$4:$P$1048576,8,FALSE))</f>
        <v/>
      </c>
      <c r="J981" s="168" t="str">
        <f>IF(C981="","",VLOOKUP(C981,运单基本信息!$C$4:$P$1048576,14,FALSE))</f>
        <v/>
      </c>
    </row>
    <row r="982" spans="8:10">
      <c r="H982" s="58">
        <f t="shared" si="15"/>
        <v>0</v>
      </c>
      <c r="I982" s="10" t="str">
        <f>IF(C982="","",VLOOKUP(C982,运单基本信息!$C$4:$P$1048576,8,FALSE))</f>
        <v/>
      </c>
      <c r="J982" s="168" t="str">
        <f>IF(C982="","",VLOOKUP(C982,运单基本信息!$C$4:$P$1048576,14,FALSE))</f>
        <v/>
      </c>
    </row>
    <row r="983" spans="8:10">
      <c r="H983" s="58">
        <f t="shared" si="15"/>
        <v>0</v>
      </c>
      <c r="I983" s="10" t="str">
        <f>IF(C983="","",VLOOKUP(C983,运单基本信息!$C$4:$P$1048576,8,FALSE))</f>
        <v/>
      </c>
      <c r="J983" s="168" t="str">
        <f>IF(C983="","",VLOOKUP(C983,运单基本信息!$C$4:$P$1048576,14,FALSE))</f>
        <v/>
      </c>
    </row>
    <row r="984" spans="8:10">
      <c r="H984" s="58">
        <f t="shared" si="15"/>
        <v>0</v>
      </c>
      <c r="I984" s="10" t="str">
        <f>IF(C984="","",VLOOKUP(C984,运单基本信息!$C$4:$P$1048576,8,FALSE))</f>
        <v/>
      </c>
      <c r="J984" s="168" t="str">
        <f>IF(C984="","",VLOOKUP(C984,运单基本信息!$C$4:$P$1048576,14,FALSE))</f>
        <v/>
      </c>
    </row>
    <row r="985" spans="8:10">
      <c r="H985" s="58">
        <f t="shared" si="15"/>
        <v>0</v>
      </c>
      <c r="I985" s="10" t="str">
        <f>IF(C985="","",VLOOKUP(C985,运单基本信息!$C$4:$P$1048576,8,FALSE))</f>
        <v/>
      </c>
      <c r="J985" s="168" t="str">
        <f>IF(C985="","",VLOOKUP(C985,运单基本信息!$C$4:$P$1048576,14,FALSE))</f>
        <v/>
      </c>
    </row>
    <row r="986" spans="8:10">
      <c r="H986" s="58">
        <f t="shared" si="15"/>
        <v>0</v>
      </c>
      <c r="I986" s="10" t="str">
        <f>IF(C986="","",VLOOKUP(C986,运单基本信息!$C$4:$P$1048576,8,FALSE))</f>
        <v/>
      </c>
      <c r="J986" s="168" t="str">
        <f>IF(C986="","",VLOOKUP(C986,运单基本信息!$C$4:$P$1048576,14,FALSE))</f>
        <v/>
      </c>
    </row>
    <row r="987" spans="8:10">
      <c r="H987" s="58">
        <f t="shared" si="15"/>
        <v>0</v>
      </c>
      <c r="I987" s="10" t="str">
        <f>IF(C987="","",VLOOKUP(C987,运单基本信息!$C$4:$P$1048576,8,FALSE))</f>
        <v/>
      </c>
      <c r="J987" s="168" t="str">
        <f>IF(C987="","",VLOOKUP(C987,运单基本信息!$C$4:$P$1048576,14,FALSE))</f>
        <v/>
      </c>
    </row>
    <row r="988" spans="8:10">
      <c r="H988" s="58">
        <f t="shared" si="15"/>
        <v>0</v>
      </c>
      <c r="I988" s="10" t="str">
        <f>IF(C988="","",VLOOKUP(C988,运单基本信息!$C$4:$P$1048576,8,FALSE))</f>
        <v/>
      </c>
      <c r="J988" s="168" t="str">
        <f>IF(C988="","",VLOOKUP(C988,运单基本信息!$C$4:$P$1048576,14,FALSE))</f>
        <v/>
      </c>
    </row>
    <row r="989" spans="8:10">
      <c r="H989" s="58">
        <f t="shared" si="15"/>
        <v>0</v>
      </c>
      <c r="I989" s="10" t="str">
        <f>IF(C989="","",VLOOKUP(C989,运单基本信息!$C$4:$P$1048576,8,FALSE))</f>
        <v/>
      </c>
      <c r="J989" s="168" t="str">
        <f>IF(C989="","",VLOOKUP(C989,运单基本信息!$C$4:$P$1048576,14,FALSE))</f>
        <v/>
      </c>
    </row>
    <row r="990" spans="8:10">
      <c r="H990" s="58">
        <f t="shared" si="15"/>
        <v>0</v>
      </c>
      <c r="I990" s="10" t="str">
        <f>IF(C990="","",VLOOKUP(C990,运单基本信息!$C$4:$P$1048576,8,FALSE))</f>
        <v/>
      </c>
      <c r="J990" s="168" t="str">
        <f>IF(C990="","",VLOOKUP(C990,运单基本信息!$C$4:$P$1048576,14,FALSE))</f>
        <v/>
      </c>
    </row>
    <row r="991" spans="8:10">
      <c r="H991" s="58">
        <f t="shared" si="15"/>
        <v>0</v>
      </c>
      <c r="I991" s="10" t="str">
        <f>IF(C991="","",VLOOKUP(C991,运单基本信息!$C$4:$P$1048576,8,FALSE))</f>
        <v/>
      </c>
      <c r="J991" s="168" t="str">
        <f>IF(C991="","",VLOOKUP(C991,运单基本信息!$C$4:$P$1048576,14,FALSE))</f>
        <v/>
      </c>
    </row>
    <row r="992" spans="8:10">
      <c r="H992" s="58">
        <f t="shared" si="15"/>
        <v>0</v>
      </c>
      <c r="I992" s="10" t="str">
        <f>IF(C992="","",VLOOKUP(C992,运单基本信息!$C$4:$P$1048576,8,FALSE))</f>
        <v/>
      </c>
      <c r="J992" s="168" t="str">
        <f>IF(C992="","",VLOOKUP(C992,运单基本信息!$C$4:$P$1048576,14,FALSE))</f>
        <v/>
      </c>
    </row>
    <row r="993" spans="8:10">
      <c r="H993" s="58">
        <f t="shared" si="15"/>
        <v>0</v>
      </c>
      <c r="I993" s="10" t="str">
        <f>IF(C993="","",VLOOKUP(C993,运单基本信息!$C$4:$P$1048576,8,FALSE))</f>
        <v/>
      </c>
      <c r="J993" s="168" t="str">
        <f>IF(C993="","",VLOOKUP(C993,运单基本信息!$C$4:$P$1048576,14,FALSE))</f>
        <v/>
      </c>
    </row>
    <row r="994" spans="8:10">
      <c r="H994" s="58">
        <f t="shared" si="15"/>
        <v>0</v>
      </c>
      <c r="I994" s="10" t="str">
        <f>IF(C994="","",VLOOKUP(C994,运单基本信息!$C$4:$P$1048576,8,FALSE))</f>
        <v/>
      </c>
      <c r="J994" s="168" t="str">
        <f>IF(C994="","",VLOOKUP(C994,运单基本信息!$C$4:$P$1048576,14,FALSE))</f>
        <v/>
      </c>
    </row>
    <row r="995" spans="8:10">
      <c r="H995" s="58">
        <f t="shared" si="15"/>
        <v>0</v>
      </c>
      <c r="I995" s="10" t="str">
        <f>IF(C995="","",VLOOKUP(C995,运单基本信息!$C$4:$P$1048576,8,FALSE))</f>
        <v/>
      </c>
      <c r="J995" s="168" t="str">
        <f>IF(C995="","",VLOOKUP(C995,运单基本信息!$C$4:$P$1048576,14,FALSE))</f>
        <v/>
      </c>
    </row>
    <row r="996" spans="8:10">
      <c r="H996" s="58">
        <f t="shared" si="15"/>
        <v>0</v>
      </c>
      <c r="I996" s="10" t="str">
        <f>IF(C996="","",VLOOKUP(C996,运单基本信息!$C$4:$P$1048576,8,FALSE))</f>
        <v/>
      </c>
      <c r="J996" s="168" t="str">
        <f>IF(C996="","",VLOOKUP(C996,运单基本信息!$C$4:$P$1048576,14,FALSE))</f>
        <v/>
      </c>
    </row>
    <row r="997" spans="8:10">
      <c r="H997" s="58">
        <f t="shared" si="15"/>
        <v>0</v>
      </c>
      <c r="I997" s="10" t="str">
        <f>IF(C997="","",VLOOKUP(C997,运单基本信息!$C$4:$P$1048576,8,FALSE))</f>
        <v/>
      </c>
      <c r="J997" s="168" t="str">
        <f>IF(C997="","",VLOOKUP(C997,运单基本信息!$C$4:$P$1048576,14,FALSE))</f>
        <v/>
      </c>
    </row>
    <row r="998" spans="8:10">
      <c r="H998" s="58">
        <f t="shared" si="15"/>
        <v>0</v>
      </c>
      <c r="I998" s="10" t="str">
        <f>IF(C998="","",VLOOKUP(C998,运单基本信息!$C$4:$P$1048576,8,FALSE))</f>
        <v/>
      </c>
      <c r="J998" s="168" t="str">
        <f>IF(C998="","",VLOOKUP(C998,运单基本信息!$C$4:$P$1048576,14,FALSE))</f>
        <v/>
      </c>
    </row>
    <row r="999" spans="8:10">
      <c r="H999" s="58">
        <f t="shared" si="15"/>
        <v>0</v>
      </c>
      <c r="I999" s="10" t="str">
        <f>IF(C999="","",VLOOKUP(C999,运单基本信息!$C$4:$P$1048576,8,FALSE))</f>
        <v/>
      </c>
      <c r="J999" s="168" t="str">
        <f>IF(C999="","",VLOOKUP(C999,运单基本信息!$C$4:$P$1048576,14,FALSE))</f>
        <v/>
      </c>
    </row>
    <row r="1000" spans="8:10">
      <c r="H1000" s="58">
        <f t="shared" si="15"/>
        <v>0</v>
      </c>
      <c r="I1000" s="10" t="str">
        <f>IF(C1000="","",VLOOKUP(C1000,运单基本信息!$C$4:$P$1048576,8,FALSE))</f>
        <v/>
      </c>
      <c r="J1000" s="168" t="str">
        <f>IF(C1000="","",VLOOKUP(C1000,运单基本信息!$C$4:$P$1048576,14,FALSE))</f>
        <v/>
      </c>
    </row>
    <row r="1001" spans="8:10">
      <c r="H1001" s="58">
        <f t="shared" si="15"/>
        <v>0</v>
      </c>
      <c r="I1001" s="10" t="str">
        <f>IF(C1001="","",VLOOKUP(C1001,运单基本信息!$C$4:$P$1048576,8,FALSE))</f>
        <v/>
      </c>
      <c r="J1001" s="168" t="str">
        <f>IF(C1001="","",VLOOKUP(C1001,运单基本信息!$C$4:$P$1048576,14,FALSE))</f>
        <v/>
      </c>
    </row>
    <row r="1002" spans="8:10">
      <c r="H1002" s="58">
        <f t="shared" ref="H1002:H1065" si="16">F1002+G1002</f>
        <v>0</v>
      </c>
      <c r="I1002" s="10" t="str">
        <f>IF(C1002="","",VLOOKUP(C1002,运单基本信息!$C$4:$P$1048576,8,FALSE))</f>
        <v/>
      </c>
      <c r="J1002" s="168" t="str">
        <f>IF(C1002="","",VLOOKUP(C1002,运单基本信息!$C$4:$P$1048576,14,FALSE))</f>
        <v/>
      </c>
    </row>
    <row r="1003" spans="8:10">
      <c r="H1003" s="58">
        <f t="shared" si="16"/>
        <v>0</v>
      </c>
      <c r="I1003" s="10" t="str">
        <f>IF(C1003="","",VLOOKUP(C1003,运单基本信息!$C$4:$P$1048576,8,FALSE))</f>
        <v/>
      </c>
      <c r="J1003" s="168" t="str">
        <f>IF(C1003="","",VLOOKUP(C1003,运单基本信息!$C$4:$P$1048576,14,FALSE))</f>
        <v/>
      </c>
    </row>
    <row r="1004" spans="8:10">
      <c r="H1004" s="58">
        <f t="shared" si="16"/>
        <v>0</v>
      </c>
      <c r="I1004" s="10" t="str">
        <f>IF(C1004="","",VLOOKUP(C1004,运单基本信息!$C$4:$P$1048576,8,FALSE))</f>
        <v/>
      </c>
      <c r="J1004" s="168" t="str">
        <f>IF(C1004="","",VLOOKUP(C1004,运单基本信息!$C$4:$P$1048576,14,FALSE))</f>
        <v/>
      </c>
    </row>
    <row r="1005" spans="8:10">
      <c r="H1005" s="58">
        <f t="shared" si="16"/>
        <v>0</v>
      </c>
      <c r="I1005" s="10" t="str">
        <f>IF(C1005="","",VLOOKUP(C1005,运单基本信息!$C$4:$P$1048576,8,FALSE))</f>
        <v/>
      </c>
      <c r="J1005" s="168" t="str">
        <f>IF(C1005="","",VLOOKUP(C1005,运单基本信息!$C$4:$P$1048576,14,FALSE))</f>
        <v/>
      </c>
    </row>
    <row r="1006" spans="8:10">
      <c r="H1006" s="58">
        <f t="shared" si="16"/>
        <v>0</v>
      </c>
      <c r="I1006" s="10" t="str">
        <f>IF(C1006="","",VLOOKUP(C1006,运单基本信息!$C$4:$P$1048576,8,FALSE))</f>
        <v/>
      </c>
      <c r="J1006" s="168" t="str">
        <f>IF(C1006="","",VLOOKUP(C1006,运单基本信息!$C$4:$P$1048576,14,FALSE))</f>
        <v/>
      </c>
    </row>
    <row r="1007" spans="8:10">
      <c r="H1007" s="58">
        <f t="shared" si="16"/>
        <v>0</v>
      </c>
      <c r="I1007" s="10" t="str">
        <f>IF(C1007="","",VLOOKUP(C1007,运单基本信息!$C$4:$P$1048576,8,FALSE))</f>
        <v/>
      </c>
      <c r="J1007" s="168" t="str">
        <f>IF(C1007="","",VLOOKUP(C1007,运单基本信息!$C$4:$P$1048576,14,FALSE))</f>
        <v/>
      </c>
    </row>
    <row r="1008" spans="8:10">
      <c r="H1008" s="58">
        <f t="shared" si="16"/>
        <v>0</v>
      </c>
      <c r="I1008" s="10" t="str">
        <f>IF(C1008="","",VLOOKUP(C1008,运单基本信息!$C$4:$P$1048576,8,FALSE))</f>
        <v/>
      </c>
      <c r="J1008" s="168" t="str">
        <f>IF(C1008="","",VLOOKUP(C1008,运单基本信息!$C$4:$P$1048576,14,FALSE))</f>
        <v/>
      </c>
    </row>
    <row r="1009" spans="8:10">
      <c r="H1009" s="58">
        <f t="shared" si="16"/>
        <v>0</v>
      </c>
      <c r="I1009" s="10" t="str">
        <f>IF(C1009="","",VLOOKUP(C1009,运单基本信息!$C$4:$P$1048576,8,FALSE))</f>
        <v/>
      </c>
      <c r="J1009" s="168" t="str">
        <f>IF(C1009="","",VLOOKUP(C1009,运单基本信息!$C$4:$P$1048576,14,FALSE))</f>
        <v/>
      </c>
    </row>
    <row r="1010" spans="8:10">
      <c r="H1010" s="58">
        <f t="shared" si="16"/>
        <v>0</v>
      </c>
      <c r="I1010" s="10" t="str">
        <f>IF(C1010="","",VLOOKUP(C1010,运单基本信息!$C$4:$P$1048576,8,FALSE))</f>
        <v/>
      </c>
      <c r="J1010" s="168" t="str">
        <f>IF(C1010="","",VLOOKUP(C1010,运单基本信息!$C$4:$P$1048576,14,FALSE))</f>
        <v/>
      </c>
    </row>
    <row r="1011" spans="8:10">
      <c r="H1011" s="58">
        <f t="shared" si="16"/>
        <v>0</v>
      </c>
      <c r="I1011" s="10" t="str">
        <f>IF(C1011="","",VLOOKUP(C1011,运单基本信息!$C$4:$P$1048576,8,FALSE))</f>
        <v/>
      </c>
      <c r="J1011" s="168" t="str">
        <f>IF(C1011="","",VLOOKUP(C1011,运单基本信息!$C$4:$P$1048576,14,FALSE))</f>
        <v/>
      </c>
    </row>
    <row r="1012" spans="8:10">
      <c r="H1012" s="58">
        <f t="shared" si="16"/>
        <v>0</v>
      </c>
      <c r="I1012" s="10" t="str">
        <f>IF(C1012="","",VLOOKUP(C1012,运单基本信息!$C$4:$P$1048576,8,FALSE))</f>
        <v/>
      </c>
      <c r="J1012" s="168" t="str">
        <f>IF(C1012="","",VLOOKUP(C1012,运单基本信息!$C$4:$P$1048576,14,FALSE))</f>
        <v/>
      </c>
    </row>
    <row r="1013" spans="8:10">
      <c r="H1013" s="58">
        <f t="shared" si="16"/>
        <v>0</v>
      </c>
      <c r="I1013" s="10" t="str">
        <f>IF(C1013="","",VLOOKUP(C1013,运单基本信息!$C$4:$P$1048576,8,FALSE))</f>
        <v/>
      </c>
      <c r="J1013" s="168" t="str">
        <f>IF(C1013="","",VLOOKUP(C1013,运单基本信息!$C$4:$P$1048576,14,FALSE))</f>
        <v/>
      </c>
    </row>
    <row r="1014" spans="8:10">
      <c r="H1014" s="58">
        <f t="shared" si="16"/>
        <v>0</v>
      </c>
      <c r="I1014" s="10" t="str">
        <f>IF(C1014="","",VLOOKUP(C1014,运单基本信息!$C$4:$P$1048576,8,FALSE))</f>
        <v/>
      </c>
      <c r="J1014" s="168" t="str">
        <f>IF(C1014="","",VLOOKUP(C1014,运单基本信息!$C$4:$P$1048576,14,FALSE))</f>
        <v/>
      </c>
    </row>
    <row r="1015" spans="8:10">
      <c r="H1015" s="58">
        <f t="shared" si="16"/>
        <v>0</v>
      </c>
      <c r="I1015" s="10" t="str">
        <f>IF(C1015="","",VLOOKUP(C1015,运单基本信息!$C$4:$P$1048576,8,FALSE))</f>
        <v/>
      </c>
      <c r="J1015" s="168" t="str">
        <f>IF(C1015="","",VLOOKUP(C1015,运单基本信息!$C$4:$P$1048576,14,FALSE))</f>
        <v/>
      </c>
    </row>
    <row r="1016" spans="8:10">
      <c r="H1016" s="58">
        <f t="shared" si="16"/>
        <v>0</v>
      </c>
      <c r="I1016" s="10" t="str">
        <f>IF(C1016="","",VLOOKUP(C1016,运单基本信息!$C$4:$P$1048576,8,FALSE))</f>
        <v/>
      </c>
      <c r="J1016" s="168" t="str">
        <f>IF(C1016="","",VLOOKUP(C1016,运单基本信息!$C$4:$P$1048576,14,FALSE))</f>
        <v/>
      </c>
    </row>
    <row r="1017" spans="8:10">
      <c r="H1017" s="58">
        <f t="shared" si="16"/>
        <v>0</v>
      </c>
      <c r="I1017" s="10" t="str">
        <f>IF(C1017="","",VLOOKUP(C1017,运单基本信息!$C$4:$P$1048576,8,FALSE))</f>
        <v/>
      </c>
      <c r="J1017" s="168" t="str">
        <f>IF(C1017="","",VLOOKUP(C1017,运单基本信息!$C$4:$P$1048576,14,FALSE))</f>
        <v/>
      </c>
    </row>
    <row r="1018" spans="8:10">
      <c r="H1018" s="58">
        <f t="shared" si="16"/>
        <v>0</v>
      </c>
      <c r="I1018" s="10" t="str">
        <f>IF(C1018="","",VLOOKUP(C1018,运单基本信息!$C$4:$P$1048576,8,FALSE))</f>
        <v/>
      </c>
      <c r="J1018" s="168" t="str">
        <f>IF(C1018="","",VLOOKUP(C1018,运单基本信息!$C$4:$P$1048576,14,FALSE))</f>
        <v/>
      </c>
    </row>
    <row r="1019" spans="8:10">
      <c r="H1019" s="58">
        <f t="shared" si="16"/>
        <v>0</v>
      </c>
      <c r="I1019" s="10" t="str">
        <f>IF(C1019="","",VLOOKUP(C1019,运单基本信息!$C$4:$P$1048576,8,FALSE))</f>
        <v/>
      </c>
      <c r="J1019" s="168" t="str">
        <f>IF(C1019="","",VLOOKUP(C1019,运单基本信息!$C$4:$P$1048576,14,FALSE))</f>
        <v/>
      </c>
    </row>
    <row r="1020" spans="8:10">
      <c r="H1020" s="58">
        <f t="shared" si="16"/>
        <v>0</v>
      </c>
      <c r="I1020" s="10" t="str">
        <f>IF(C1020="","",VLOOKUP(C1020,运单基本信息!$C$4:$P$1048576,8,FALSE))</f>
        <v/>
      </c>
      <c r="J1020" s="168" t="str">
        <f>IF(C1020="","",VLOOKUP(C1020,运单基本信息!$C$4:$P$1048576,14,FALSE))</f>
        <v/>
      </c>
    </row>
    <row r="1021" spans="8:10">
      <c r="H1021" s="58">
        <f t="shared" si="16"/>
        <v>0</v>
      </c>
      <c r="I1021" s="10" t="str">
        <f>IF(C1021="","",VLOOKUP(C1021,运单基本信息!$C$4:$P$1048576,8,FALSE))</f>
        <v/>
      </c>
      <c r="J1021" s="168" t="str">
        <f>IF(C1021="","",VLOOKUP(C1021,运单基本信息!$C$4:$P$1048576,14,FALSE))</f>
        <v/>
      </c>
    </row>
    <row r="1022" spans="8:10">
      <c r="H1022" s="58">
        <f t="shared" si="16"/>
        <v>0</v>
      </c>
      <c r="I1022" s="10" t="str">
        <f>IF(C1022="","",VLOOKUP(C1022,运单基本信息!$C$4:$P$1048576,8,FALSE))</f>
        <v/>
      </c>
      <c r="J1022" s="168" t="str">
        <f>IF(C1022="","",VLOOKUP(C1022,运单基本信息!$C$4:$P$1048576,14,FALSE))</f>
        <v/>
      </c>
    </row>
    <row r="1023" spans="8:10">
      <c r="H1023" s="58">
        <f t="shared" si="16"/>
        <v>0</v>
      </c>
      <c r="I1023" s="10" t="str">
        <f>IF(C1023="","",VLOOKUP(C1023,运单基本信息!$C$4:$P$1048576,8,FALSE))</f>
        <v/>
      </c>
      <c r="J1023" s="168" t="str">
        <f>IF(C1023="","",VLOOKUP(C1023,运单基本信息!$C$4:$P$1048576,14,FALSE))</f>
        <v/>
      </c>
    </row>
    <row r="1024" spans="8:10">
      <c r="H1024" s="58">
        <f t="shared" si="16"/>
        <v>0</v>
      </c>
      <c r="I1024" s="10" t="str">
        <f>IF(C1024="","",VLOOKUP(C1024,运单基本信息!$C$4:$P$1048576,8,FALSE))</f>
        <v/>
      </c>
      <c r="J1024" s="168" t="str">
        <f>IF(C1024="","",VLOOKUP(C1024,运单基本信息!$C$4:$P$1048576,14,FALSE))</f>
        <v/>
      </c>
    </row>
    <row r="1025" spans="8:10">
      <c r="H1025" s="58">
        <f t="shared" si="16"/>
        <v>0</v>
      </c>
      <c r="I1025" s="10" t="str">
        <f>IF(C1025="","",VLOOKUP(C1025,运单基本信息!$C$4:$P$1048576,8,FALSE))</f>
        <v/>
      </c>
      <c r="J1025" s="168" t="str">
        <f>IF(C1025="","",VLOOKUP(C1025,运单基本信息!$C$4:$P$1048576,14,FALSE))</f>
        <v/>
      </c>
    </row>
    <row r="1026" spans="8:10">
      <c r="H1026" s="58">
        <f t="shared" si="16"/>
        <v>0</v>
      </c>
      <c r="I1026" s="10" t="str">
        <f>IF(C1026="","",VLOOKUP(C1026,运单基本信息!$C$4:$P$1048576,8,FALSE))</f>
        <v/>
      </c>
      <c r="J1026" s="168" t="str">
        <f>IF(C1026="","",VLOOKUP(C1026,运单基本信息!$C$4:$P$1048576,14,FALSE))</f>
        <v/>
      </c>
    </row>
    <row r="1027" spans="8:10">
      <c r="H1027" s="58">
        <f t="shared" si="16"/>
        <v>0</v>
      </c>
      <c r="I1027" s="10" t="str">
        <f>IF(C1027="","",VLOOKUP(C1027,运单基本信息!$C$4:$P$1048576,8,FALSE))</f>
        <v/>
      </c>
      <c r="J1027" s="168" t="str">
        <f>IF(C1027="","",VLOOKUP(C1027,运单基本信息!$C$4:$P$1048576,14,FALSE))</f>
        <v/>
      </c>
    </row>
    <row r="1028" spans="8:10">
      <c r="H1028" s="58">
        <f t="shared" si="16"/>
        <v>0</v>
      </c>
      <c r="I1028" s="10" t="str">
        <f>IF(C1028="","",VLOOKUP(C1028,运单基本信息!$C$4:$P$1048576,8,FALSE))</f>
        <v/>
      </c>
      <c r="J1028" s="168" t="str">
        <f>IF(C1028="","",VLOOKUP(C1028,运单基本信息!$C$4:$P$1048576,14,FALSE))</f>
        <v/>
      </c>
    </row>
    <row r="1029" spans="8:10">
      <c r="H1029" s="58">
        <f t="shared" si="16"/>
        <v>0</v>
      </c>
      <c r="I1029" s="10" t="str">
        <f>IF(C1029="","",VLOOKUP(C1029,运单基本信息!$C$4:$P$1048576,8,FALSE))</f>
        <v/>
      </c>
      <c r="J1029" s="168" t="str">
        <f>IF(C1029="","",VLOOKUP(C1029,运单基本信息!$C$4:$P$1048576,14,FALSE))</f>
        <v/>
      </c>
    </row>
    <row r="1030" spans="8:10">
      <c r="H1030" s="58">
        <f t="shared" si="16"/>
        <v>0</v>
      </c>
      <c r="I1030" s="10" t="str">
        <f>IF(C1030="","",VLOOKUP(C1030,运单基本信息!$C$4:$P$1048576,8,FALSE))</f>
        <v/>
      </c>
      <c r="J1030" s="168" t="str">
        <f>IF(C1030="","",VLOOKUP(C1030,运单基本信息!$C$4:$P$1048576,14,FALSE))</f>
        <v/>
      </c>
    </row>
    <row r="1031" spans="8:10">
      <c r="H1031" s="58">
        <f t="shared" si="16"/>
        <v>0</v>
      </c>
      <c r="I1031" s="10" t="str">
        <f>IF(C1031="","",VLOOKUP(C1031,运单基本信息!$C$4:$P$1048576,8,FALSE))</f>
        <v/>
      </c>
      <c r="J1031" s="168" t="str">
        <f>IF(C1031="","",VLOOKUP(C1031,运单基本信息!$C$4:$P$1048576,14,FALSE))</f>
        <v/>
      </c>
    </row>
    <row r="1032" spans="8:10">
      <c r="H1032" s="58">
        <f t="shared" si="16"/>
        <v>0</v>
      </c>
      <c r="I1032" s="10" t="str">
        <f>IF(C1032="","",VLOOKUP(C1032,运单基本信息!$C$4:$P$1048576,8,FALSE))</f>
        <v/>
      </c>
      <c r="J1032" s="168" t="str">
        <f>IF(C1032="","",VLOOKUP(C1032,运单基本信息!$C$4:$P$1048576,14,FALSE))</f>
        <v/>
      </c>
    </row>
    <row r="1033" spans="8:10">
      <c r="H1033" s="58">
        <f t="shared" si="16"/>
        <v>0</v>
      </c>
      <c r="I1033" s="10" t="str">
        <f>IF(C1033="","",VLOOKUP(C1033,运单基本信息!$C$4:$P$1048576,8,FALSE))</f>
        <v/>
      </c>
      <c r="J1033" s="168" t="str">
        <f>IF(C1033="","",VLOOKUP(C1033,运单基本信息!$C$4:$P$1048576,14,FALSE))</f>
        <v/>
      </c>
    </row>
    <row r="1034" spans="8:10">
      <c r="H1034" s="58">
        <f t="shared" si="16"/>
        <v>0</v>
      </c>
      <c r="I1034" s="10" t="str">
        <f>IF(C1034="","",VLOOKUP(C1034,运单基本信息!$C$4:$P$1048576,8,FALSE))</f>
        <v/>
      </c>
      <c r="J1034" s="168" t="str">
        <f>IF(C1034="","",VLOOKUP(C1034,运单基本信息!$C$4:$P$1048576,14,FALSE))</f>
        <v/>
      </c>
    </row>
    <row r="1035" spans="8:10">
      <c r="H1035" s="58">
        <f t="shared" si="16"/>
        <v>0</v>
      </c>
      <c r="I1035" s="10" t="str">
        <f>IF(C1035="","",VLOOKUP(C1035,运单基本信息!$C$4:$P$1048576,8,FALSE))</f>
        <v/>
      </c>
      <c r="J1035" s="168" t="str">
        <f>IF(C1035="","",VLOOKUP(C1035,运单基本信息!$C$4:$P$1048576,14,FALSE))</f>
        <v/>
      </c>
    </row>
    <row r="1036" spans="8:10">
      <c r="H1036" s="58">
        <f t="shared" si="16"/>
        <v>0</v>
      </c>
      <c r="I1036" s="10" t="str">
        <f>IF(C1036="","",VLOOKUP(C1036,运单基本信息!$C$4:$P$1048576,8,FALSE))</f>
        <v/>
      </c>
      <c r="J1036" s="168" t="str">
        <f>IF(C1036="","",VLOOKUP(C1036,运单基本信息!$C$4:$P$1048576,14,FALSE))</f>
        <v/>
      </c>
    </row>
    <row r="1037" spans="8:10">
      <c r="H1037" s="58">
        <f t="shared" si="16"/>
        <v>0</v>
      </c>
      <c r="I1037" s="10" t="str">
        <f>IF(C1037="","",VLOOKUP(C1037,运单基本信息!$C$4:$P$1048576,8,FALSE))</f>
        <v/>
      </c>
      <c r="J1037" s="168" t="str">
        <f>IF(C1037="","",VLOOKUP(C1037,运单基本信息!$C$4:$P$1048576,14,FALSE))</f>
        <v/>
      </c>
    </row>
    <row r="1038" spans="8:10">
      <c r="H1038" s="58">
        <f t="shared" si="16"/>
        <v>0</v>
      </c>
      <c r="I1038" s="10" t="str">
        <f>IF(C1038="","",VLOOKUP(C1038,运单基本信息!$C$4:$P$1048576,8,FALSE))</f>
        <v/>
      </c>
      <c r="J1038" s="168" t="str">
        <f>IF(C1038="","",VLOOKUP(C1038,运单基本信息!$C$4:$P$1048576,14,FALSE))</f>
        <v/>
      </c>
    </row>
    <row r="1039" spans="8:10">
      <c r="H1039" s="58">
        <f t="shared" si="16"/>
        <v>0</v>
      </c>
      <c r="I1039" s="10" t="str">
        <f>IF(C1039="","",VLOOKUP(C1039,运单基本信息!$C$4:$P$1048576,8,FALSE))</f>
        <v/>
      </c>
      <c r="J1039" s="168" t="str">
        <f>IF(C1039="","",VLOOKUP(C1039,运单基本信息!$C$4:$P$1048576,14,FALSE))</f>
        <v/>
      </c>
    </row>
    <row r="1040" spans="8:10">
      <c r="H1040" s="58">
        <f t="shared" si="16"/>
        <v>0</v>
      </c>
      <c r="I1040" s="10" t="str">
        <f>IF(C1040="","",VLOOKUP(C1040,运单基本信息!$C$4:$P$1048576,8,FALSE))</f>
        <v/>
      </c>
      <c r="J1040" s="168" t="str">
        <f>IF(C1040="","",VLOOKUP(C1040,运单基本信息!$C$4:$P$1048576,14,FALSE))</f>
        <v/>
      </c>
    </row>
    <row r="1041" spans="8:10">
      <c r="H1041" s="58">
        <f t="shared" si="16"/>
        <v>0</v>
      </c>
      <c r="I1041" s="10" t="str">
        <f>IF(C1041="","",VLOOKUP(C1041,运单基本信息!$C$4:$P$1048576,8,FALSE))</f>
        <v/>
      </c>
      <c r="J1041" s="168" t="str">
        <f>IF(C1041="","",VLOOKUP(C1041,运单基本信息!$C$4:$P$1048576,14,FALSE))</f>
        <v/>
      </c>
    </row>
    <row r="1042" spans="8:10">
      <c r="H1042" s="58">
        <f t="shared" si="16"/>
        <v>0</v>
      </c>
      <c r="I1042" s="10" t="str">
        <f>IF(C1042="","",VLOOKUP(C1042,运单基本信息!$C$4:$P$1048576,8,FALSE))</f>
        <v/>
      </c>
      <c r="J1042" s="168" t="str">
        <f>IF(C1042="","",VLOOKUP(C1042,运单基本信息!$C$4:$P$1048576,14,FALSE))</f>
        <v/>
      </c>
    </row>
    <row r="1043" spans="8:10">
      <c r="H1043" s="58">
        <f t="shared" si="16"/>
        <v>0</v>
      </c>
      <c r="I1043" s="10" t="str">
        <f>IF(C1043="","",VLOOKUP(C1043,运单基本信息!$C$4:$P$1048576,8,FALSE))</f>
        <v/>
      </c>
      <c r="J1043" s="168" t="str">
        <f>IF(C1043="","",VLOOKUP(C1043,运单基本信息!$C$4:$P$1048576,14,FALSE))</f>
        <v/>
      </c>
    </row>
    <row r="1044" spans="8:10">
      <c r="H1044" s="58">
        <f t="shared" si="16"/>
        <v>0</v>
      </c>
      <c r="I1044" s="10" t="str">
        <f>IF(C1044="","",VLOOKUP(C1044,运单基本信息!$C$4:$P$1048576,8,FALSE))</f>
        <v/>
      </c>
      <c r="J1044" s="168" t="str">
        <f>IF(C1044="","",VLOOKUP(C1044,运单基本信息!$C$4:$P$1048576,14,FALSE))</f>
        <v/>
      </c>
    </row>
    <row r="1045" spans="8:10">
      <c r="H1045" s="58">
        <f t="shared" si="16"/>
        <v>0</v>
      </c>
      <c r="I1045" s="10" t="str">
        <f>IF(C1045="","",VLOOKUP(C1045,运单基本信息!$C$4:$P$1048576,8,FALSE))</f>
        <v/>
      </c>
      <c r="J1045" s="168" t="str">
        <f>IF(C1045="","",VLOOKUP(C1045,运单基本信息!$C$4:$P$1048576,14,FALSE))</f>
        <v/>
      </c>
    </row>
    <row r="1046" spans="8:10">
      <c r="H1046" s="58">
        <f t="shared" si="16"/>
        <v>0</v>
      </c>
      <c r="I1046" s="10" t="str">
        <f>IF(C1046="","",VLOOKUP(C1046,运单基本信息!$C$4:$P$1048576,8,FALSE))</f>
        <v/>
      </c>
      <c r="J1046" s="168" t="str">
        <f>IF(C1046="","",VLOOKUP(C1046,运单基本信息!$C$4:$P$1048576,14,FALSE))</f>
        <v/>
      </c>
    </row>
    <row r="1047" spans="8:10">
      <c r="H1047" s="58">
        <f t="shared" si="16"/>
        <v>0</v>
      </c>
      <c r="I1047" s="10" t="str">
        <f>IF(C1047="","",VLOOKUP(C1047,运单基本信息!$C$4:$P$1048576,8,FALSE))</f>
        <v/>
      </c>
      <c r="J1047" s="168" t="str">
        <f>IF(C1047="","",VLOOKUP(C1047,运单基本信息!$C$4:$P$1048576,14,FALSE))</f>
        <v/>
      </c>
    </row>
    <row r="1048" spans="8:10">
      <c r="H1048" s="58">
        <f t="shared" si="16"/>
        <v>0</v>
      </c>
      <c r="I1048" s="10" t="str">
        <f>IF(C1048="","",VLOOKUP(C1048,运单基本信息!$C$4:$P$1048576,8,FALSE))</f>
        <v/>
      </c>
      <c r="J1048" s="168" t="str">
        <f>IF(C1048="","",VLOOKUP(C1048,运单基本信息!$C$4:$P$1048576,14,FALSE))</f>
        <v/>
      </c>
    </row>
    <row r="1049" spans="8:10">
      <c r="H1049" s="58">
        <f t="shared" si="16"/>
        <v>0</v>
      </c>
      <c r="I1049" s="10" t="str">
        <f>IF(C1049="","",VLOOKUP(C1049,运单基本信息!$C$4:$P$1048576,8,FALSE))</f>
        <v/>
      </c>
      <c r="J1049" s="168" t="str">
        <f>IF(C1049="","",VLOOKUP(C1049,运单基本信息!$C$4:$P$1048576,14,FALSE))</f>
        <v/>
      </c>
    </row>
    <row r="1050" spans="8:10">
      <c r="H1050" s="58">
        <f t="shared" si="16"/>
        <v>0</v>
      </c>
      <c r="I1050" s="10" t="str">
        <f>IF(C1050="","",VLOOKUP(C1050,运单基本信息!$C$4:$P$1048576,8,FALSE))</f>
        <v/>
      </c>
      <c r="J1050" s="168" t="str">
        <f>IF(C1050="","",VLOOKUP(C1050,运单基本信息!$C$4:$P$1048576,14,FALSE))</f>
        <v/>
      </c>
    </row>
    <row r="1051" spans="8:10">
      <c r="H1051" s="58">
        <f t="shared" si="16"/>
        <v>0</v>
      </c>
      <c r="I1051" s="10" t="str">
        <f>IF(C1051="","",VLOOKUP(C1051,运单基本信息!$C$4:$P$1048576,8,FALSE))</f>
        <v/>
      </c>
      <c r="J1051" s="168" t="str">
        <f>IF(C1051="","",VLOOKUP(C1051,运单基本信息!$C$4:$P$1048576,14,FALSE))</f>
        <v/>
      </c>
    </row>
    <row r="1052" spans="8:10">
      <c r="H1052" s="58">
        <f t="shared" si="16"/>
        <v>0</v>
      </c>
      <c r="I1052" s="10" t="str">
        <f>IF(C1052="","",VLOOKUP(C1052,运单基本信息!$C$4:$P$1048576,8,FALSE))</f>
        <v/>
      </c>
      <c r="J1052" s="168" t="str">
        <f>IF(C1052="","",VLOOKUP(C1052,运单基本信息!$C$4:$P$1048576,14,FALSE))</f>
        <v/>
      </c>
    </row>
    <row r="1053" spans="8:10">
      <c r="H1053" s="58">
        <f t="shared" si="16"/>
        <v>0</v>
      </c>
      <c r="I1053" s="10" t="str">
        <f>IF(C1053="","",VLOOKUP(C1053,运单基本信息!$C$4:$P$1048576,8,FALSE))</f>
        <v/>
      </c>
      <c r="J1053" s="168" t="str">
        <f>IF(C1053="","",VLOOKUP(C1053,运单基本信息!$C$4:$P$1048576,14,FALSE))</f>
        <v/>
      </c>
    </row>
    <row r="1054" spans="8:10">
      <c r="H1054" s="58">
        <f t="shared" si="16"/>
        <v>0</v>
      </c>
      <c r="I1054" s="10" t="str">
        <f>IF(C1054="","",VLOOKUP(C1054,运单基本信息!$C$4:$P$1048576,8,FALSE))</f>
        <v/>
      </c>
      <c r="J1054" s="168" t="str">
        <f>IF(C1054="","",VLOOKUP(C1054,运单基本信息!$C$4:$P$1048576,14,FALSE))</f>
        <v/>
      </c>
    </row>
    <row r="1055" spans="8:10">
      <c r="H1055" s="58">
        <f t="shared" si="16"/>
        <v>0</v>
      </c>
      <c r="I1055" s="10" t="str">
        <f>IF(C1055="","",VLOOKUP(C1055,运单基本信息!$C$4:$P$1048576,8,FALSE))</f>
        <v/>
      </c>
      <c r="J1055" s="168" t="str">
        <f>IF(C1055="","",VLOOKUP(C1055,运单基本信息!$C$4:$P$1048576,14,FALSE))</f>
        <v/>
      </c>
    </row>
    <row r="1056" spans="8:10">
      <c r="H1056" s="58">
        <f t="shared" si="16"/>
        <v>0</v>
      </c>
      <c r="I1056" s="10" t="str">
        <f>IF(C1056="","",VLOOKUP(C1056,运单基本信息!$C$4:$P$1048576,8,FALSE))</f>
        <v/>
      </c>
      <c r="J1056" s="168" t="str">
        <f>IF(C1056="","",VLOOKUP(C1056,运单基本信息!$C$4:$P$1048576,14,FALSE))</f>
        <v/>
      </c>
    </row>
    <row r="1057" spans="8:10">
      <c r="H1057" s="58">
        <f t="shared" si="16"/>
        <v>0</v>
      </c>
      <c r="I1057" s="10" t="str">
        <f>IF(C1057="","",VLOOKUP(C1057,运单基本信息!$C$4:$P$1048576,8,FALSE))</f>
        <v/>
      </c>
      <c r="J1057" s="168" t="str">
        <f>IF(C1057="","",VLOOKUP(C1057,运单基本信息!$C$4:$P$1048576,14,FALSE))</f>
        <v/>
      </c>
    </row>
    <row r="1058" spans="8:10">
      <c r="H1058" s="58">
        <f t="shared" si="16"/>
        <v>0</v>
      </c>
      <c r="I1058" s="10" t="str">
        <f>IF(C1058="","",VLOOKUP(C1058,运单基本信息!$C$4:$P$1048576,8,FALSE))</f>
        <v/>
      </c>
      <c r="J1058" s="168" t="str">
        <f>IF(C1058="","",VLOOKUP(C1058,运单基本信息!$C$4:$P$1048576,14,FALSE))</f>
        <v/>
      </c>
    </row>
    <row r="1059" spans="8:10">
      <c r="H1059" s="58">
        <f t="shared" si="16"/>
        <v>0</v>
      </c>
      <c r="I1059" s="10" t="str">
        <f>IF(C1059="","",VLOOKUP(C1059,运单基本信息!$C$4:$P$1048576,8,FALSE))</f>
        <v/>
      </c>
      <c r="J1059" s="168" t="str">
        <f>IF(C1059="","",VLOOKUP(C1059,运单基本信息!$C$4:$P$1048576,14,FALSE))</f>
        <v/>
      </c>
    </row>
    <row r="1060" spans="8:10">
      <c r="H1060" s="58">
        <f t="shared" si="16"/>
        <v>0</v>
      </c>
      <c r="I1060" s="10" t="str">
        <f>IF(C1060="","",VLOOKUP(C1060,运单基本信息!$C$4:$P$1048576,8,FALSE))</f>
        <v/>
      </c>
      <c r="J1060" s="168" t="str">
        <f>IF(C1060="","",VLOOKUP(C1060,运单基本信息!$C$4:$P$1048576,14,FALSE))</f>
        <v/>
      </c>
    </row>
    <row r="1061" spans="8:10">
      <c r="H1061" s="58">
        <f t="shared" si="16"/>
        <v>0</v>
      </c>
      <c r="I1061" s="10" t="str">
        <f>IF(C1061="","",VLOOKUP(C1061,运单基本信息!$C$4:$P$1048576,8,FALSE))</f>
        <v/>
      </c>
      <c r="J1061" s="168" t="str">
        <f>IF(C1061="","",VLOOKUP(C1061,运单基本信息!$C$4:$P$1048576,14,FALSE))</f>
        <v/>
      </c>
    </row>
    <row r="1062" spans="8:10">
      <c r="H1062" s="58">
        <f t="shared" si="16"/>
        <v>0</v>
      </c>
      <c r="I1062" s="10" t="str">
        <f>IF(C1062="","",VLOOKUP(C1062,运单基本信息!$C$4:$P$1048576,8,FALSE))</f>
        <v/>
      </c>
      <c r="J1062" s="168" t="str">
        <f>IF(C1062="","",VLOOKUP(C1062,运单基本信息!$C$4:$P$1048576,14,FALSE))</f>
        <v/>
      </c>
    </row>
    <row r="1063" spans="8:10">
      <c r="H1063" s="58">
        <f t="shared" si="16"/>
        <v>0</v>
      </c>
      <c r="I1063" s="10" t="str">
        <f>IF(C1063="","",VLOOKUP(C1063,运单基本信息!$C$4:$P$1048576,8,FALSE))</f>
        <v/>
      </c>
      <c r="J1063" s="168" t="str">
        <f>IF(C1063="","",VLOOKUP(C1063,运单基本信息!$C$4:$P$1048576,14,FALSE))</f>
        <v/>
      </c>
    </row>
    <row r="1064" spans="8:10">
      <c r="H1064" s="58">
        <f t="shared" si="16"/>
        <v>0</v>
      </c>
      <c r="I1064" s="10" t="str">
        <f>IF(C1064="","",VLOOKUP(C1064,运单基本信息!$C$4:$P$1048576,8,FALSE))</f>
        <v/>
      </c>
      <c r="J1064" s="168" t="str">
        <f>IF(C1064="","",VLOOKUP(C1064,运单基本信息!$C$4:$P$1048576,14,FALSE))</f>
        <v/>
      </c>
    </row>
    <row r="1065" spans="8:10">
      <c r="H1065" s="58">
        <f t="shared" si="16"/>
        <v>0</v>
      </c>
      <c r="I1065" s="10" t="str">
        <f>IF(C1065="","",VLOOKUP(C1065,运单基本信息!$C$4:$P$1048576,8,FALSE))</f>
        <v/>
      </c>
      <c r="J1065" s="168" t="str">
        <f>IF(C1065="","",VLOOKUP(C1065,运单基本信息!$C$4:$P$1048576,14,FALSE))</f>
        <v/>
      </c>
    </row>
    <row r="1066" spans="8:10">
      <c r="H1066" s="58">
        <f t="shared" ref="H1066:H1129" si="17">F1066+G1066</f>
        <v>0</v>
      </c>
      <c r="I1066" s="10" t="str">
        <f>IF(C1066="","",VLOOKUP(C1066,运单基本信息!$C$4:$P$1048576,8,FALSE))</f>
        <v/>
      </c>
      <c r="J1066" s="168" t="str">
        <f>IF(C1066="","",VLOOKUP(C1066,运单基本信息!$C$4:$P$1048576,14,FALSE))</f>
        <v/>
      </c>
    </row>
    <row r="1067" spans="8:10">
      <c r="H1067" s="58">
        <f t="shared" si="17"/>
        <v>0</v>
      </c>
      <c r="I1067" s="10" t="str">
        <f>IF(C1067="","",VLOOKUP(C1067,运单基本信息!$C$4:$P$1048576,8,FALSE))</f>
        <v/>
      </c>
      <c r="J1067" s="168" t="str">
        <f>IF(C1067="","",VLOOKUP(C1067,运单基本信息!$C$4:$P$1048576,14,FALSE))</f>
        <v/>
      </c>
    </row>
    <row r="1068" spans="8:10">
      <c r="H1068" s="58">
        <f t="shared" si="17"/>
        <v>0</v>
      </c>
      <c r="I1068" s="10" t="str">
        <f>IF(C1068="","",VLOOKUP(C1068,运单基本信息!$C$4:$P$1048576,8,FALSE))</f>
        <v/>
      </c>
      <c r="J1068" s="168" t="str">
        <f>IF(C1068="","",VLOOKUP(C1068,运单基本信息!$C$4:$P$1048576,14,FALSE))</f>
        <v/>
      </c>
    </row>
    <row r="1069" spans="8:10">
      <c r="H1069" s="58">
        <f t="shared" si="17"/>
        <v>0</v>
      </c>
      <c r="I1069" s="10" t="str">
        <f>IF(C1069="","",VLOOKUP(C1069,运单基本信息!$C$4:$P$1048576,8,FALSE))</f>
        <v/>
      </c>
      <c r="J1069" s="168" t="str">
        <f>IF(C1069="","",VLOOKUP(C1069,运单基本信息!$C$4:$P$1048576,14,FALSE))</f>
        <v/>
      </c>
    </row>
    <row r="1070" spans="8:10">
      <c r="H1070" s="58">
        <f t="shared" si="17"/>
        <v>0</v>
      </c>
      <c r="I1070" s="10" t="str">
        <f>IF(C1070="","",VLOOKUP(C1070,运单基本信息!$C$4:$P$1048576,8,FALSE))</f>
        <v/>
      </c>
      <c r="J1070" s="168" t="str">
        <f>IF(C1070="","",VLOOKUP(C1070,运单基本信息!$C$4:$P$1048576,14,FALSE))</f>
        <v/>
      </c>
    </row>
    <row r="1071" spans="8:10">
      <c r="H1071" s="58">
        <f t="shared" si="17"/>
        <v>0</v>
      </c>
      <c r="I1071" s="10" t="str">
        <f>IF(C1071="","",VLOOKUP(C1071,运单基本信息!$C$4:$P$1048576,8,FALSE))</f>
        <v/>
      </c>
      <c r="J1071" s="168" t="str">
        <f>IF(C1071="","",VLOOKUP(C1071,运单基本信息!$C$4:$P$1048576,14,FALSE))</f>
        <v/>
      </c>
    </row>
    <row r="1072" spans="8:10">
      <c r="H1072" s="58">
        <f t="shared" si="17"/>
        <v>0</v>
      </c>
      <c r="I1072" s="10" t="str">
        <f>IF(C1072="","",VLOOKUP(C1072,运单基本信息!$C$4:$P$1048576,8,FALSE))</f>
        <v/>
      </c>
      <c r="J1072" s="168" t="str">
        <f>IF(C1072="","",VLOOKUP(C1072,运单基本信息!$C$4:$P$1048576,14,FALSE))</f>
        <v/>
      </c>
    </row>
    <row r="1073" spans="8:10">
      <c r="H1073" s="58">
        <f t="shared" si="17"/>
        <v>0</v>
      </c>
      <c r="I1073" s="10" t="str">
        <f>IF(C1073="","",VLOOKUP(C1073,运单基本信息!$C$4:$P$1048576,8,FALSE))</f>
        <v/>
      </c>
      <c r="J1073" s="168" t="str">
        <f>IF(C1073="","",VLOOKUP(C1073,运单基本信息!$C$4:$P$1048576,14,FALSE))</f>
        <v/>
      </c>
    </row>
    <row r="1074" spans="8:10">
      <c r="H1074" s="58">
        <f t="shared" si="17"/>
        <v>0</v>
      </c>
      <c r="I1074" s="10" t="str">
        <f>IF(C1074="","",VLOOKUP(C1074,运单基本信息!$C$4:$P$1048576,8,FALSE))</f>
        <v/>
      </c>
      <c r="J1074" s="168" t="str">
        <f>IF(C1074="","",VLOOKUP(C1074,运单基本信息!$C$4:$P$1048576,14,FALSE))</f>
        <v/>
      </c>
    </row>
    <row r="1075" spans="8:10">
      <c r="H1075" s="58">
        <f t="shared" si="17"/>
        <v>0</v>
      </c>
      <c r="I1075" s="10" t="str">
        <f>IF(C1075="","",VLOOKUP(C1075,运单基本信息!$C$4:$P$1048576,8,FALSE))</f>
        <v/>
      </c>
      <c r="J1075" s="168" t="str">
        <f>IF(C1075="","",VLOOKUP(C1075,运单基本信息!$C$4:$P$1048576,14,FALSE))</f>
        <v/>
      </c>
    </row>
    <row r="1076" spans="8:10">
      <c r="H1076" s="58">
        <f t="shared" si="17"/>
        <v>0</v>
      </c>
      <c r="I1076" s="10" t="str">
        <f>IF(C1076="","",VLOOKUP(C1076,运单基本信息!$C$4:$P$1048576,8,FALSE))</f>
        <v/>
      </c>
      <c r="J1076" s="168" t="str">
        <f>IF(C1076="","",VLOOKUP(C1076,运单基本信息!$C$4:$P$1048576,14,FALSE))</f>
        <v/>
      </c>
    </row>
    <row r="1077" spans="8:10">
      <c r="H1077" s="58">
        <f t="shared" si="17"/>
        <v>0</v>
      </c>
      <c r="I1077" s="10" t="str">
        <f>IF(C1077="","",VLOOKUP(C1077,运单基本信息!$C$4:$P$1048576,8,FALSE))</f>
        <v/>
      </c>
      <c r="J1077" s="168" t="str">
        <f>IF(C1077="","",VLOOKUP(C1077,运单基本信息!$C$4:$P$1048576,14,FALSE))</f>
        <v/>
      </c>
    </row>
    <row r="1078" spans="8:10">
      <c r="H1078" s="58">
        <f t="shared" si="17"/>
        <v>0</v>
      </c>
      <c r="I1078" s="10" t="str">
        <f>IF(C1078="","",VLOOKUP(C1078,运单基本信息!$C$4:$P$1048576,8,FALSE))</f>
        <v/>
      </c>
      <c r="J1078" s="168" t="str">
        <f>IF(C1078="","",VLOOKUP(C1078,运单基本信息!$C$4:$P$1048576,14,FALSE))</f>
        <v/>
      </c>
    </row>
    <row r="1079" spans="8:10">
      <c r="H1079" s="58">
        <f t="shared" si="17"/>
        <v>0</v>
      </c>
      <c r="I1079" s="10" t="str">
        <f>IF(C1079="","",VLOOKUP(C1079,运单基本信息!$C$4:$P$1048576,8,FALSE))</f>
        <v/>
      </c>
      <c r="J1079" s="168" t="str">
        <f>IF(C1079="","",VLOOKUP(C1079,运单基本信息!$C$4:$P$1048576,14,FALSE))</f>
        <v/>
      </c>
    </row>
    <row r="1080" spans="8:10">
      <c r="H1080" s="58">
        <f t="shared" si="17"/>
        <v>0</v>
      </c>
      <c r="I1080" s="10" t="str">
        <f>IF(C1080="","",VLOOKUP(C1080,运单基本信息!$C$4:$P$1048576,8,FALSE))</f>
        <v/>
      </c>
      <c r="J1080" s="168" t="str">
        <f>IF(C1080="","",VLOOKUP(C1080,运单基本信息!$C$4:$P$1048576,14,FALSE))</f>
        <v/>
      </c>
    </row>
    <row r="1081" spans="8:10">
      <c r="H1081" s="58">
        <f t="shared" si="17"/>
        <v>0</v>
      </c>
      <c r="I1081" s="10" t="str">
        <f>IF(C1081="","",VLOOKUP(C1081,运单基本信息!$C$4:$P$1048576,8,FALSE))</f>
        <v/>
      </c>
      <c r="J1081" s="168" t="str">
        <f>IF(C1081="","",VLOOKUP(C1081,运单基本信息!$C$4:$P$1048576,14,FALSE))</f>
        <v/>
      </c>
    </row>
    <row r="1082" spans="8:10">
      <c r="H1082" s="58">
        <f t="shared" si="17"/>
        <v>0</v>
      </c>
      <c r="I1082" s="10" t="str">
        <f>IF(C1082="","",VLOOKUP(C1082,运单基本信息!$C$4:$P$1048576,8,FALSE))</f>
        <v/>
      </c>
      <c r="J1082" s="168" t="str">
        <f>IF(C1082="","",VLOOKUP(C1082,运单基本信息!$C$4:$P$1048576,14,FALSE))</f>
        <v/>
      </c>
    </row>
    <row r="1083" spans="8:10">
      <c r="H1083" s="58">
        <f t="shared" si="17"/>
        <v>0</v>
      </c>
      <c r="I1083" s="10" t="str">
        <f>IF(C1083="","",VLOOKUP(C1083,运单基本信息!$C$4:$P$1048576,8,FALSE))</f>
        <v/>
      </c>
      <c r="J1083" s="168" t="str">
        <f>IF(C1083="","",VLOOKUP(C1083,运单基本信息!$C$4:$P$1048576,14,FALSE))</f>
        <v/>
      </c>
    </row>
    <row r="1084" spans="8:10">
      <c r="H1084" s="58">
        <f t="shared" si="17"/>
        <v>0</v>
      </c>
      <c r="I1084" s="10" t="str">
        <f>IF(C1084="","",VLOOKUP(C1084,运单基本信息!$C$4:$P$1048576,8,FALSE))</f>
        <v/>
      </c>
      <c r="J1084" s="168" t="str">
        <f>IF(C1084="","",VLOOKUP(C1084,运单基本信息!$C$4:$P$1048576,14,FALSE))</f>
        <v/>
      </c>
    </row>
    <row r="1085" spans="8:10">
      <c r="H1085" s="58">
        <f t="shared" si="17"/>
        <v>0</v>
      </c>
      <c r="I1085" s="10" t="str">
        <f>IF(C1085="","",VLOOKUP(C1085,运单基本信息!$C$4:$P$1048576,8,FALSE))</f>
        <v/>
      </c>
      <c r="J1085" s="168" t="str">
        <f>IF(C1085="","",VLOOKUP(C1085,运单基本信息!$C$4:$P$1048576,14,FALSE))</f>
        <v/>
      </c>
    </row>
    <row r="1086" spans="8:10">
      <c r="H1086" s="58">
        <f t="shared" si="17"/>
        <v>0</v>
      </c>
      <c r="I1086" s="10" t="str">
        <f>IF(C1086="","",VLOOKUP(C1086,运单基本信息!$C$4:$P$1048576,8,FALSE))</f>
        <v/>
      </c>
      <c r="J1086" s="168" t="str">
        <f>IF(C1086="","",VLOOKUP(C1086,运单基本信息!$C$4:$P$1048576,14,FALSE))</f>
        <v/>
      </c>
    </row>
    <row r="1087" spans="8:10">
      <c r="H1087" s="58">
        <f t="shared" si="17"/>
        <v>0</v>
      </c>
      <c r="I1087" s="10" t="str">
        <f>IF(C1087="","",VLOOKUP(C1087,运单基本信息!$C$4:$P$1048576,8,FALSE))</f>
        <v/>
      </c>
      <c r="J1087" s="168" t="str">
        <f>IF(C1087="","",VLOOKUP(C1087,运单基本信息!$C$4:$P$1048576,14,FALSE))</f>
        <v/>
      </c>
    </row>
    <row r="1088" spans="8:10">
      <c r="H1088" s="58">
        <f t="shared" si="17"/>
        <v>0</v>
      </c>
      <c r="I1088" s="10" t="str">
        <f>IF(C1088="","",VLOOKUP(C1088,运单基本信息!$C$4:$P$1048576,8,FALSE))</f>
        <v/>
      </c>
      <c r="J1088" s="168" t="str">
        <f>IF(C1088="","",VLOOKUP(C1088,运单基本信息!$C$4:$P$1048576,14,FALSE))</f>
        <v/>
      </c>
    </row>
    <row r="1089" spans="8:10">
      <c r="H1089" s="58">
        <f t="shared" si="17"/>
        <v>0</v>
      </c>
      <c r="I1089" s="10" t="str">
        <f>IF(C1089="","",VLOOKUP(C1089,运单基本信息!$C$4:$P$1048576,8,FALSE))</f>
        <v/>
      </c>
      <c r="J1089" s="168" t="str">
        <f>IF(C1089="","",VLOOKUP(C1089,运单基本信息!$C$4:$P$1048576,14,FALSE))</f>
        <v/>
      </c>
    </row>
    <row r="1090" spans="8:10">
      <c r="H1090" s="58">
        <f t="shared" si="17"/>
        <v>0</v>
      </c>
      <c r="I1090" s="10" t="str">
        <f>IF(C1090="","",VLOOKUP(C1090,运单基本信息!$C$4:$P$1048576,8,FALSE))</f>
        <v/>
      </c>
      <c r="J1090" s="168" t="str">
        <f>IF(C1090="","",VLOOKUP(C1090,运单基本信息!$C$4:$P$1048576,14,FALSE))</f>
        <v/>
      </c>
    </row>
    <row r="1091" spans="8:10">
      <c r="H1091" s="58">
        <f t="shared" si="17"/>
        <v>0</v>
      </c>
      <c r="I1091" s="10" t="str">
        <f>IF(C1091="","",VLOOKUP(C1091,运单基本信息!$C$4:$P$1048576,8,FALSE))</f>
        <v/>
      </c>
      <c r="J1091" s="168" t="str">
        <f>IF(C1091="","",VLOOKUP(C1091,运单基本信息!$C$4:$P$1048576,14,FALSE))</f>
        <v/>
      </c>
    </row>
    <row r="1092" spans="8:10">
      <c r="H1092" s="58">
        <f t="shared" si="17"/>
        <v>0</v>
      </c>
      <c r="I1092" s="10" t="str">
        <f>IF(C1092="","",VLOOKUP(C1092,运单基本信息!$C$4:$P$1048576,8,FALSE))</f>
        <v/>
      </c>
      <c r="J1092" s="168" t="str">
        <f>IF(C1092="","",VLOOKUP(C1092,运单基本信息!$C$4:$P$1048576,14,FALSE))</f>
        <v/>
      </c>
    </row>
    <row r="1093" spans="8:10">
      <c r="H1093" s="58">
        <f t="shared" si="17"/>
        <v>0</v>
      </c>
      <c r="I1093" s="10" t="str">
        <f>IF(C1093="","",VLOOKUP(C1093,运单基本信息!$C$4:$P$1048576,8,FALSE))</f>
        <v/>
      </c>
      <c r="J1093" s="168" t="str">
        <f>IF(C1093="","",VLOOKUP(C1093,运单基本信息!$C$4:$P$1048576,14,FALSE))</f>
        <v/>
      </c>
    </row>
    <row r="1094" spans="8:10">
      <c r="H1094" s="58">
        <f t="shared" si="17"/>
        <v>0</v>
      </c>
      <c r="I1094" s="10" t="str">
        <f>IF(C1094="","",VLOOKUP(C1094,运单基本信息!$C$4:$P$1048576,8,FALSE))</f>
        <v/>
      </c>
      <c r="J1094" s="168" t="str">
        <f>IF(C1094="","",VLOOKUP(C1094,运单基本信息!$C$4:$P$1048576,14,FALSE))</f>
        <v/>
      </c>
    </row>
    <row r="1095" spans="8:10">
      <c r="H1095" s="58">
        <f t="shared" si="17"/>
        <v>0</v>
      </c>
      <c r="I1095" s="10" t="str">
        <f>IF(C1095="","",VLOOKUP(C1095,运单基本信息!$C$4:$P$1048576,8,FALSE))</f>
        <v/>
      </c>
      <c r="J1095" s="168" t="str">
        <f>IF(C1095="","",VLOOKUP(C1095,运单基本信息!$C$4:$P$1048576,14,FALSE))</f>
        <v/>
      </c>
    </row>
    <row r="1096" spans="8:10">
      <c r="H1096" s="58">
        <f t="shared" si="17"/>
        <v>0</v>
      </c>
      <c r="I1096" s="10" t="str">
        <f>IF(C1096="","",VLOOKUP(C1096,运单基本信息!$C$4:$P$1048576,8,FALSE))</f>
        <v/>
      </c>
      <c r="J1096" s="168" t="str">
        <f>IF(C1096="","",VLOOKUP(C1096,运单基本信息!$C$4:$P$1048576,14,FALSE))</f>
        <v/>
      </c>
    </row>
    <row r="1097" spans="8:10">
      <c r="H1097" s="58">
        <f t="shared" si="17"/>
        <v>0</v>
      </c>
      <c r="I1097" s="10" t="str">
        <f>IF(C1097="","",VLOOKUP(C1097,运单基本信息!$C$4:$P$1048576,8,FALSE))</f>
        <v/>
      </c>
      <c r="J1097" s="168" t="str">
        <f>IF(C1097="","",VLOOKUP(C1097,运单基本信息!$C$4:$P$1048576,14,FALSE))</f>
        <v/>
      </c>
    </row>
    <row r="1098" spans="8:10">
      <c r="H1098" s="58">
        <f t="shared" si="17"/>
        <v>0</v>
      </c>
      <c r="I1098" s="10" t="str">
        <f>IF(C1098="","",VLOOKUP(C1098,运单基本信息!$C$4:$P$1048576,8,FALSE))</f>
        <v/>
      </c>
      <c r="J1098" s="168" t="str">
        <f>IF(C1098="","",VLOOKUP(C1098,运单基本信息!$C$4:$P$1048576,14,FALSE))</f>
        <v/>
      </c>
    </row>
    <row r="1099" spans="8:10">
      <c r="H1099" s="58">
        <f t="shared" si="17"/>
        <v>0</v>
      </c>
      <c r="I1099" s="10" t="str">
        <f>IF(C1099="","",VLOOKUP(C1099,运单基本信息!$C$4:$P$1048576,8,FALSE))</f>
        <v/>
      </c>
      <c r="J1099" s="168" t="str">
        <f>IF(C1099="","",VLOOKUP(C1099,运单基本信息!$C$4:$P$1048576,14,FALSE))</f>
        <v/>
      </c>
    </row>
    <row r="1100" spans="8:10">
      <c r="H1100" s="58">
        <f t="shared" si="17"/>
        <v>0</v>
      </c>
      <c r="I1100" s="10" t="str">
        <f>IF(C1100="","",VLOOKUP(C1100,运单基本信息!$C$4:$P$1048576,8,FALSE))</f>
        <v/>
      </c>
      <c r="J1100" s="168" t="str">
        <f>IF(C1100="","",VLOOKUP(C1100,运单基本信息!$C$4:$P$1048576,14,FALSE))</f>
        <v/>
      </c>
    </row>
    <row r="1101" spans="8:10">
      <c r="H1101" s="58">
        <f t="shared" si="17"/>
        <v>0</v>
      </c>
      <c r="I1101" s="10" t="str">
        <f>IF(C1101="","",VLOOKUP(C1101,运单基本信息!$C$4:$P$1048576,8,FALSE))</f>
        <v/>
      </c>
      <c r="J1101" s="168" t="str">
        <f>IF(C1101="","",VLOOKUP(C1101,运单基本信息!$C$4:$P$1048576,14,FALSE))</f>
        <v/>
      </c>
    </row>
    <row r="1102" spans="8:10">
      <c r="H1102" s="58">
        <f t="shared" si="17"/>
        <v>0</v>
      </c>
      <c r="I1102" s="10" t="str">
        <f>IF(C1102="","",VLOOKUP(C1102,运单基本信息!$C$4:$P$1048576,8,FALSE))</f>
        <v/>
      </c>
      <c r="J1102" s="168" t="str">
        <f>IF(C1102="","",VLOOKUP(C1102,运单基本信息!$C$4:$P$1048576,14,FALSE))</f>
        <v/>
      </c>
    </row>
    <row r="1103" spans="8:10">
      <c r="H1103" s="58">
        <f t="shared" si="17"/>
        <v>0</v>
      </c>
      <c r="I1103" s="10" t="str">
        <f>IF(C1103="","",VLOOKUP(C1103,运单基本信息!$C$4:$P$1048576,8,FALSE))</f>
        <v/>
      </c>
      <c r="J1103" s="168" t="str">
        <f>IF(C1103="","",VLOOKUP(C1103,运单基本信息!$C$4:$P$1048576,14,FALSE))</f>
        <v/>
      </c>
    </row>
    <row r="1104" spans="8:10">
      <c r="H1104" s="58">
        <f t="shared" si="17"/>
        <v>0</v>
      </c>
      <c r="I1104" s="10" t="str">
        <f>IF(C1104="","",VLOOKUP(C1104,运单基本信息!$C$4:$P$1048576,8,FALSE))</f>
        <v/>
      </c>
      <c r="J1104" s="168" t="str">
        <f>IF(C1104="","",VLOOKUP(C1104,运单基本信息!$C$4:$P$1048576,14,FALSE))</f>
        <v/>
      </c>
    </row>
    <row r="1105" spans="8:10">
      <c r="H1105" s="58">
        <f t="shared" si="17"/>
        <v>0</v>
      </c>
      <c r="I1105" s="10" t="str">
        <f>IF(C1105="","",VLOOKUP(C1105,运单基本信息!$C$4:$P$1048576,8,FALSE))</f>
        <v/>
      </c>
      <c r="J1105" s="168" t="str">
        <f>IF(C1105="","",VLOOKUP(C1105,运单基本信息!$C$4:$P$1048576,14,FALSE))</f>
        <v/>
      </c>
    </row>
    <row r="1106" spans="8:10">
      <c r="H1106" s="58">
        <f t="shared" si="17"/>
        <v>0</v>
      </c>
      <c r="I1106" s="10" t="str">
        <f>IF(C1106="","",VLOOKUP(C1106,运单基本信息!$C$4:$P$1048576,8,FALSE))</f>
        <v/>
      </c>
      <c r="J1106" s="168" t="str">
        <f>IF(C1106="","",VLOOKUP(C1106,运单基本信息!$C$4:$P$1048576,14,FALSE))</f>
        <v/>
      </c>
    </row>
    <row r="1107" spans="8:10">
      <c r="H1107" s="58">
        <f t="shared" si="17"/>
        <v>0</v>
      </c>
      <c r="I1107" s="10" t="str">
        <f>IF(C1107="","",VLOOKUP(C1107,运单基本信息!$C$4:$P$1048576,8,FALSE))</f>
        <v/>
      </c>
      <c r="J1107" s="168" t="str">
        <f>IF(C1107="","",VLOOKUP(C1107,运单基本信息!$C$4:$P$1048576,14,FALSE))</f>
        <v/>
      </c>
    </row>
    <row r="1108" spans="8:10">
      <c r="H1108" s="58">
        <f t="shared" si="17"/>
        <v>0</v>
      </c>
      <c r="I1108" s="10" t="str">
        <f>IF(C1108="","",VLOOKUP(C1108,运单基本信息!$C$4:$P$1048576,8,FALSE))</f>
        <v/>
      </c>
      <c r="J1108" s="168" t="str">
        <f>IF(C1108="","",VLOOKUP(C1108,运单基本信息!$C$4:$P$1048576,14,FALSE))</f>
        <v/>
      </c>
    </row>
    <row r="1109" spans="8:10">
      <c r="H1109" s="58">
        <f t="shared" si="17"/>
        <v>0</v>
      </c>
      <c r="I1109" s="10" t="str">
        <f>IF(C1109="","",VLOOKUP(C1109,运单基本信息!$C$4:$P$1048576,8,FALSE))</f>
        <v/>
      </c>
      <c r="J1109" s="168" t="str">
        <f>IF(C1109="","",VLOOKUP(C1109,运单基本信息!$C$4:$P$1048576,14,FALSE))</f>
        <v/>
      </c>
    </row>
    <row r="1110" spans="8:10">
      <c r="H1110" s="58">
        <f t="shared" si="17"/>
        <v>0</v>
      </c>
      <c r="I1110" s="10" t="str">
        <f>IF(C1110="","",VLOOKUP(C1110,运单基本信息!$C$4:$P$1048576,8,FALSE))</f>
        <v/>
      </c>
      <c r="J1110" s="168" t="str">
        <f>IF(C1110="","",VLOOKUP(C1110,运单基本信息!$C$4:$P$1048576,14,FALSE))</f>
        <v/>
      </c>
    </row>
    <row r="1111" spans="8:10">
      <c r="H1111" s="58">
        <f t="shared" si="17"/>
        <v>0</v>
      </c>
      <c r="I1111" s="10" t="str">
        <f>IF(C1111="","",VLOOKUP(C1111,运单基本信息!$C$4:$P$1048576,8,FALSE))</f>
        <v/>
      </c>
      <c r="J1111" s="168" t="str">
        <f>IF(C1111="","",VLOOKUP(C1111,运单基本信息!$C$4:$P$1048576,14,FALSE))</f>
        <v/>
      </c>
    </row>
    <row r="1112" spans="8:10">
      <c r="H1112" s="58">
        <f t="shared" si="17"/>
        <v>0</v>
      </c>
      <c r="I1112" s="10" t="str">
        <f>IF(C1112="","",VLOOKUP(C1112,运单基本信息!$C$4:$P$1048576,8,FALSE))</f>
        <v/>
      </c>
      <c r="J1112" s="168" t="str">
        <f>IF(C1112="","",VLOOKUP(C1112,运单基本信息!$C$4:$P$1048576,14,FALSE))</f>
        <v/>
      </c>
    </row>
    <row r="1113" spans="8:10">
      <c r="H1113" s="58">
        <f t="shared" si="17"/>
        <v>0</v>
      </c>
      <c r="I1113" s="10" t="str">
        <f>IF(C1113="","",VLOOKUP(C1113,运单基本信息!$C$4:$P$1048576,8,FALSE))</f>
        <v/>
      </c>
      <c r="J1113" s="168" t="str">
        <f>IF(C1113="","",VLOOKUP(C1113,运单基本信息!$C$4:$P$1048576,14,FALSE))</f>
        <v/>
      </c>
    </row>
    <row r="1114" spans="8:10">
      <c r="H1114" s="58">
        <f t="shared" si="17"/>
        <v>0</v>
      </c>
      <c r="I1114" s="10" t="str">
        <f>IF(C1114="","",VLOOKUP(C1114,运单基本信息!$C$4:$P$1048576,8,FALSE))</f>
        <v/>
      </c>
      <c r="J1114" s="168" t="str">
        <f>IF(C1114="","",VLOOKUP(C1114,运单基本信息!$C$4:$P$1048576,14,FALSE))</f>
        <v/>
      </c>
    </row>
    <row r="1115" spans="8:10">
      <c r="H1115" s="58">
        <f t="shared" si="17"/>
        <v>0</v>
      </c>
      <c r="I1115" s="10" t="str">
        <f>IF(C1115="","",VLOOKUP(C1115,运单基本信息!$C$4:$P$1048576,8,FALSE))</f>
        <v/>
      </c>
      <c r="J1115" s="168" t="str">
        <f>IF(C1115="","",VLOOKUP(C1115,运单基本信息!$C$4:$P$1048576,14,FALSE))</f>
        <v/>
      </c>
    </row>
    <row r="1116" spans="8:10">
      <c r="H1116" s="58">
        <f t="shared" si="17"/>
        <v>0</v>
      </c>
      <c r="I1116" s="10" t="str">
        <f>IF(C1116="","",VLOOKUP(C1116,运单基本信息!$C$4:$P$1048576,8,FALSE))</f>
        <v/>
      </c>
      <c r="J1116" s="168" t="str">
        <f>IF(C1116="","",VLOOKUP(C1116,运单基本信息!$C$4:$P$1048576,14,FALSE))</f>
        <v/>
      </c>
    </row>
    <row r="1117" spans="8:10">
      <c r="H1117" s="58">
        <f t="shared" si="17"/>
        <v>0</v>
      </c>
      <c r="I1117" s="10" t="str">
        <f>IF(C1117="","",VLOOKUP(C1117,运单基本信息!$C$4:$P$1048576,8,FALSE))</f>
        <v/>
      </c>
      <c r="J1117" s="168" t="str">
        <f>IF(C1117="","",VLOOKUP(C1117,运单基本信息!$C$4:$P$1048576,14,FALSE))</f>
        <v/>
      </c>
    </row>
    <row r="1118" spans="8:10">
      <c r="H1118" s="58">
        <f t="shared" si="17"/>
        <v>0</v>
      </c>
      <c r="I1118" s="10" t="str">
        <f>IF(C1118="","",VLOOKUP(C1118,运单基本信息!$C$4:$P$1048576,8,FALSE))</f>
        <v/>
      </c>
      <c r="J1118" s="168" t="str">
        <f>IF(C1118="","",VLOOKUP(C1118,运单基本信息!$C$4:$P$1048576,14,FALSE))</f>
        <v/>
      </c>
    </row>
    <row r="1119" spans="8:10">
      <c r="H1119" s="58">
        <f t="shared" si="17"/>
        <v>0</v>
      </c>
      <c r="I1119" s="10" t="str">
        <f>IF(C1119="","",VLOOKUP(C1119,运单基本信息!$C$4:$P$1048576,8,FALSE))</f>
        <v/>
      </c>
      <c r="J1119" s="168" t="str">
        <f>IF(C1119="","",VLOOKUP(C1119,运单基本信息!$C$4:$P$1048576,14,FALSE))</f>
        <v/>
      </c>
    </row>
    <row r="1120" spans="8:10">
      <c r="H1120" s="58">
        <f t="shared" si="17"/>
        <v>0</v>
      </c>
      <c r="I1120" s="10" t="str">
        <f>IF(C1120="","",VLOOKUP(C1120,运单基本信息!$C$4:$P$1048576,8,FALSE))</f>
        <v/>
      </c>
      <c r="J1120" s="168" t="str">
        <f>IF(C1120="","",VLOOKUP(C1120,运单基本信息!$C$4:$P$1048576,14,FALSE))</f>
        <v/>
      </c>
    </row>
    <row r="1121" spans="8:10">
      <c r="H1121" s="58">
        <f t="shared" si="17"/>
        <v>0</v>
      </c>
      <c r="I1121" s="10" t="str">
        <f>IF(C1121="","",VLOOKUP(C1121,运单基本信息!$C$4:$P$1048576,8,FALSE))</f>
        <v/>
      </c>
      <c r="J1121" s="168" t="str">
        <f>IF(C1121="","",VLOOKUP(C1121,运单基本信息!$C$4:$P$1048576,14,FALSE))</f>
        <v/>
      </c>
    </row>
    <row r="1122" spans="8:10">
      <c r="H1122" s="58">
        <f t="shared" si="17"/>
        <v>0</v>
      </c>
      <c r="I1122" s="10" t="str">
        <f>IF(C1122="","",VLOOKUP(C1122,运单基本信息!$C$4:$P$1048576,8,FALSE))</f>
        <v/>
      </c>
      <c r="J1122" s="168" t="str">
        <f>IF(C1122="","",VLOOKUP(C1122,运单基本信息!$C$4:$P$1048576,14,FALSE))</f>
        <v/>
      </c>
    </row>
    <row r="1123" spans="8:10">
      <c r="H1123" s="58">
        <f t="shared" si="17"/>
        <v>0</v>
      </c>
      <c r="I1123" s="10" t="str">
        <f>IF(C1123="","",VLOOKUP(C1123,运单基本信息!$C$4:$P$1048576,8,FALSE))</f>
        <v/>
      </c>
      <c r="J1123" s="168" t="str">
        <f>IF(C1123="","",VLOOKUP(C1123,运单基本信息!$C$4:$P$1048576,14,FALSE))</f>
        <v/>
      </c>
    </row>
    <row r="1124" spans="8:10">
      <c r="H1124" s="58">
        <f t="shared" si="17"/>
        <v>0</v>
      </c>
      <c r="I1124" s="10" t="str">
        <f>IF(C1124="","",VLOOKUP(C1124,运单基本信息!$C$4:$P$1048576,8,FALSE))</f>
        <v/>
      </c>
      <c r="J1124" s="168" t="str">
        <f>IF(C1124="","",VLOOKUP(C1124,运单基本信息!$C$4:$P$1048576,14,FALSE))</f>
        <v/>
      </c>
    </row>
    <row r="1125" spans="8:10">
      <c r="H1125" s="58">
        <f t="shared" si="17"/>
        <v>0</v>
      </c>
      <c r="I1125" s="10" t="str">
        <f>IF(C1125="","",VLOOKUP(C1125,运单基本信息!$C$4:$P$1048576,8,FALSE))</f>
        <v/>
      </c>
      <c r="J1125" s="168" t="str">
        <f>IF(C1125="","",VLOOKUP(C1125,运单基本信息!$C$4:$P$1048576,14,FALSE))</f>
        <v/>
      </c>
    </row>
    <row r="1126" spans="8:10">
      <c r="H1126" s="58">
        <f t="shared" si="17"/>
        <v>0</v>
      </c>
      <c r="I1126" s="10" t="str">
        <f>IF(C1126="","",VLOOKUP(C1126,运单基本信息!$C$4:$P$1048576,8,FALSE))</f>
        <v/>
      </c>
      <c r="J1126" s="168" t="str">
        <f>IF(C1126="","",VLOOKUP(C1126,运单基本信息!$C$4:$P$1048576,14,FALSE))</f>
        <v/>
      </c>
    </row>
    <row r="1127" spans="8:10">
      <c r="H1127" s="58">
        <f t="shared" si="17"/>
        <v>0</v>
      </c>
      <c r="I1127" s="10" t="str">
        <f>IF(C1127="","",VLOOKUP(C1127,运单基本信息!$C$4:$P$1048576,8,FALSE))</f>
        <v/>
      </c>
      <c r="J1127" s="168" t="str">
        <f>IF(C1127="","",VLOOKUP(C1127,运单基本信息!$C$4:$P$1048576,14,FALSE))</f>
        <v/>
      </c>
    </row>
    <row r="1128" spans="8:10">
      <c r="H1128" s="58">
        <f t="shared" si="17"/>
        <v>0</v>
      </c>
      <c r="I1128" s="10" t="str">
        <f>IF(C1128="","",VLOOKUP(C1128,运单基本信息!$C$4:$P$1048576,8,FALSE))</f>
        <v/>
      </c>
      <c r="J1128" s="168" t="str">
        <f>IF(C1128="","",VLOOKUP(C1128,运单基本信息!$C$4:$P$1048576,14,FALSE))</f>
        <v/>
      </c>
    </row>
    <row r="1129" spans="8:10">
      <c r="H1129" s="58">
        <f t="shared" si="17"/>
        <v>0</v>
      </c>
      <c r="I1129" s="10" t="str">
        <f>IF(C1129="","",VLOOKUP(C1129,运单基本信息!$C$4:$P$1048576,8,FALSE))</f>
        <v/>
      </c>
      <c r="J1129" s="168" t="str">
        <f>IF(C1129="","",VLOOKUP(C1129,运单基本信息!$C$4:$P$1048576,14,FALSE))</f>
        <v/>
      </c>
    </row>
    <row r="1130" spans="8:10">
      <c r="H1130" s="58">
        <f t="shared" ref="H1130:H1136" si="18">F1130+G1130</f>
        <v>0</v>
      </c>
      <c r="I1130" s="10" t="str">
        <f>IF(C1130="","",VLOOKUP(C1130,运单基本信息!$C$4:$P$1048576,8,FALSE))</f>
        <v/>
      </c>
      <c r="J1130" s="168" t="str">
        <f>IF(C1130="","",VLOOKUP(C1130,运单基本信息!$C$4:$P$1048576,14,FALSE))</f>
        <v/>
      </c>
    </row>
    <row r="1131" spans="8:10">
      <c r="H1131" s="58">
        <f t="shared" si="18"/>
        <v>0</v>
      </c>
      <c r="I1131" s="10" t="str">
        <f>IF(C1131="","",VLOOKUP(C1131,运单基本信息!$C$4:$P$1048576,8,FALSE))</f>
        <v/>
      </c>
      <c r="J1131" s="168" t="str">
        <f>IF(C1131="","",VLOOKUP(C1131,运单基本信息!$C$4:$P$1048576,14,FALSE))</f>
        <v/>
      </c>
    </row>
    <row r="1132" spans="8:10">
      <c r="H1132" s="58">
        <f t="shared" si="18"/>
        <v>0</v>
      </c>
      <c r="I1132" s="10" t="str">
        <f>IF(C1132="","",VLOOKUP(C1132,运单基本信息!$C$4:$P$1048576,8,FALSE))</f>
        <v/>
      </c>
      <c r="J1132" s="168" t="str">
        <f>IF(C1132="","",VLOOKUP(C1132,运单基本信息!$C$4:$P$1048576,14,FALSE))</f>
        <v/>
      </c>
    </row>
    <row r="1133" spans="8:10">
      <c r="H1133" s="58">
        <f t="shared" si="18"/>
        <v>0</v>
      </c>
      <c r="I1133" s="10" t="str">
        <f>IF(C1133="","",VLOOKUP(C1133,运单基本信息!$C$4:$P$1048576,8,FALSE))</f>
        <v/>
      </c>
      <c r="J1133" s="168" t="str">
        <f>IF(C1133="","",VLOOKUP(C1133,运单基本信息!$C$4:$P$1048576,14,FALSE))</f>
        <v/>
      </c>
    </row>
    <row r="1134" spans="8:10">
      <c r="H1134" s="58">
        <f t="shared" si="18"/>
        <v>0</v>
      </c>
      <c r="I1134" s="10" t="str">
        <f>IF(C1134="","",VLOOKUP(C1134,运单基本信息!$C$4:$P$1048576,8,FALSE))</f>
        <v/>
      </c>
      <c r="J1134" s="168" t="str">
        <f>IF(C1134="","",VLOOKUP(C1134,运单基本信息!$C$4:$P$1048576,14,FALSE))</f>
        <v/>
      </c>
    </row>
    <row r="1135" spans="8:10">
      <c r="H1135" s="58">
        <f t="shared" si="18"/>
        <v>0</v>
      </c>
      <c r="I1135" s="10" t="str">
        <f>IF(C1135="","",VLOOKUP(C1135,运单基本信息!$C$4:$P$1048576,8,FALSE))</f>
        <v/>
      </c>
      <c r="J1135" s="168" t="str">
        <f>IF(C1135="","",VLOOKUP(C1135,运单基本信息!$C$4:$P$1048576,14,FALSE))</f>
        <v/>
      </c>
    </row>
    <row r="1136" spans="8:10">
      <c r="H1136" s="58">
        <f t="shared" si="18"/>
        <v>0</v>
      </c>
      <c r="I1136" s="10" t="str">
        <f>IF(C1136="","",VLOOKUP(C1136,运单基本信息!$C$4:$P$1048576,8,FALSE))</f>
        <v/>
      </c>
      <c r="J1136" s="168" t="str">
        <f>IF(C1136="","",VLOOKUP(C1136,运单基本信息!$C$4:$P$1048576,14,FALSE))</f>
        <v/>
      </c>
    </row>
    <row r="1041225" spans="10:10">
      <c r="J1041225" s="168" t="str">
        <f>IF(C1041225="","",VLOOKUP(C1041225,运单基本信息!$C$4:$P$1048576,12,FALSE))</f>
        <v/>
      </c>
    </row>
    <row r="1041226" spans="10:10">
      <c r="J1041226" s="168" t="str">
        <f>IF(C1041226="","",VLOOKUP(C1041226,运单基本信息!$C$4:$P$1048576,12,FALSE))</f>
        <v/>
      </c>
    </row>
    <row r="1041227" spans="10:10">
      <c r="J1041227" s="168" t="str">
        <f>IF(C1041227="","",VLOOKUP(C1041227,运单基本信息!$C$4:$P$1048576,12,FALSE))</f>
        <v/>
      </c>
    </row>
    <row r="1041228" spans="10:10">
      <c r="J1041228" s="168" t="str">
        <f>IF(C1041228="","",VLOOKUP(C1041228,运单基本信息!$C$4:$P$1048576,12,FALSE))</f>
        <v/>
      </c>
    </row>
    <row r="1041229" spans="10:10">
      <c r="J1041229" s="168" t="str">
        <f>IF(C1041229="","",VLOOKUP(C1041229,运单基本信息!$C$4:$P$1048576,12,FALSE))</f>
        <v/>
      </c>
    </row>
    <row r="1041230" spans="10:10">
      <c r="J1041230" s="168" t="str">
        <f>IF(C1041230="","",VLOOKUP(C1041230,运单基本信息!$C$4:$P$1048576,12,FALSE))</f>
        <v/>
      </c>
    </row>
    <row r="1041231" spans="10:10">
      <c r="J1041231" s="168" t="str">
        <f>IF(C1041231="","",VLOOKUP(C1041231,运单基本信息!$C$4:$P$1048576,12,FALSE))</f>
        <v/>
      </c>
    </row>
    <row r="1041232" spans="10:10">
      <c r="J1041232" s="168" t="str">
        <f>IF(C1041232="","",VLOOKUP(C1041232,运单基本信息!$C$4:$P$1048576,12,FALSE))</f>
        <v/>
      </c>
    </row>
    <row r="1041233" spans="10:10">
      <c r="J1041233" s="168" t="str">
        <f>IF(C1041233="","",VLOOKUP(C1041233,运单基本信息!$C$4:$P$1048576,12,FALSE))</f>
        <v/>
      </c>
    </row>
    <row r="1041234" spans="10:10">
      <c r="J1041234" s="168" t="str">
        <f>IF(C1041234="","",VLOOKUP(C1041234,运单基本信息!$C$4:$P$1048576,12,FALSE))</f>
        <v/>
      </c>
    </row>
    <row r="1041235" spans="10:10">
      <c r="J1041235" s="168" t="str">
        <f>IF(C1041235="","",VLOOKUP(C1041235,运单基本信息!$C$4:$P$1048576,12,FALSE))</f>
        <v/>
      </c>
    </row>
    <row r="1041236" spans="10:10">
      <c r="J1041236" s="168" t="str">
        <f>IF(C1041236="","",VLOOKUP(C1041236,运单基本信息!$C$4:$P$1048576,12,FALSE))</f>
        <v/>
      </c>
    </row>
    <row r="1041237" spans="10:10">
      <c r="J1041237" s="168" t="str">
        <f>IF(C1041237="","",VLOOKUP(C1041237,运单基本信息!$C$4:$P$1048576,12,FALSE))</f>
        <v/>
      </c>
    </row>
    <row r="1041238" spans="10:10">
      <c r="J1041238" s="168" t="str">
        <f>IF(C1041238="","",VLOOKUP(C1041238,运单基本信息!$C$4:$P$1048576,12,FALSE))</f>
        <v/>
      </c>
    </row>
    <row r="1041239" spans="10:10">
      <c r="J1041239" s="168" t="str">
        <f>IF(C1041239="","",VLOOKUP(C1041239,运单基本信息!$C$4:$P$1048576,12,FALSE))</f>
        <v/>
      </c>
    </row>
    <row r="1041240" spans="10:10">
      <c r="J1041240" s="168" t="str">
        <f>IF(C1041240="","",VLOOKUP(C1041240,运单基本信息!$C$4:$P$1048576,12,FALSE))</f>
        <v/>
      </c>
    </row>
    <row r="1041241" spans="10:10">
      <c r="J1041241" s="168" t="str">
        <f>IF(C1041241="","",VLOOKUP(C1041241,运单基本信息!$C$4:$P$1048576,12,FALSE))</f>
        <v/>
      </c>
    </row>
    <row r="1041242" spans="10:10">
      <c r="J1041242" s="168" t="str">
        <f>IF(C1041242="","",VLOOKUP(C1041242,运单基本信息!$C$4:$P$1048576,12,FALSE))</f>
        <v/>
      </c>
    </row>
    <row r="1041243" spans="10:10">
      <c r="J1041243" s="168" t="str">
        <f>IF(C1041243="","",VLOOKUP(C1041243,运单基本信息!$C$4:$P$1048576,12,FALSE))</f>
        <v/>
      </c>
    </row>
    <row r="1041244" spans="10:10">
      <c r="J1041244" s="168" t="str">
        <f>IF(C1041244="","",VLOOKUP(C1041244,运单基本信息!$C$4:$P$1048576,12,FALSE))</f>
        <v/>
      </c>
    </row>
    <row r="1041245" spans="10:10">
      <c r="J1041245" s="168" t="str">
        <f>IF(C1041245="","",VLOOKUP(C1041245,运单基本信息!$C$4:$P$1048576,12,FALSE))</f>
        <v/>
      </c>
    </row>
    <row r="1041246" spans="10:10">
      <c r="J1041246" s="168" t="str">
        <f>IF(C1041246="","",VLOOKUP(C1041246,运单基本信息!$C$4:$P$1048576,12,FALSE))</f>
        <v/>
      </c>
    </row>
    <row r="1041247" spans="10:10">
      <c r="J1041247" s="168" t="str">
        <f>IF(C1041247="","",VLOOKUP(C1041247,运单基本信息!$C$4:$P$1048576,12,FALSE))</f>
        <v/>
      </c>
    </row>
    <row r="1041248" spans="10:10">
      <c r="J1041248" s="168" t="str">
        <f>IF(C1041248="","",VLOOKUP(C1041248,运单基本信息!$C$4:$P$1048576,12,FALSE))</f>
        <v/>
      </c>
    </row>
    <row r="1041249" spans="10:10">
      <c r="J1041249" s="168" t="str">
        <f>IF(C1041249="","",VLOOKUP(C1041249,运单基本信息!$C$4:$P$1048576,12,FALSE))</f>
        <v/>
      </c>
    </row>
    <row r="1041250" spans="10:10">
      <c r="J1041250" s="168" t="str">
        <f>IF(C1041250="","",VLOOKUP(C1041250,运单基本信息!$C$4:$P$1048576,12,FALSE))</f>
        <v/>
      </c>
    </row>
    <row r="1041251" spans="10:10">
      <c r="J1041251" s="168" t="str">
        <f>IF(C1041251="","",VLOOKUP(C1041251,运单基本信息!$C$4:$P$1048576,12,FALSE))</f>
        <v/>
      </c>
    </row>
    <row r="1041252" spans="10:10">
      <c r="J1041252" s="168" t="str">
        <f>IF(C1041252="","",VLOOKUP(C1041252,运单基本信息!$C$4:$P$1048576,12,FALSE))</f>
        <v/>
      </c>
    </row>
    <row r="1041253" spans="10:10">
      <c r="J1041253" s="168" t="str">
        <f>IF(C1041253="","",VLOOKUP(C1041253,运单基本信息!$C$4:$P$1048576,12,FALSE))</f>
        <v/>
      </c>
    </row>
    <row r="1041254" spans="10:10">
      <c r="J1041254" s="168" t="str">
        <f>IF(C1041254="","",VLOOKUP(C1041254,运单基本信息!$C$4:$P$1048576,12,FALSE))</f>
        <v/>
      </c>
    </row>
    <row r="1041255" spans="10:10">
      <c r="J1041255" s="168" t="str">
        <f>IF(C1041255="","",VLOOKUP(C1041255,运单基本信息!$C$4:$P$1048576,12,FALSE))</f>
        <v/>
      </c>
    </row>
    <row r="1041256" spans="10:10">
      <c r="J1041256" s="168" t="str">
        <f>IF(C1041256="","",VLOOKUP(C1041256,运单基本信息!$C$4:$P$1048576,12,FALSE))</f>
        <v/>
      </c>
    </row>
    <row r="1041257" spans="10:10">
      <c r="J1041257" s="168" t="str">
        <f>IF(C1041257="","",VLOOKUP(C1041257,运单基本信息!$C$4:$P$1048576,12,FALSE))</f>
        <v/>
      </c>
    </row>
    <row r="1041258" spans="10:10">
      <c r="J1041258" s="168" t="str">
        <f>IF(C1041258="","",VLOOKUP(C1041258,运单基本信息!$C$4:$P$1048576,12,FALSE))</f>
        <v/>
      </c>
    </row>
    <row r="1041259" spans="10:10">
      <c r="J1041259" s="168" t="str">
        <f>IF(C1041259="","",VLOOKUP(C1041259,运单基本信息!$C$4:$P$1048576,12,FALSE))</f>
        <v/>
      </c>
    </row>
    <row r="1041260" spans="10:10">
      <c r="J1041260" s="168" t="str">
        <f>IF(C1041260="","",VLOOKUP(C1041260,运单基本信息!$C$4:$P$1048576,12,FALSE))</f>
        <v/>
      </c>
    </row>
    <row r="1041261" spans="10:10">
      <c r="J1041261" s="168" t="str">
        <f>IF(C1041261="","",VLOOKUP(C1041261,运单基本信息!$C$4:$P$1048576,12,FALSE))</f>
        <v/>
      </c>
    </row>
    <row r="1041262" spans="10:10">
      <c r="J1041262" s="168" t="str">
        <f>IF(C1041262="","",VLOOKUP(C1041262,运单基本信息!$C$4:$P$1048576,12,FALSE))</f>
        <v/>
      </c>
    </row>
    <row r="1041263" spans="10:10">
      <c r="J1041263" s="168" t="str">
        <f>IF(C1041263="","",VLOOKUP(C1041263,运单基本信息!$C$4:$P$1048576,12,FALSE))</f>
        <v/>
      </c>
    </row>
    <row r="1041264" spans="10:10">
      <c r="J1041264" s="168" t="str">
        <f>IF(C1041264="","",VLOOKUP(C1041264,运单基本信息!$C$4:$P$1048576,12,FALSE))</f>
        <v/>
      </c>
    </row>
    <row r="1041265" spans="10:10">
      <c r="J1041265" s="168" t="str">
        <f>IF(C1041265="","",VLOOKUP(C1041265,运单基本信息!$C$4:$P$1048576,12,FALSE))</f>
        <v/>
      </c>
    </row>
    <row r="1041266" spans="10:10">
      <c r="J1041266" s="168" t="str">
        <f>IF(C1041266="","",VLOOKUP(C1041266,运单基本信息!$C$4:$P$1048576,12,FALSE))</f>
        <v/>
      </c>
    </row>
    <row r="1041267" spans="10:10">
      <c r="J1041267" s="168" t="str">
        <f>IF(C1041267="","",VLOOKUP(C1041267,运单基本信息!$C$4:$P$1048576,12,FALSE))</f>
        <v/>
      </c>
    </row>
    <row r="1041268" spans="10:10">
      <c r="J1041268" s="168" t="str">
        <f>IF(C1041268="","",VLOOKUP(C1041268,运单基本信息!$C$4:$P$1048576,12,FALSE))</f>
        <v/>
      </c>
    </row>
    <row r="1041269" spans="10:10">
      <c r="J1041269" s="168" t="str">
        <f>IF(C1041269="","",VLOOKUP(C1041269,运单基本信息!$C$4:$P$1048576,12,FALSE))</f>
        <v/>
      </c>
    </row>
    <row r="1041270" spans="10:10">
      <c r="J1041270" s="168" t="str">
        <f>IF(C1041270="","",VLOOKUP(C1041270,运单基本信息!$C$4:$P$1048576,12,FALSE))</f>
        <v/>
      </c>
    </row>
    <row r="1041271" spans="10:10">
      <c r="J1041271" s="168" t="str">
        <f>IF(C1041271="","",VLOOKUP(C1041271,运单基本信息!$C$4:$P$1048576,12,FALSE))</f>
        <v/>
      </c>
    </row>
    <row r="1041272" spans="10:10">
      <c r="J1041272" s="168" t="str">
        <f>IF(C1041272="","",VLOOKUP(C1041272,运单基本信息!$C$4:$P$1048576,12,FALSE))</f>
        <v/>
      </c>
    </row>
    <row r="1041273" spans="10:10">
      <c r="J1041273" s="168" t="str">
        <f>IF(C1041273="","",VLOOKUP(C1041273,运单基本信息!$C$4:$P$1048576,12,FALSE))</f>
        <v/>
      </c>
    </row>
    <row r="1041274" spans="10:10">
      <c r="J1041274" s="168" t="str">
        <f>IF(C1041274="","",VLOOKUP(C1041274,运单基本信息!$C$4:$P$1048576,12,FALSE))</f>
        <v/>
      </c>
    </row>
    <row r="1041275" spans="10:10">
      <c r="J1041275" s="168" t="str">
        <f>IF(C1041275="","",VLOOKUP(C1041275,运单基本信息!$C$4:$P$1048576,12,FALSE))</f>
        <v/>
      </c>
    </row>
    <row r="1041276" spans="10:10">
      <c r="J1041276" s="168" t="str">
        <f>IF(C1041276="","",VLOOKUP(C1041276,运单基本信息!$C$4:$P$1048576,12,FALSE))</f>
        <v/>
      </c>
    </row>
    <row r="1041277" spans="10:10">
      <c r="J1041277" s="168" t="str">
        <f>IF(C1041277="","",VLOOKUP(C1041277,运单基本信息!$C$4:$P$1048576,12,FALSE))</f>
        <v/>
      </c>
    </row>
    <row r="1041278" spans="10:10">
      <c r="J1041278" s="168" t="str">
        <f>IF(C1041278="","",VLOOKUP(C1041278,运单基本信息!$C$4:$P$1048576,12,FALSE))</f>
        <v/>
      </c>
    </row>
    <row r="1041279" spans="10:10">
      <c r="J1041279" s="168" t="str">
        <f>IF(C1041279="","",VLOOKUP(C1041279,运单基本信息!$C$4:$P$1048576,12,FALSE))</f>
        <v/>
      </c>
    </row>
    <row r="1041280" spans="10:10">
      <c r="J1041280" s="168" t="str">
        <f>IF(C1041280="","",VLOOKUP(C1041280,运单基本信息!$C$4:$P$1048576,12,FALSE))</f>
        <v/>
      </c>
    </row>
    <row r="1041281" spans="10:10">
      <c r="J1041281" s="168" t="str">
        <f>IF(C1041281="","",VLOOKUP(C1041281,运单基本信息!$C$4:$P$1048576,12,FALSE))</f>
        <v/>
      </c>
    </row>
    <row r="1041282" spans="10:10">
      <c r="J1041282" s="168" t="str">
        <f>IF(C1041282="","",VLOOKUP(C1041282,运单基本信息!$C$4:$P$1048576,12,FALSE))</f>
        <v/>
      </c>
    </row>
    <row r="1041283" spans="10:10">
      <c r="J1041283" s="168" t="str">
        <f>IF(C1041283="","",VLOOKUP(C1041283,运单基本信息!$C$4:$P$1048576,12,FALSE))</f>
        <v/>
      </c>
    </row>
    <row r="1041284" spans="10:10">
      <c r="J1041284" s="168" t="str">
        <f>IF(C1041284="","",VLOOKUP(C1041284,运单基本信息!$C$4:$P$1048576,12,FALSE))</f>
        <v/>
      </c>
    </row>
    <row r="1041285" spans="10:10">
      <c r="J1041285" s="168" t="str">
        <f>IF(C1041285="","",VLOOKUP(C1041285,运单基本信息!$C$4:$P$1048576,12,FALSE))</f>
        <v/>
      </c>
    </row>
    <row r="1041286" spans="10:10">
      <c r="J1041286" s="168" t="str">
        <f>IF(C1041286="","",VLOOKUP(C1041286,运单基本信息!$C$4:$P$1048576,12,FALSE))</f>
        <v/>
      </c>
    </row>
    <row r="1041287" spans="10:10">
      <c r="J1041287" s="168" t="str">
        <f>IF(C1041287="","",VLOOKUP(C1041287,运单基本信息!$C$4:$P$1048576,12,FALSE))</f>
        <v/>
      </c>
    </row>
    <row r="1041288" spans="10:10">
      <c r="J1041288" s="168" t="str">
        <f>IF(C1041288="","",VLOOKUP(C1041288,运单基本信息!$C$4:$P$1048576,12,FALSE))</f>
        <v/>
      </c>
    </row>
    <row r="1041289" spans="10:10">
      <c r="J1041289" s="168" t="str">
        <f>IF(C1041289="","",VLOOKUP(C1041289,运单基本信息!$C$4:$P$1048576,12,FALSE))</f>
        <v/>
      </c>
    </row>
    <row r="1041290" spans="10:10">
      <c r="J1041290" s="168" t="str">
        <f>IF(C1041290="","",VLOOKUP(C1041290,运单基本信息!$C$4:$P$1048576,12,FALSE))</f>
        <v/>
      </c>
    </row>
    <row r="1041291" spans="10:10">
      <c r="J1041291" s="168" t="str">
        <f>IF(C1041291="","",VLOOKUP(C1041291,运单基本信息!$C$4:$P$1048576,12,FALSE))</f>
        <v/>
      </c>
    </row>
    <row r="1041292" spans="10:10">
      <c r="J1041292" s="168" t="str">
        <f>IF(C1041292="","",VLOOKUP(C1041292,运单基本信息!$C$4:$P$1048576,12,FALSE))</f>
        <v/>
      </c>
    </row>
    <row r="1041293" spans="10:10">
      <c r="J1041293" s="168" t="str">
        <f>IF(C1041293="","",VLOOKUP(C1041293,运单基本信息!$C$4:$P$1048576,12,FALSE))</f>
        <v/>
      </c>
    </row>
    <row r="1041294" spans="10:10">
      <c r="J1041294" s="168" t="str">
        <f>IF(C1041294="","",VLOOKUP(C1041294,运单基本信息!$C$4:$P$1048576,12,FALSE))</f>
        <v/>
      </c>
    </row>
    <row r="1041295" spans="10:10">
      <c r="J1041295" s="168" t="str">
        <f>IF(C1041295="","",VLOOKUP(C1041295,运单基本信息!$C$4:$P$1048576,12,FALSE))</f>
        <v/>
      </c>
    </row>
    <row r="1041296" spans="10:10">
      <c r="J1041296" s="168" t="str">
        <f>IF(C1041296="","",VLOOKUP(C1041296,运单基本信息!$C$4:$P$1048576,12,FALSE))</f>
        <v/>
      </c>
    </row>
    <row r="1041297" spans="10:10">
      <c r="J1041297" s="168" t="str">
        <f>IF(C1041297="","",VLOOKUP(C1041297,运单基本信息!$C$4:$P$1048576,12,FALSE))</f>
        <v/>
      </c>
    </row>
    <row r="1041298" spans="10:10">
      <c r="J1041298" s="168" t="str">
        <f>IF(C1041298="","",VLOOKUP(C1041298,运单基本信息!$C$4:$P$1048576,12,FALSE))</f>
        <v/>
      </c>
    </row>
    <row r="1041299" spans="10:10">
      <c r="J1041299" s="168" t="str">
        <f>IF(C1041299="","",VLOOKUP(C1041299,运单基本信息!$C$4:$P$1048576,12,FALSE))</f>
        <v/>
      </c>
    </row>
    <row r="1041300" spans="10:10">
      <c r="J1041300" s="168" t="str">
        <f>IF(C1041300="","",VLOOKUP(C1041300,运单基本信息!$C$4:$P$1048576,12,FALSE))</f>
        <v/>
      </c>
    </row>
    <row r="1041301" spans="10:10">
      <c r="J1041301" s="168" t="str">
        <f>IF(C1041301="","",VLOOKUP(C1041301,运单基本信息!$C$4:$P$1048576,12,FALSE))</f>
        <v/>
      </c>
    </row>
    <row r="1041302" spans="10:10">
      <c r="J1041302" s="168" t="str">
        <f>IF(C1041302="","",VLOOKUP(C1041302,运单基本信息!$C$4:$P$1048576,12,FALSE))</f>
        <v/>
      </c>
    </row>
    <row r="1041303" spans="10:10">
      <c r="J1041303" s="168" t="str">
        <f>IF(C1041303="","",VLOOKUP(C1041303,运单基本信息!$C$4:$P$1048576,12,FALSE))</f>
        <v/>
      </c>
    </row>
    <row r="1041304" spans="10:10">
      <c r="J1041304" s="168" t="str">
        <f>IF(C1041304="","",VLOOKUP(C1041304,运单基本信息!$C$4:$P$1048576,12,FALSE))</f>
        <v/>
      </c>
    </row>
    <row r="1041305" spans="10:10">
      <c r="J1041305" s="168" t="str">
        <f>IF(C1041305="","",VLOOKUP(C1041305,运单基本信息!$C$4:$P$1048576,12,FALSE))</f>
        <v/>
      </c>
    </row>
    <row r="1041306" spans="10:10">
      <c r="J1041306" s="168" t="str">
        <f>IF(C1041306="","",VLOOKUP(C1041306,运单基本信息!$C$4:$P$1048576,12,FALSE))</f>
        <v/>
      </c>
    </row>
    <row r="1041307" spans="10:10">
      <c r="J1041307" s="168" t="str">
        <f>IF(C1041307="","",VLOOKUP(C1041307,运单基本信息!$C$4:$P$1048576,12,FALSE))</f>
        <v/>
      </c>
    </row>
    <row r="1041308" spans="10:10">
      <c r="J1041308" s="168" t="str">
        <f>IF(C1041308="","",VLOOKUP(C1041308,运单基本信息!$C$4:$P$1048576,12,FALSE))</f>
        <v/>
      </c>
    </row>
    <row r="1041309" spans="10:10">
      <c r="J1041309" s="168" t="str">
        <f>IF(C1041309="","",VLOOKUP(C1041309,运单基本信息!$C$4:$P$1048576,12,FALSE))</f>
        <v/>
      </c>
    </row>
    <row r="1041310" spans="10:10">
      <c r="J1041310" s="168" t="str">
        <f>IF(C1041310="","",VLOOKUP(C1041310,运单基本信息!$C$4:$P$1048576,12,FALSE))</f>
        <v/>
      </c>
    </row>
    <row r="1041311" spans="10:10">
      <c r="J1041311" s="168" t="str">
        <f>IF(C1041311="","",VLOOKUP(C1041311,运单基本信息!$C$4:$P$1048576,12,FALSE))</f>
        <v/>
      </c>
    </row>
    <row r="1041312" spans="10:10">
      <c r="J1041312" s="168" t="str">
        <f>IF(C1041312="","",VLOOKUP(C1041312,运单基本信息!$C$4:$P$1048576,12,FALSE))</f>
        <v/>
      </c>
    </row>
    <row r="1041313" spans="10:10">
      <c r="J1041313" s="168" t="str">
        <f>IF(C1041313="","",VLOOKUP(C1041313,运单基本信息!$C$4:$P$1048576,12,FALSE))</f>
        <v/>
      </c>
    </row>
    <row r="1041314" spans="10:10">
      <c r="J1041314" s="168" t="str">
        <f>IF(C1041314="","",VLOOKUP(C1041314,运单基本信息!$C$4:$P$1048576,12,FALSE))</f>
        <v/>
      </c>
    </row>
    <row r="1041315" spans="10:10">
      <c r="J1041315" s="168" t="str">
        <f>IF(C1041315="","",VLOOKUP(C1041315,运单基本信息!$C$4:$P$1048576,12,FALSE))</f>
        <v/>
      </c>
    </row>
    <row r="1041316" spans="10:10">
      <c r="J1041316" s="168" t="str">
        <f>IF(C1041316="","",VLOOKUP(C1041316,运单基本信息!$C$4:$P$1048576,12,FALSE))</f>
        <v/>
      </c>
    </row>
    <row r="1041317" spans="10:10">
      <c r="J1041317" s="168" t="str">
        <f>IF(C1041317="","",VLOOKUP(C1041317,运单基本信息!$C$4:$P$1048576,12,FALSE))</f>
        <v/>
      </c>
    </row>
    <row r="1041318" spans="10:10">
      <c r="J1041318" s="168" t="str">
        <f>IF(C1041318="","",VLOOKUP(C1041318,运单基本信息!$C$4:$P$1048576,12,FALSE))</f>
        <v/>
      </c>
    </row>
    <row r="1041319" spans="10:10">
      <c r="J1041319" s="168" t="str">
        <f>IF(C1041319="","",VLOOKUP(C1041319,运单基本信息!$C$4:$P$1048576,12,FALSE))</f>
        <v/>
      </c>
    </row>
    <row r="1041320" spans="10:10">
      <c r="J1041320" s="168" t="str">
        <f>IF(C1041320="","",VLOOKUP(C1041320,运单基本信息!$C$4:$P$1048576,12,FALSE))</f>
        <v/>
      </c>
    </row>
    <row r="1041321" spans="10:10">
      <c r="J1041321" s="168" t="str">
        <f>IF(C1041321="","",VLOOKUP(C1041321,运单基本信息!$C$4:$P$1048576,12,FALSE))</f>
        <v/>
      </c>
    </row>
    <row r="1041322" spans="10:10">
      <c r="J1041322" s="168" t="str">
        <f>IF(C1041322="","",VLOOKUP(C1041322,运单基本信息!$C$4:$P$1048576,12,FALSE))</f>
        <v/>
      </c>
    </row>
    <row r="1041323" spans="10:10">
      <c r="J1041323" s="168" t="str">
        <f>IF(C1041323="","",VLOOKUP(C1041323,运单基本信息!$C$4:$P$1048576,12,FALSE))</f>
        <v/>
      </c>
    </row>
    <row r="1041324" spans="10:10">
      <c r="J1041324" s="168" t="str">
        <f>IF(C1041324="","",VLOOKUP(C1041324,运单基本信息!$C$4:$P$1048576,12,FALSE))</f>
        <v/>
      </c>
    </row>
    <row r="1041325" spans="10:10">
      <c r="J1041325" s="168" t="str">
        <f>IF(C1041325="","",VLOOKUP(C1041325,运单基本信息!$C$4:$P$1048576,12,FALSE))</f>
        <v/>
      </c>
    </row>
    <row r="1041326" spans="10:10">
      <c r="J1041326" s="168" t="str">
        <f>IF(C1041326="","",VLOOKUP(C1041326,运单基本信息!$C$4:$P$1048576,12,FALSE))</f>
        <v/>
      </c>
    </row>
    <row r="1041327" spans="10:10">
      <c r="J1041327" s="168" t="str">
        <f>IF(C1041327="","",VLOOKUP(C1041327,运单基本信息!$C$4:$P$1048576,12,FALSE))</f>
        <v/>
      </c>
    </row>
    <row r="1041328" spans="10:10">
      <c r="J1041328" s="168" t="str">
        <f>IF(C1041328="","",VLOOKUP(C1041328,运单基本信息!$C$4:$P$1048576,12,FALSE))</f>
        <v/>
      </c>
    </row>
    <row r="1041329" spans="10:10">
      <c r="J1041329" s="168" t="str">
        <f>IF(C1041329="","",VLOOKUP(C1041329,运单基本信息!$C$4:$P$1048576,12,FALSE))</f>
        <v/>
      </c>
    </row>
    <row r="1041330" spans="10:10">
      <c r="J1041330" s="168" t="str">
        <f>IF(C1041330="","",VLOOKUP(C1041330,运单基本信息!$C$4:$P$1048576,12,FALSE))</f>
        <v/>
      </c>
    </row>
    <row r="1041331" spans="10:10">
      <c r="J1041331" s="168" t="str">
        <f>IF(C1041331="","",VLOOKUP(C1041331,运单基本信息!$C$4:$P$1048576,12,FALSE))</f>
        <v/>
      </c>
    </row>
    <row r="1041332" spans="10:10">
      <c r="J1041332" s="168" t="str">
        <f>IF(C1041332="","",VLOOKUP(C1041332,运单基本信息!$C$4:$P$1048576,12,FALSE))</f>
        <v/>
      </c>
    </row>
    <row r="1041333" spans="10:10">
      <c r="J1041333" s="168" t="str">
        <f>IF(C1041333="","",VLOOKUP(C1041333,运单基本信息!$C$4:$P$1048576,12,FALSE))</f>
        <v/>
      </c>
    </row>
    <row r="1041334" spans="10:10">
      <c r="J1041334" s="168" t="str">
        <f>IF(C1041334="","",VLOOKUP(C1041334,运单基本信息!$C$4:$P$1048576,12,FALSE))</f>
        <v/>
      </c>
    </row>
    <row r="1041335" spans="10:10">
      <c r="J1041335" s="168" t="str">
        <f>IF(C1041335="","",VLOOKUP(C1041335,运单基本信息!$C$4:$P$1048576,12,FALSE))</f>
        <v/>
      </c>
    </row>
    <row r="1041336" spans="10:10">
      <c r="J1041336" s="168" t="str">
        <f>IF(C1041336="","",VLOOKUP(C1041336,运单基本信息!$C$4:$P$1048576,12,FALSE))</f>
        <v/>
      </c>
    </row>
    <row r="1041337" spans="10:10">
      <c r="J1041337" s="168" t="str">
        <f>IF(C1041337="","",VLOOKUP(C1041337,运单基本信息!$C$4:$P$1048576,12,FALSE))</f>
        <v/>
      </c>
    </row>
    <row r="1041338" spans="10:10">
      <c r="J1041338" s="168" t="str">
        <f>IF(C1041338="","",VLOOKUP(C1041338,运单基本信息!$C$4:$P$1048576,12,FALSE))</f>
        <v/>
      </c>
    </row>
    <row r="1041339" spans="10:10">
      <c r="J1041339" s="168" t="str">
        <f>IF(C1041339="","",VLOOKUP(C1041339,运单基本信息!$C$4:$P$1048576,12,FALSE))</f>
        <v/>
      </c>
    </row>
    <row r="1041340" spans="10:10">
      <c r="J1041340" s="168" t="str">
        <f>IF(C1041340="","",VLOOKUP(C1041340,运单基本信息!$C$4:$P$1048576,12,FALSE))</f>
        <v/>
      </c>
    </row>
    <row r="1041341" spans="10:10">
      <c r="J1041341" s="168" t="str">
        <f>IF(C1041341="","",VLOOKUP(C1041341,运单基本信息!$C$4:$P$1048576,12,FALSE))</f>
        <v/>
      </c>
    </row>
    <row r="1041342" spans="10:10">
      <c r="J1041342" s="168" t="str">
        <f>IF(C1041342="","",VLOOKUP(C1041342,运单基本信息!$C$4:$P$1048576,12,FALSE))</f>
        <v/>
      </c>
    </row>
    <row r="1041343" spans="10:10">
      <c r="J1041343" s="168" t="str">
        <f>IF(C1041343="","",VLOOKUP(C1041343,运单基本信息!$C$4:$P$1048576,12,FALSE))</f>
        <v/>
      </c>
    </row>
    <row r="1041344" spans="10:10">
      <c r="J1041344" s="168" t="str">
        <f>IF(C1041344="","",VLOOKUP(C1041344,运单基本信息!$C$4:$P$1048576,12,FALSE))</f>
        <v/>
      </c>
    </row>
    <row r="1041345" spans="10:10">
      <c r="J1041345" s="168" t="str">
        <f>IF(C1041345="","",VLOOKUP(C1041345,运单基本信息!$C$4:$P$1048576,12,FALSE))</f>
        <v/>
      </c>
    </row>
    <row r="1041346" spans="10:10">
      <c r="J1041346" s="168" t="str">
        <f>IF(C1041346="","",VLOOKUP(C1041346,运单基本信息!$C$4:$P$1048576,12,FALSE))</f>
        <v/>
      </c>
    </row>
    <row r="1041347" spans="10:10">
      <c r="J1041347" s="168" t="str">
        <f>IF(C1041347="","",VLOOKUP(C1041347,运单基本信息!$C$4:$P$1048576,12,FALSE))</f>
        <v/>
      </c>
    </row>
    <row r="1041348" spans="10:10">
      <c r="J1041348" s="168" t="str">
        <f>IF(C1041348="","",VLOOKUP(C1041348,运单基本信息!$C$4:$P$1048576,12,FALSE))</f>
        <v/>
      </c>
    </row>
    <row r="1041349" spans="10:10">
      <c r="J1041349" s="168" t="str">
        <f>IF(C1041349="","",VLOOKUP(C1041349,运单基本信息!$C$4:$P$1048576,12,FALSE))</f>
        <v/>
      </c>
    </row>
    <row r="1041350" spans="10:10">
      <c r="J1041350" s="168" t="str">
        <f>IF(C1041350="","",VLOOKUP(C1041350,运单基本信息!$C$4:$P$1048576,12,FALSE))</f>
        <v/>
      </c>
    </row>
    <row r="1041351" spans="10:10">
      <c r="J1041351" s="168" t="str">
        <f>IF(C1041351="","",VLOOKUP(C1041351,运单基本信息!$C$4:$P$1048576,12,FALSE))</f>
        <v/>
      </c>
    </row>
    <row r="1041352" spans="10:10">
      <c r="J1041352" s="168" t="str">
        <f>IF(C1041352="","",VLOOKUP(C1041352,运单基本信息!$C$4:$P$1048576,12,FALSE))</f>
        <v/>
      </c>
    </row>
    <row r="1041353" spans="10:10">
      <c r="J1041353" s="168" t="str">
        <f>IF(C1041353="","",VLOOKUP(C1041353,运单基本信息!$C$4:$P$1048576,12,FALSE))</f>
        <v/>
      </c>
    </row>
    <row r="1041354" spans="10:10">
      <c r="J1041354" s="168" t="str">
        <f>IF(C1041354="","",VLOOKUP(C1041354,运单基本信息!$C$4:$P$1048576,12,FALSE))</f>
        <v/>
      </c>
    </row>
    <row r="1041355" spans="10:10">
      <c r="J1041355" s="168" t="str">
        <f>IF(C1041355="","",VLOOKUP(C1041355,运单基本信息!$C$4:$P$1048576,12,FALSE))</f>
        <v/>
      </c>
    </row>
    <row r="1041356" spans="10:10">
      <c r="J1041356" s="168" t="str">
        <f>IF(C1041356="","",VLOOKUP(C1041356,运单基本信息!$C$4:$P$1048576,12,FALSE))</f>
        <v/>
      </c>
    </row>
    <row r="1041357" spans="10:10">
      <c r="J1041357" s="168" t="str">
        <f>IF(C1041357="","",VLOOKUP(C1041357,运单基本信息!$C$4:$P$1048576,12,FALSE))</f>
        <v/>
      </c>
    </row>
    <row r="1041358" spans="10:10">
      <c r="J1041358" s="168" t="str">
        <f>IF(C1041358="","",VLOOKUP(C1041358,运单基本信息!$C$4:$P$1048576,12,FALSE))</f>
        <v/>
      </c>
    </row>
    <row r="1041359" spans="10:10">
      <c r="J1041359" s="168" t="str">
        <f>IF(C1041359="","",VLOOKUP(C1041359,运单基本信息!$C$4:$P$1048576,12,FALSE))</f>
        <v/>
      </c>
    </row>
    <row r="1041360" spans="10:10">
      <c r="J1041360" s="168" t="str">
        <f>IF(C1041360="","",VLOOKUP(C1041360,运单基本信息!$C$4:$P$1048576,12,FALSE))</f>
        <v/>
      </c>
    </row>
    <row r="1041361" spans="10:10">
      <c r="J1041361" s="168" t="str">
        <f>IF(C1041361="","",VLOOKUP(C1041361,运单基本信息!$C$4:$P$1048576,12,FALSE))</f>
        <v/>
      </c>
    </row>
    <row r="1041362" spans="10:10">
      <c r="J1041362" s="168" t="str">
        <f>IF(C1041362="","",VLOOKUP(C1041362,运单基本信息!$C$4:$P$1048576,12,FALSE))</f>
        <v/>
      </c>
    </row>
    <row r="1041363" spans="10:10">
      <c r="J1041363" s="168" t="str">
        <f>IF(C1041363="","",VLOOKUP(C1041363,运单基本信息!$C$4:$P$1048576,12,FALSE))</f>
        <v/>
      </c>
    </row>
    <row r="1041364" spans="10:10">
      <c r="J1041364" s="168" t="str">
        <f>IF(C1041364="","",VLOOKUP(C1041364,运单基本信息!$C$4:$P$1048576,12,FALSE))</f>
        <v/>
      </c>
    </row>
    <row r="1041365" spans="10:10">
      <c r="J1041365" s="168" t="str">
        <f>IF(C1041365="","",VLOOKUP(C1041365,运单基本信息!$C$4:$P$1048576,12,FALSE))</f>
        <v/>
      </c>
    </row>
    <row r="1041366" spans="10:10">
      <c r="J1041366" s="168" t="str">
        <f>IF(C1041366="","",VLOOKUP(C1041366,运单基本信息!$C$4:$P$1048576,12,FALSE))</f>
        <v/>
      </c>
    </row>
    <row r="1041367" spans="10:10">
      <c r="J1041367" s="168" t="str">
        <f>IF(C1041367="","",VLOOKUP(C1041367,运单基本信息!$C$4:$P$1048576,12,FALSE))</f>
        <v/>
      </c>
    </row>
    <row r="1041368" spans="10:10">
      <c r="J1041368" s="168" t="str">
        <f>IF(C1041368="","",VLOOKUP(C1041368,运单基本信息!$C$4:$P$1048576,12,FALSE))</f>
        <v/>
      </c>
    </row>
    <row r="1041369" spans="10:10">
      <c r="J1041369" s="168" t="str">
        <f>IF(C1041369="","",VLOOKUP(C1041369,运单基本信息!$C$4:$P$1048576,12,FALSE))</f>
        <v/>
      </c>
    </row>
    <row r="1041370" spans="10:10">
      <c r="J1041370" s="168" t="str">
        <f>IF(C1041370="","",VLOOKUP(C1041370,运单基本信息!$C$4:$P$1048576,12,FALSE))</f>
        <v/>
      </c>
    </row>
    <row r="1041371" spans="10:10">
      <c r="J1041371" s="168" t="str">
        <f>IF(C1041371="","",VLOOKUP(C1041371,运单基本信息!$C$4:$P$1048576,12,FALSE))</f>
        <v/>
      </c>
    </row>
    <row r="1041372" spans="10:10">
      <c r="J1041372" s="168" t="str">
        <f>IF(C1041372="","",VLOOKUP(C1041372,运单基本信息!$C$4:$P$1048576,12,FALSE))</f>
        <v/>
      </c>
    </row>
    <row r="1041373" spans="10:10">
      <c r="J1041373" s="168" t="str">
        <f>IF(C1041373="","",VLOOKUP(C1041373,运单基本信息!$C$4:$P$1048576,12,FALSE))</f>
        <v/>
      </c>
    </row>
    <row r="1041374" spans="10:10">
      <c r="J1041374" s="168" t="str">
        <f>IF(C1041374="","",VLOOKUP(C1041374,运单基本信息!$C$4:$P$1048576,12,FALSE))</f>
        <v/>
      </c>
    </row>
    <row r="1041375" spans="10:10">
      <c r="J1041375" s="168" t="str">
        <f>IF(C1041375="","",VLOOKUP(C1041375,运单基本信息!$C$4:$P$1048576,12,FALSE))</f>
        <v/>
      </c>
    </row>
    <row r="1041376" spans="10:10">
      <c r="J1041376" s="168" t="str">
        <f>IF(C1041376="","",VLOOKUP(C1041376,运单基本信息!$C$4:$P$1048576,12,FALSE))</f>
        <v/>
      </c>
    </row>
    <row r="1041377" spans="10:10">
      <c r="J1041377" s="168" t="str">
        <f>IF(C1041377="","",VLOOKUP(C1041377,运单基本信息!$C$4:$P$1048576,12,FALSE))</f>
        <v/>
      </c>
    </row>
    <row r="1041378" spans="10:10">
      <c r="J1041378" s="168" t="str">
        <f>IF(C1041378="","",VLOOKUP(C1041378,运单基本信息!$C$4:$P$1048576,12,FALSE))</f>
        <v/>
      </c>
    </row>
    <row r="1041379" spans="10:10">
      <c r="J1041379" s="168" t="str">
        <f>IF(C1041379="","",VLOOKUP(C1041379,运单基本信息!$C$4:$P$1048576,12,FALSE))</f>
        <v/>
      </c>
    </row>
    <row r="1041380" spans="10:10">
      <c r="J1041380" s="168" t="str">
        <f>IF(C1041380="","",VLOOKUP(C1041380,运单基本信息!$C$4:$P$1048576,12,FALSE))</f>
        <v/>
      </c>
    </row>
    <row r="1041381" spans="10:10">
      <c r="J1041381" s="168" t="str">
        <f>IF(C1041381="","",VLOOKUP(C1041381,运单基本信息!$C$4:$P$1048576,12,FALSE))</f>
        <v/>
      </c>
    </row>
    <row r="1041382" spans="10:10">
      <c r="J1041382" s="168" t="str">
        <f>IF(C1041382="","",VLOOKUP(C1041382,运单基本信息!$C$4:$P$1048576,12,FALSE))</f>
        <v/>
      </c>
    </row>
    <row r="1041383" spans="10:10">
      <c r="J1041383" s="168" t="str">
        <f>IF(C1041383="","",VLOOKUP(C1041383,运单基本信息!$C$4:$P$1048576,12,FALSE))</f>
        <v/>
      </c>
    </row>
    <row r="1041384" spans="10:10">
      <c r="J1041384" s="168" t="str">
        <f>IF(C1041384="","",VLOOKUP(C1041384,运单基本信息!$C$4:$P$1048576,12,FALSE))</f>
        <v/>
      </c>
    </row>
    <row r="1041385" spans="10:10">
      <c r="J1041385" s="168" t="str">
        <f>IF(C1041385="","",VLOOKUP(C1041385,运单基本信息!$C$4:$P$1048576,12,FALSE))</f>
        <v/>
      </c>
    </row>
    <row r="1041386" spans="10:10">
      <c r="J1041386" s="168" t="str">
        <f>IF(C1041386="","",VLOOKUP(C1041386,运单基本信息!$C$4:$P$1048576,12,FALSE))</f>
        <v/>
      </c>
    </row>
    <row r="1041387" spans="10:10">
      <c r="J1041387" s="168" t="str">
        <f>IF(C1041387="","",VLOOKUP(C1041387,运单基本信息!$C$4:$P$1048576,12,FALSE))</f>
        <v/>
      </c>
    </row>
    <row r="1041388" spans="10:10">
      <c r="J1041388" s="168" t="str">
        <f>IF(C1041388="","",VLOOKUP(C1041388,运单基本信息!$C$4:$P$1048576,12,FALSE))</f>
        <v/>
      </c>
    </row>
    <row r="1041389" spans="10:10">
      <c r="J1041389" s="168" t="str">
        <f>IF(C1041389="","",VLOOKUP(C1041389,运单基本信息!$C$4:$P$1048576,12,FALSE))</f>
        <v/>
      </c>
    </row>
    <row r="1041390" spans="10:10">
      <c r="J1041390" s="168" t="str">
        <f>IF(C1041390="","",VLOOKUP(C1041390,运单基本信息!$C$4:$P$1048576,12,FALSE))</f>
        <v/>
      </c>
    </row>
    <row r="1041391" spans="10:10">
      <c r="J1041391" s="168" t="str">
        <f>IF(C1041391="","",VLOOKUP(C1041391,运单基本信息!$C$4:$P$1048576,12,FALSE))</f>
        <v/>
      </c>
    </row>
    <row r="1041392" spans="10:10">
      <c r="J1041392" s="168" t="str">
        <f>IF(C1041392="","",VLOOKUP(C1041392,运单基本信息!$C$4:$P$1048576,12,FALSE))</f>
        <v/>
      </c>
    </row>
    <row r="1041393" spans="10:10">
      <c r="J1041393" s="168" t="str">
        <f>IF(C1041393="","",VLOOKUP(C1041393,运单基本信息!$C$4:$P$1048576,12,FALSE))</f>
        <v/>
      </c>
    </row>
    <row r="1041394" spans="10:10">
      <c r="J1041394" s="168" t="str">
        <f>IF(C1041394="","",VLOOKUP(C1041394,运单基本信息!$C$4:$P$1048576,12,FALSE))</f>
        <v/>
      </c>
    </row>
    <row r="1041395" spans="10:10">
      <c r="J1041395" s="168" t="str">
        <f>IF(C1041395="","",VLOOKUP(C1041395,运单基本信息!$C$4:$P$1048576,12,FALSE))</f>
        <v/>
      </c>
    </row>
    <row r="1041396" spans="10:10">
      <c r="J1041396" s="168" t="str">
        <f>IF(C1041396="","",VLOOKUP(C1041396,运单基本信息!$C$4:$P$1048576,12,FALSE))</f>
        <v/>
      </c>
    </row>
    <row r="1041397" spans="10:10">
      <c r="J1041397" s="168" t="str">
        <f>IF(C1041397="","",VLOOKUP(C1041397,运单基本信息!$C$4:$P$1048576,12,FALSE))</f>
        <v/>
      </c>
    </row>
    <row r="1041398" spans="10:10">
      <c r="J1041398" s="168" t="str">
        <f>IF(C1041398="","",VLOOKUP(C1041398,运单基本信息!$C$4:$P$1048576,12,FALSE))</f>
        <v/>
      </c>
    </row>
    <row r="1041399" spans="10:10">
      <c r="J1041399" s="168" t="str">
        <f>IF(C1041399="","",VLOOKUP(C1041399,运单基本信息!$C$4:$P$1048576,12,FALSE))</f>
        <v/>
      </c>
    </row>
    <row r="1041400" spans="10:10">
      <c r="J1041400" s="168" t="str">
        <f>IF(C1041400="","",VLOOKUP(C1041400,运单基本信息!$C$4:$P$1048576,12,FALSE))</f>
        <v/>
      </c>
    </row>
    <row r="1041401" spans="10:10">
      <c r="J1041401" s="168" t="str">
        <f>IF(C1041401="","",VLOOKUP(C1041401,运单基本信息!$C$4:$P$1048576,12,FALSE))</f>
        <v/>
      </c>
    </row>
    <row r="1041402" spans="10:10">
      <c r="J1041402" s="168" t="str">
        <f>IF(C1041402="","",VLOOKUP(C1041402,运单基本信息!$C$4:$P$1048576,12,FALSE))</f>
        <v/>
      </c>
    </row>
    <row r="1041403" spans="10:10">
      <c r="J1041403" s="168" t="str">
        <f>IF(C1041403="","",VLOOKUP(C1041403,运单基本信息!$C$4:$P$1048576,12,FALSE))</f>
        <v/>
      </c>
    </row>
    <row r="1041404" spans="10:10">
      <c r="J1041404" s="168" t="str">
        <f>IF(C1041404="","",VLOOKUP(C1041404,运单基本信息!$C$4:$P$1048576,12,FALSE))</f>
        <v/>
      </c>
    </row>
    <row r="1041405" spans="10:10">
      <c r="J1041405" s="168" t="str">
        <f>IF(C1041405="","",VLOOKUP(C1041405,运单基本信息!$C$4:$P$1048576,12,FALSE))</f>
        <v/>
      </c>
    </row>
    <row r="1041406" spans="10:10">
      <c r="J1041406" s="168" t="str">
        <f>IF(C1041406="","",VLOOKUP(C1041406,运单基本信息!$C$4:$P$1048576,12,FALSE))</f>
        <v/>
      </c>
    </row>
    <row r="1041407" spans="10:10">
      <c r="J1041407" s="168" t="str">
        <f>IF(C1041407="","",VLOOKUP(C1041407,运单基本信息!$C$4:$P$1048576,12,FALSE))</f>
        <v/>
      </c>
    </row>
    <row r="1041408" spans="10:10">
      <c r="J1041408" s="168" t="str">
        <f>IF(C1041408="","",VLOOKUP(C1041408,运单基本信息!$C$4:$P$1048576,12,FALSE))</f>
        <v/>
      </c>
    </row>
    <row r="1041409" spans="10:10">
      <c r="J1041409" s="168" t="str">
        <f>IF(C1041409="","",VLOOKUP(C1041409,运单基本信息!$C$4:$P$1048576,12,FALSE))</f>
        <v/>
      </c>
    </row>
    <row r="1041410" spans="10:10">
      <c r="J1041410" s="168" t="str">
        <f>IF(C1041410="","",VLOOKUP(C1041410,运单基本信息!$C$4:$P$1048576,12,FALSE))</f>
        <v/>
      </c>
    </row>
    <row r="1041411" spans="10:10">
      <c r="J1041411" s="168" t="str">
        <f>IF(C1041411="","",VLOOKUP(C1041411,运单基本信息!$C$4:$P$1048576,12,FALSE))</f>
        <v/>
      </c>
    </row>
    <row r="1041412" spans="10:10">
      <c r="J1041412" s="168" t="str">
        <f>IF(C1041412="","",VLOOKUP(C1041412,运单基本信息!$C$4:$P$1048576,12,FALSE))</f>
        <v/>
      </c>
    </row>
    <row r="1041413" spans="10:10">
      <c r="J1041413" s="168" t="str">
        <f>IF(C1041413="","",VLOOKUP(C1041413,运单基本信息!$C$4:$P$1048576,12,FALSE))</f>
        <v/>
      </c>
    </row>
    <row r="1041414" spans="10:10">
      <c r="J1041414" s="168" t="str">
        <f>IF(C1041414="","",VLOOKUP(C1041414,运单基本信息!$C$4:$P$1048576,12,FALSE))</f>
        <v/>
      </c>
    </row>
    <row r="1041415" spans="10:10">
      <c r="J1041415" s="168" t="str">
        <f>IF(C1041415="","",VLOOKUP(C1041415,运单基本信息!$C$4:$P$1048576,12,FALSE))</f>
        <v/>
      </c>
    </row>
    <row r="1041416" spans="10:10">
      <c r="J1041416" s="168" t="str">
        <f>IF(C1041416="","",VLOOKUP(C1041416,运单基本信息!$C$4:$P$1048576,12,FALSE))</f>
        <v/>
      </c>
    </row>
    <row r="1041417" spans="10:10">
      <c r="J1041417" s="168" t="str">
        <f>IF(C1041417="","",VLOOKUP(C1041417,运单基本信息!$C$4:$P$1048576,12,FALSE))</f>
        <v/>
      </c>
    </row>
    <row r="1041418" spans="10:10">
      <c r="J1041418" s="168" t="str">
        <f>IF(C1041418="","",VLOOKUP(C1041418,运单基本信息!$C$4:$P$1048576,12,FALSE))</f>
        <v/>
      </c>
    </row>
    <row r="1041419" spans="10:10">
      <c r="J1041419" s="168" t="str">
        <f>IF(C1041419="","",VLOOKUP(C1041419,运单基本信息!$C$4:$P$1048576,12,FALSE))</f>
        <v/>
      </c>
    </row>
    <row r="1041420" spans="10:10">
      <c r="J1041420" s="168" t="str">
        <f>IF(C1041420="","",VLOOKUP(C1041420,运单基本信息!$C$4:$P$1048576,12,FALSE))</f>
        <v/>
      </c>
    </row>
    <row r="1041421" spans="10:10">
      <c r="J1041421" s="168" t="str">
        <f>IF(C1041421="","",VLOOKUP(C1041421,运单基本信息!$C$4:$P$1048576,12,FALSE))</f>
        <v/>
      </c>
    </row>
    <row r="1041422" spans="10:10">
      <c r="J1041422" s="168" t="str">
        <f>IF(C1041422="","",VLOOKUP(C1041422,运单基本信息!$C$4:$P$1048576,12,FALSE))</f>
        <v/>
      </c>
    </row>
    <row r="1041423" spans="10:10">
      <c r="J1041423" s="168" t="str">
        <f>IF(C1041423="","",VLOOKUP(C1041423,运单基本信息!$C$4:$P$1048576,12,FALSE))</f>
        <v/>
      </c>
    </row>
    <row r="1041424" spans="10:10">
      <c r="J1041424" s="168" t="str">
        <f>IF(C1041424="","",VLOOKUP(C1041424,运单基本信息!$C$4:$P$1048576,12,FALSE))</f>
        <v/>
      </c>
    </row>
    <row r="1041425" spans="10:10">
      <c r="J1041425" s="168" t="str">
        <f>IF(C1041425="","",VLOOKUP(C1041425,运单基本信息!$C$4:$P$1048576,12,FALSE))</f>
        <v/>
      </c>
    </row>
    <row r="1041426" spans="10:10">
      <c r="J1041426" s="168" t="str">
        <f>IF(C1041426="","",VLOOKUP(C1041426,运单基本信息!$C$4:$P$1048576,12,FALSE))</f>
        <v/>
      </c>
    </row>
    <row r="1041427" spans="10:10">
      <c r="J1041427" s="168" t="str">
        <f>IF(C1041427="","",VLOOKUP(C1041427,运单基本信息!$C$4:$P$1048576,12,FALSE))</f>
        <v/>
      </c>
    </row>
    <row r="1041428" spans="10:10">
      <c r="J1041428" s="168" t="str">
        <f>IF(C1041428="","",VLOOKUP(C1041428,运单基本信息!$C$4:$P$1048576,12,FALSE))</f>
        <v/>
      </c>
    </row>
    <row r="1041429" spans="10:10">
      <c r="J1041429" s="168" t="str">
        <f>IF(C1041429="","",VLOOKUP(C1041429,运单基本信息!$C$4:$P$1048576,12,FALSE))</f>
        <v/>
      </c>
    </row>
    <row r="1041430" spans="10:10">
      <c r="J1041430" s="168" t="str">
        <f>IF(C1041430="","",VLOOKUP(C1041430,运单基本信息!$C$4:$P$1048576,12,FALSE))</f>
        <v/>
      </c>
    </row>
    <row r="1041431" spans="10:10">
      <c r="J1041431" s="168" t="str">
        <f>IF(C1041431="","",VLOOKUP(C1041431,运单基本信息!$C$4:$P$1048576,12,FALSE))</f>
        <v/>
      </c>
    </row>
    <row r="1041432" spans="10:10">
      <c r="J1041432" s="168" t="str">
        <f>IF(C1041432="","",VLOOKUP(C1041432,运单基本信息!$C$4:$P$1048576,12,FALSE))</f>
        <v/>
      </c>
    </row>
    <row r="1041433" spans="10:10">
      <c r="J1041433" s="168" t="str">
        <f>IF(C1041433="","",VLOOKUP(C1041433,运单基本信息!$C$4:$P$1048576,12,FALSE))</f>
        <v/>
      </c>
    </row>
    <row r="1041434" spans="10:10">
      <c r="J1041434" s="168" t="str">
        <f>IF(C1041434="","",VLOOKUP(C1041434,运单基本信息!$C$4:$P$1048576,12,FALSE))</f>
        <v/>
      </c>
    </row>
    <row r="1041435" spans="10:10">
      <c r="J1041435" s="168" t="str">
        <f>IF(C1041435="","",VLOOKUP(C1041435,运单基本信息!$C$4:$P$1048576,12,FALSE))</f>
        <v/>
      </c>
    </row>
    <row r="1041436" spans="10:10">
      <c r="J1041436" s="168" t="str">
        <f>IF(C1041436="","",VLOOKUP(C1041436,运单基本信息!$C$4:$P$1048576,12,FALSE))</f>
        <v/>
      </c>
    </row>
    <row r="1041437" spans="10:10">
      <c r="J1041437" s="168" t="str">
        <f>IF(C1041437="","",VLOOKUP(C1041437,运单基本信息!$C$4:$P$1048576,12,FALSE))</f>
        <v/>
      </c>
    </row>
    <row r="1041438" spans="10:10">
      <c r="J1041438" s="168" t="str">
        <f>IF(C1041438="","",VLOOKUP(C1041438,运单基本信息!$C$4:$P$1048576,12,FALSE))</f>
        <v/>
      </c>
    </row>
    <row r="1041439" spans="10:10">
      <c r="J1041439" s="168" t="str">
        <f>IF(C1041439="","",VLOOKUP(C1041439,运单基本信息!$C$4:$P$1048576,12,FALSE))</f>
        <v/>
      </c>
    </row>
    <row r="1041440" spans="10:10">
      <c r="J1041440" s="168" t="str">
        <f>IF(C1041440="","",VLOOKUP(C1041440,运单基本信息!$C$4:$P$1048576,12,FALSE))</f>
        <v/>
      </c>
    </row>
    <row r="1041441" spans="10:10">
      <c r="J1041441" s="168" t="str">
        <f>IF(C1041441="","",VLOOKUP(C1041441,运单基本信息!$C$4:$P$1048576,12,FALSE))</f>
        <v/>
      </c>
    </row>
    <row r="1041442" spans="10:10">
      <c r="J1041442" s="168" t="str">
        <f>IF(C1041442="","",VLOOKUP(C1041442,运单基本信息!$C$4:$P$1048576,12,FALSE))</f>
        <v/>
      </c>
    </row>
    <row r="1041443" spans="10:10">
      <c r="J1041443" s="168" t="str">
        <f>IF(C1041443="","",VLOOKUP(C1041443,运单基本信息!$C$4:$P$1048576,12,FALSE))</f>
        <v/>
      </c>
    </row>
    <row r="1041444" spans="10:10">
      <c r="J1041444" s="168" t="str">
        <f>IF(C1041444="","",VLOOKUP(C1041444,运单基本信息!$C$4:$P$1048576,12,FALSE))</f>
        <v/>
      </c>
    </row>
    <row r="1041445" spans="10:10">
      <c r="J1041445" s="168" t="str">
        <f>IF(C1041445="","",VLOOKUP(C1041445,运单基本信息!$C$4:$P$1048576,12,FALSE))</f>
        <v/>
      </c>
    </row>
    <row r="1041446" spans="10:10">
      <c r="J1041446" s="168" t="str">
        <f>IF(C1041446="","",VLOOKUP(C1041446,运单基本信息!$C$4:$P$1048576,12,FALSE))</f>
        <v/>
      </c>
    </row>
    <row r="1041447" spans="10:10">
      <c r="J1041447" s="168" t="str">
        <f>IF(C1041447="","",VLOOKUP(C1041447,运单基本信息!$C$4:$P$1048576,12,FALSE))</f>
        <v/>
      </c>
    </row>
    <row r="1041448" spans="10:10">
      <c r="J1041448" s="168" t="str">
        <f>IF(C1041448="","",VLOOKUP(C1041448,运单基本信息!$C$4:$P$1048576,12,FALSE))</f>
        <v/>
      </c>
    </row>
    <row r="1041449" spans="10:10">
      <c r="J1041449" s="168" t="str">
        <f>IF(C1041449="","",VLOOKUP(C1041449,运单基本信息!$C$4:$P$1048576,12,FALSE))</f>
        <v/>
      </c>
    </row>
    <row r="1041450" spans="10:10">
      <c r="J1041450" s="168" t="str">
        <f>IF(C1041450="","",VLOOKUP(C1041450,运单基本信息!$C$4:$P$1048576,12,FALSE))</f>
        <v/>
      </c>
    </row>
    <row r="1041451" spans="10:10">
      <c r="J1041451" s="168" t="str">
        <f>IF(C1041451="","",VLOOKUP(C1041451,运单基本信息!$C$4:$P$1048576,12,FALSE))</f>
        <v/>
      </c>
    </row>
    <row r="1041452" spans="10:10">
      <c r="J1041452" s="168" t="str">
        <f>IF(C1041452="","",VLOOKUP(C1041452,运单基本信息!$C$4:$P$1048576,12,FALSE))</f>
        <v/>
      </c>
    </row>
    <row r="1041453" spans="10:10">
      <c r="J1041453" s="168" t="str">
        <f>IF(C1041453="","",VLOOKUP(C1041453,运单基本信息!$C$4:$P$1048576,12,FALSE))</f>
        <v/>
      </c>
    </row>
    <row r="1041454" spans="10:10">
      <c r="J1041454" s="168" t="str">
        <f>IF(C1041454="","",VLOOKUP(C1041454,运单基本信息!$C$4:$P$1048576,12,FALSE))</f>
        <v/>
      </c>
    </row>
    <row r="1041455" spans="10:10">
      <c r="J1041455" s="168" t="str">
        <f>IF(C1041455="","",VLOOKUP(C1041455,运单基本信息!$C$4:$P$1048576,12,FALSE))</f>
        <v/>
      </c>
    </row>
    <row r="1041456" spans="10:10">
      <c r="J1041456" s="168" t="str">
        <f>IF(C1041456="","",VLOOKUP(C1041456,运单基本信息!$C$4:$P$1048576,12,FALSE))</f>
        <v/>
      </c>
    </row>
    <row r="1041457" spans="10:10">
      <c r="J1041457" s="168" t="str">
        <f>IF(C1041457="","",VLOOKUP(C1041457,运单基本信息!$C$4:$P$1048576,12,FALSE))</f>
        <v/>
      </c>
    </row>
    <row r="1041458" spans="10:10">
      <c r="J1041458" s="168" t="str">
        <f>IF(C1041458="","",VLOOKUP(C1041458,运单基本信息!$C$4:$P$1048576,12,FALSE))</f>
        <v/>
      </c>
    </row>
    <row r="1041459" spans="10:10">
      <c r="J1041459" s="168" t="str">
        <f>IF(C1041459="","",VLOOKUP(C1041459,运单基本信息!$C$4:$P$1048576,12,FALSE))</f>
        <v/>
      </c>
    </row>
    <row r="1041460" spans="10:10">
      <c r="J1041460" s="168" t="str">
        <f>IF(C1041460="","",VLOOKUP(C1041460,运单基本信息!$C$4:$P$1048576,12,FALSE))</f>
        <v/>
      </c>
    </row>
    <row r="1041461" spans="10:10">
      <c r="J1041461" s="168" t="str">
        <f>IF(C1041461="","",VLOOKUP(C1041461,运单基本信息!$C$4:$P$1048576,12,FALSE))</f>
        <v/>
      </c>
    </row>
    <row r="1041462" spans="10:10">
      <c r="J1041462" s="168" t="str">
        <f>IF(C1041462="","",VLOOKUP(C1041462,运单基本信息!$C$4:$P$1048576,12,FALSE))</f>
        <v/>
      </c>
    </row>
    <row r="1041463" spans="10:10">
      <c r="J1041463" s="168" t="str">
        <f>IF(C1041463="","",VLOOKUP(C1041463,运单基本信息!$C$4:$P$1048576,12,FALSE))</f>
        <v/>
      </c>
    </row>
    <row r="1041464" spans="10:10">
      <c r="J1041464" s="168" t="str">
        <f>IF(C1041464="","",VLOOKUP(C1041464,运单基本信息!$C$4:$P$1048576,12,FALSE))</f>
        <v/>
      </c>
    </row>
    <row r="1041465" spans="10:10">
      <c r="J1041465" s="168" t="str">
        <f>IF(C1041465="","",VLOOKUP(C1041465,运单基本信息!$C$4:$P$1048576,12,FALSE))</f>
        <v/>
      </c>
    </row>
    <row r="1041466" spans="10:10">
      <c r="J1041466" s="168" t="str">
        <f>IF(C1041466="","",VLOOKUP(C1041466,运单基本信息!$C$4:$P$1048576,12,FALSE))</f>
        <v/>
      </c>
    </row>
    <row r="1041467" spans="10:10">
      <c r="J1041467" s="168" t="str">
        <f>IF(C1041467="","",VLOOKUP(C1041467,运单基本信息!$C$4:$P$1048576,12,FALSE))</f>
        <v/>
      </c>
    </row>
    <row r="1041468" spans="10:10">
      <c r="J1041468" s="168" t="str">
        <f>IF(C1041468="","",VLOOKUP(C1041468,运单基本信息!$C$4:$P$1048576,12,FALSE))</f>
        <v/>
      </c>
    </row>
    <row r="1041469" spans="10:10">
      <c r="J1041469" s="168" t="str">
        <f>IF(C1041469="","",VLOOKUP(C1041469,运单基本信息!$C$4:$P$1048576,12,FALSE))</f>
        <v/>
      </c>
    </row>
    <row r="1041470" spans="10:10">
      <c r="J1041470" s="168" t="str">
        <f>IF(C1041470="","",VLOOKUP(C1041470,运单基本信息!$C$4:$P$1048576,12,FALSE))</f>
        <v/>
      </c>
    </row>
    <row r="1041471" spans="10:10">
      <c r="J1041471" s="168" t="str">
        <f>IF(C1041471="","",VLOOKUP(C1041471,运单基本信息!$C$4:$P$1048576,12,FALSE))</f>
        <v/>
      </c>
    </row>
    <row r="1041472" spans="10:10">
      <c r="J1041472" s="168" t="str">
        <f>IF(C1041472="","",VLOOKUP(C1041472,运单基本信息!$C$4:$P$1048576,12,FALSE))</f>
        <v/>
      </c>
    </row>
    <row r="1041473" spans="10:10">
      <c r="J1041473" s="168" t="str">
        <f>IF(C1041473="","",VLOOKUP(C1041473,运单基本信息!$C$4:$P$1048576,12,FALSE))</f>
        <v/>
      </c>
    </row>
    <row r="1041474" spans="10:10">
      <c r="J1041474" s="168" t="str">
        <f>IF(C1041474="","",VLOOKUP(C1041474,运单基本信息!$C$4:$P$1048576,12,FALSE))</f>
        <v/>
      </c>
    </row>
    <row r="1041475" spans="10:10">
      <c r="J1041475" s="168" t="str">
        <f>IF(C1041475="","",VLOOKUP(C1041475,运单基本信息!$C$4:$P$1048576,12,FALSE))</f>
        <v/>
      </c>
    </row>
    <row r="1041476" spans="10:10">
      <c r="J1041476" s="168" t="str">
        <f>IF(C1041476="","",VLOOKUP(C1041476,运单基本信息!$C$4:$P$1048576,12,FALSE))</f>
        <v/>
      </c>
    </row>
    <row r="1041477" spans="10:10">
      <c r="J1041477" s="168" t="str">
        <f>IF(C1041477="","",VLOOKUP(C1041477,运单基本信息!$C$4:$P$1048576,12,FALSE))</f>
        <v/>
      </c>
    </row>
    <row r="1041478" spans="10:10">
      <c r="J1041478" s="168" t="str">
        <f>IF(C1041478="","",VLOOKUP(C1041478,运单基本信息!$C$4:$P$1048576,12,FALSE))</f>
        <v/>
      </c>
    </row>
    <row r="1041479" spans="10:10">
      <c r="J1041479" s="168" t="str">
        <f>IF(C1041479="","",VLOOKUP(C1041479,运单基本信息!$C$4:$P$1048576,12,FALSE))</f>
        <v/>
      </c>
    </row>
    <row r="1041480" spans="10:10">
      <c r="J1041480" s="168" t="str">
        <f>IF(C1041480="","",VLOOKUP(C1041480,运单基本信息!$C$4:$P$1048576,12,FALSE))</f>
        <v/>
      </c>
    </row>
    <row r="1041481" spans="10:10">
      <c r="J1041481" s="168" t="str">
        <f>IF(C1041481="","",VLOOKUP(C1041481,运单基本信息!$C$4:$P$1048576,12,FALSE))</f>
        <v/>
      </c>
    </row>
    <row r="1041482" spans="10:10">
      <c r="J1041482" s="168" t="str">
        <f>IF(C1041482="","",VLOOKUP(C1041482,运单基本信息!$C$4:$P$1048576,12,FALSE))</f>
        <v/>
      </c>
    </row>
    <row r="1041483" spans="10:10">
      <c r="J1041483" s="168" t="str">
        <f>IF(C1041483="","",VLOOKUP(C1041483,运单基本信息!$C$4:$P$1048576,12,FALSE))</f>
        <v/>
      </c>
    </row>
    <row r="1041484" spans="10:10">
      <c r="J1041484" s="168" t="str">
        <f>IF(C1041484="","",VLOOKUP(C1041484,运单基本信息!$C$4:$P$1048576,12,FALSE))</f>
        <v/>
      </c>
    </row>
    <row r="1041485" spans="10:10">
      <c r="J1041485" s="168" t="str">
        <f>IF(C1041485="","",VLOOKUP(C1041485,运单基本信息!$C$4:$P$1048576,12,FALSE))</f>
        <v/>
      </c>
    </row>
    <row r="1041486" spans="10:10">
      <c r="J1041486" s="168" t="str">
        <f>IF(C1041486="","",VLOOKUP(C1041486,运单基本信息!$C$4:$P$1048576,12,FALSE))</f>
        <v/>
      </c>
    </row>
    <row r="1041487" spans="10:10">
      <c r="J1041487" s="168" t="str">
        <f>IF(C1041487="","",VLOOKUP(C1041487,运单基本信息!$C$4:$P$1048576,12,FALSE))</f>
        <v/>
      </c>
    </row>
    <row r="1041488" spans="10:10">
      <c r="J1041488" s="168" t="str">
        <f>IF(C1041488="","",VLOOKUP(C1041488,运单基本信息!$C$4:$P$1048576,12,FALSE))</f>
        <v/>
      </c>
    </row>
    <row r="1041489" spans="10:10">
      <c r="J1041489" s="168" t="str">
        <f>IF(C1041489="","",VLOOKUP(C1041489,运单基本信息!$C$4:$P$1048576,12,FALSE))</f>
        <v/>
      </c>
    </row>
    <row r="1041490" spans="10:10">
      <c r="J1041490" s="168" t="str">
        <f>IF(C1041490="","",VLOOKUP(C1041490,运单基本信息!$C$4:$P$1048576,12,FALSE))</f>
        <v/>
      </c>
    </row>
    <row r="1041491" spans="10:10">
      <c r="J1041491" s="168" t="str">
        <f>IF(C1041491="","",VLOOKUP(C1041491,运单基本信息!$C$4:$P$1048576,12,FALSE))</f>
        <v/>
      </c>
    </row>
    <row r="1041492" spans="10:10">
      <c r="J1041492" s="168" t="str">
        <f>IF(C1041492="","",VLOOKUP(C1041492,运单基本信息!$C$4:$P$1048576,12,FALSE))</f>
        <v/>
      </c>
    </row>
    <row r="1041493" spans="10:10">
      <c r="J1041493" s="168" t="str">
        <f>IF(C1041493="","",VLOOKUP(C1041493,运单基本信息!$C$4:$P$1048576,12,FALSE))</f>
        <v/>
      </c>
    </row>
    <row r="1041494" spans="10:10">
      <c r="J1041494" s="168" t="str">
        <f>IF(C1041494="","",VLOOKUP(C1041494,运单基本信息!$C$4:$P$1048576,12,FALSE))</f>
        <v/>
      </c>
    </row>
    <row r="1041495" spans="10:10">
      <c r="J1041495" s="168" t="str">
        <f>IF(C1041495="","",VLOOKUP(C1041495,运单基本信息!$C$4:$P$1048576,12,FALSE))</f>
        <v/>
      </c>
    </row>
    <row r="1041496" spans="10:10">
      <c r="J1041496" s="168" t="str">
        <f>IF(C1041496="","",VLOOKUP(C1041496,运单基本信息!$C$4:$P$1048576,12,FALSE))</f>
        <v/>
      </c>
    </row>
    <row r="1041497" spans="10:10">
      <c r="J1041497" s="168" t="str">
        <f>IF(C1041497="","",VLOOKUP(C1041497,运单基本信息!$C$4:$P$1048576,12,FALSE))</f>
        <v/>
      </c>
    </row>
    <row r="1041498" spans="10:10">
      <c r="J1041498" s="168" t="str">
        <f>IF(C1041498="","",VLOOKUP(C1041498,运单基本信息!$C$4:$P$1048576,12,FALSE))</f>
        <v/>
      </c>
    </row>
    <row r="1041499" spans="10:10">
      <c r="J1041499" s="168" t="str">
        <f>IF(C1041499="","",VLOOKUP(C1041499,运单基本信息!$C$4:$P$1048576,12,FALSE))</f>
        <v/>
      </c>
    </row>
    <row r="1041500" spans="10:10">
      <c r="J1041500" s="168" t="str">
        <f>IF(C1041500="","",VLOOKUP(C1041500,运单基本信息!$C$4:$P$1048576,12,FALSE))</f>
        <v/>
      </c>
    </row>
    <row r="1041501" spans="10:10">
      <c r="J1041501" s="168" t="str">
        <f>IF(C1041501="","",VLOOKUP(C1041501,运单基本信息!$C$4:$P$1048576,12,FALSE))</f>
        <v/>
      </c>
    </row>
    <row r="1041502" spans="10:10">
      <c r="J1041502" s="168" t="str">
        <f>IF(C1041502="","",VLOOKUP(C1041502,运单基本信息!$C$4:$P$1048576,12,FALSE))</f>
        <v/>
      </c>
    </row>
    <row r="1041503" spans="10:10">
      <c r="J1041503" s="168" t="str">
        <f>IF(C1041503="","",VLOOKUP(C1041503,运单基本信息!$C$4:$P$1048576,12,FALSE))</f>
        <v/>
      </c>
    </row>
    <row r="1041504" spans="10:10">
      <c r="J1041504" s="168" t="str">
        <f>IF(C1041504="","",VLOOKUP(C1041504,运单基本信息!$C$4:$P$1048576,12,FALSE))</f>
        <v/>
      </c>
    </row>
    <row r="1041505" spans="10:10">
      <c r="J1041505" s="168" t="str">
        <f>IF(C1041505="","",VLOOKUP(C1041505,运单基本信息!$C$4:$P$1048576,12,FALSE))</f>
        <v/>
      </c>
    </row>
    <row r="1041506" spans="10:10">
      <c r="J1041506" s="168" t="str">
        <f>IF(C1041506="","",VLOOKUP(C1041506,运单基本信息!$C$4:$P$1048576,12,FALSE))</f>
        <v/>
      </c>
    </row>
    <row r="1041507" spans="10:10">
      <c r="J1041507" s="168" t="str">
        <f>IF(C1041507="","",VLOOKUP(C1041507,运单基本信息!$C$4:$P$1048576,12,FALSE))</f>
        <v/>
      </c>
    </row>
    <row r="1041508" spans="10:10">
      <c r="J1041508" s="168" t="str">
        <f>IF(C1041508="","",VLOOKUP(C1041508,运单基本信息!$C$4:$P$1048576,12,FALSE))</f>
        <v/>
      </c>
    </row>
    <row r="1041509" spans="10:10">
      <c r="J1041509" s="168" t="str">
        <f>IF(C1041509="","",VLOOKUP(C1041509,运单基本信息!$C$4:$P$1048576,12,FALSE))</f>
        <v/>
      </c>
    </row>
    <row r="1041510" spans="10:10">
      <c r="J1041510" s="168" t="str">
        <f>IF(C1041510="","",VLOOKUP(C1041510,运单基本信息!$C$4:$P$1048576,12,FALSE))</f>
        <v/>
      </c>
    </row>
    <row r="1041511" spans="10:10">
      <c r="J1041511" s="168" t="str">
        <f>IF(C1041511="","",VLOOKUP(C1041511,运单基本信息!$C$4:$P$1048576,12,FALSE))</f>
        <v/>
      </c>
    </row>
    <row r="1041512" spans="10:10">
      <c r="J1041512" s="168" t="str">
        <f>IF(C1041512="","",VLOOKUP(C1041512,运单基本信息!$C$4:$P$1048576,12,FALSE))</f>
        <v/>
      </c>
    </row>
    <row r="1041513" spans="10:10">
      <c r="J1041513" s="168" t="str">
        <f>IF(C1041513="","",VLOOKUP(C1041513,运单基本信息!$C$4:$P$1048576,12,FALSE))</f>
        <v/>
      </c>
    </row>
    <row r="1041514" spans="10:10">
      <c r="J1041514" s="168" t="str">
        <f>IF(C1041514="","",VLOOKUP(C1041514,运单基本信息!$C$4:$P$1048576,12,FALSE))</f>
        <v/>
      </c>
    </row>
    <row r="1041515" spans="10:10">
      <c r="J1041515" s="168" t="str">
        <f>IF(C1041515="","",VLOOKUP(C1041515,运单基本信息!$C$4:$P$1048576,12,FALSE))</f>
        <v/>
      </c>
    </row>
    <row r="1041516" spans="10:10">
      <c r="J1041516" s="168" t="str">
        <f>IF(C1041516="","",VLOOKUP(C1041516,运单基本信息!$C$4:$P$1048576,12,FALSE))</f>
        <v/>
      </c>
    </row>
    <row r="1041517" spans="10:10">
      <c r="J1041517" s="168" t="str">
        <f>IF(C1041517="","",VLOOKUP(C1041517,运单基本信息!$C$4:$P$1048576,12,FALSE))</f>
        <v/>
      </c>
    </row>
    <row r="1041518" spans="10:10">
      <c r="J1041518" s="168" t="str">
        <f>IF(C1041518="","",VLOOKUP(C1041518,运单基本信息!$C$4:$P$1048576,12,FALSE))</f>
        <v/>
      </c>
    </row>
    <row r="1041519" spans="10:10">
      <c r="J1041519" s="168" t="str">
        <f>IF(C1041519="","",VLOOKUP(C1041519,运单基本信息!$C$4:$P$1048576,12,FALSE))</f>
        <v/>
      </c>
    </row>
    <row r="1041520" spans="10:10">
      <c r="J1041520" s="168" t="str">
        <f>IF(C1041520="","",VLOOKUP(C1041520,运单基本信息!$C$4:$P$1048576,12,FALSE))</f>
        <v/>
      </c>
    </row>
    <row r="1041521" spans="10:10">
      <c r="J1041521" s="168" t="str">
        <f>IF(C1041521="","",VLOOKUP(C1041521,运单基本信息!$C$4:$P$1048576,12,FALSE))</f>
        <v/>
      </c>
    </row>
    <row r="1041522" spans="10:10">
      <c r="J1041522" s="168" t="str">
        <f>IF(C1041522="","",VLOOKUP(C1041522,运单基本信息!$C$4:$P$1048576,12,FALSE))</f>
        <v/>
      </c>
    </row>
    <row r="1041523" spans="10:10">
      <c r="J1041523" s="168" t="str">
        <f>IF(C1041523="","",VLOOKUP(C1041523,运单基本信息!$C$4:$P$1048576,12,FALSE))</f>
        <v/>
      </c>
    </row>
    <row r="1041524" spans="10:10">
      <c r="J1041524" s="168" t="str">
        <f>IF(C1041524="","",VLOOKUP(C1041524,运单基本信息!$C$4:$P$1048576,12,FALSE))</f>
        <v/>
      </c>
    </row>
    <row r="1041525" spans="10:10">
      <c r="J1041525" s="168" t="str">
        <f>IF(C1041525="","",VLOOKUP(C1041525,运单基本信息!$C$4:$P$1048576,12,FALSE))</f>
        <v/>
      </c>
    </row>
    <row r="1041526" spans="10:10">
      <c r="J1041526" s="168" t="str">
        <f>IF(C1041526="","",VLOOKUP(C1041526,运单基本信息!$C$4:$P$1048576,12,FALSE))</f>
        <v/>
      </c>
    </row>
    <row r="1041527" spans="10:10">
      <c r="J1041527" s="168" t="str">
        <f>IF(C1041527="","",VLOOKUP(C1041527,运单基本信息!$C$4:$P$1048576,12,FALSE))</f>
        <v/>
      </c>
    </row>
    <row r="1041528" spans="10:10">
      <c r="J1041528" s="168" t="str">
        <f>IF(C1041528="","",VLOOKUP(C1041528,运单基本信息!$C$4:$P$1048576,12,FALSE))</f>
        <v/>
      </c>
    </row>
    <row r="1041529" spans="10:10">
      <c r="J1041529" s="168" t="str">
        <f>IF(C1041529="","",VLOOKUP(C1041529,运单基本信息!$C$4:$P$1048576,12,FALSE))</f>
        <v/>
      </c>
    </row>
    <row r="1041530" spans="10:10">
      <c r="J1041530" s="168" t="str">
        <f>IF(C1041530="","",VLOOKUP(C1041530,运单基本信息!$C$4:$P$1048576,12,FALSE))</f>
        <v/>
      </c>
    </row>
    <row r="1041531" spans="10:10">
      <c r="J1041531" s="168" t="str">
        <f>IF(C1041531="","",VLOOKUP(C1041531,运单基本信息!$C$4:$P$1048576,12,FALSE))</f>
        <v/>
      </c>
    </row>
    <row r="1041532" spans="10:10">
      <c r="J1041532" s="168" t="str">
        <f>IF(C1041532="","",VLOOKUP(C1041532,运单基本信息!$C$4:$P$1048576,12,FALSE))</f>
        <v/>
      </c>
    </row>
    <row r="1041533" spans="10:10">
      <c r="J1041533" s="168" t="str">
        <f>IF(C1041533="","",VLOOKUP(C1041533,运单基本信息!$C$4:$P$1048576,12,FALSE))</f>
        <v/>
      </c>
    </row>
    <row r="1041534" spans="10:10">
      <c r="J1041534" s="168" t="str">
        <f>IF(C1041534="","",VLOOKUP(C1041534,运单基本信息!$C$4:$P$1048576,12,FALSE))</f>
        <v/>
      </c>
    </row>
    <row r="1041535" spans="10:10">
      <c r="J1041535" s="168" t="str">
        <f>IF(C1041535="","",VLOOKUP(C1041535,运单基本信息!$C$4:$P$1048576,12,FALSE))</f>
        <v/>
      </c>
    </row>
    <row r="1041536" spans="10:10">
      <c r="J1041536" s="168" t="str">
        <f>IF(C1041536="","",VLOOKUP(C1041536,运单基本信息!$C$4:$P$1048576,12,FALSE))</f>
        <v/>
      </c>
    </row>
    <row r="1041537" spans="10:10">
      <c r="J1041537" s="168" t="str">
        <f>IF(C1041537="","",VLOOKUP(C1041537,运单基本信息!$C$4:$P$1048576,12,FALSE))</f>
        <v/>
      </c>
    </row>
    <row r="1041538" spans="10:10">
      <c r="J1041538" s="168" t="str">
        <f>IF(C1041538="","",VLOOKUP(C1041538,运单基本信息!$C$4:$P$1048576,12,FALSE))</f>
        <v/>
      </c>
    </row>
    <row r="1041539" spans="10:10">
      <c r="J1041539" s="168" t="str">
        <f>IF(C1041539="","",VLOOKUP(C1041539,运单基本信息!$C$4:$P$1048576,12,FALSE))</f>
        <v/>
      </c>
    </row>
    <row r="1041540" spans="10:10">
      <c r="J1041540" s="168" t="str">
        <f>IF(C1041540="","",VLOOKUP(C1041540,运单基本信息!$C$4:$P$1048576,12,FALSE))</f>
        <v/>
      </c>
    </row>
    <row r="1041541" spans="10:10">
      <c r="J1041541" s="168" t="str">
        <f>IF(C1041541="","",VLOOKUP(C1041541,运单基本信息!$C$4:$P$1048576,12,FALSE))</f>
        <v/>
      </c>
    </row>
    <row r="1041542" spans="10:10">
      <c r="J1041542" s="168" t="str">
        <f>IF(C1041542="","",VLOOKUP(C1041542,运单基本信息!$C$4:$P$1048576,12,FALSE))</f>
        <v/>
      </c>
    </row>
    <row r="1041543" spans="10:10">
      <c r="J1041543" s="168" t="str">
        <f>IF(C1041543="","",VLOOKUP(C1041543,运单基本信息!$C$4:$P$1048576,12,FALSE))</f>
        <v/>
      </c>
    </row>
    <row r="1041544" spans="10:10">
      <c r="J1041544" s="168" t="str">
        <f>IF(C1041544="","",VLOOKUP(C1041544,运单基本信息!$C$4:$P$1048576,12,FALSE))</f>
        <v/>
      </c>
    </row>
    <row r="1041545" spans="10:10">
      <c r="J1041545" s="168" t="str">
        <f>IF(C1041545="","",VLOOKUP(C1041545,运单基本信息!$C$4:$P$1048576,12,FALSE))</f>
        <v/>
      </c>
    </row>
    <row r="1041546" spans="10:10">
      <c r="J1041546" s="168" t="str">
        <f>IF(C1041546="","",VLOOKUP(C1041546,运单基本信息!$C$4:$P$1048576,12,FALSE))</f>
        <v/>
      </c>
    </row>
    <row r="1041547" spans="10:10">
      <c r="J1041547" s="168" t="str">
        <f>IF(C1041547="","",VLOOKUP(C1041547,运单基本信息!$C$4:$P$1048576,12,FALSE))</f>
        <v/>
      </c>
    </row>
    <row r="1041548" spans="10:10">
      <c r="J1041548" s="168" t="str">
        <f>IF(C1041548="","",VLOOKUP(C1041548,运单基本信息!$C$4:$P$1048576,12,FALSE))</f>
        <v/>
      </c>
    </row>
    <row r="1041549" spans="10:10">
      <c r="J1041549" s="168" t="str">
        <f>IF(C1041549="","",VLOOKUP(C1041549,运单基本信息!$C$4:$P$1048576,12,FALSE))</f>
        <v/>
      </c>
    </row>
    <row r="1041550" spans="10:10">
      <c r="J1041550" s="168" t="str">
        <f>IF(C1041550="","",VLOOKUP(C1041550,运单基本信息!$C$4:$P$1048576,12,FALSE))</f>
        <v/>
      </c>
    </row>
    <row r="1041551" spans="10:10">
      <c r="J1041551" s="168" t="str">
        <f>IF(C1041551="","",VLOOKUP(C1041551,运单基本信息!$C$4:$P$1048576,12,FALSE))</f>
        <v/>
      </c>
    </row>
    <row r="1041552" spans="10:10">
      <c r="J1041552" s="168" t="str">
        <f>IF(C1041552="","",VLOOKUP(C1041552,运单基本信息!$C$4:$P$1048576,12,FALSE))</f>
        <v/>
      </c>
    </row>
    <row r="1041553" spans="10:10">
      <c r="J1041553" s="168" t="str">
        <f>IF(C1041553="","",VLOOKUP(C1041553,运单基本信息!$C$4:$P$1048576,12,FALSE))</f>
        <v/>
      </c>
    </row>
    <row r="1041554" spans="10:10">
      <c r="J1041554" s="168" t="str">
        <f>IF(C1041554="","",VLOOKUP(C1041554,运单基本信息!$C$4:$P$1048576,12,FALSE))</f>
        <v/>
      </c>
    </row>
    <row r="1041555" spans="10:10">
      <c r="J1041555" s="168" t="str">
        <f>IF(C1041555="","",VLOOKUP(C1041555,运单基本信息!$C$4:$P$1048576,12,FALSE))</f>
        <v/>
      </c>
    </row>
    <row r="1041556" spans="10:10">
      <c r="J1041556" s="168" t="str">
        <f>IF(C1041556="","",VLOOKUP(C1041556,运单基本信息!$C$4:$P$1048576,12,FALSE))</f>
        <v/>
      </c>
    </row>
    <row r="1041557" spans="10:10">
      <c r="J1041557" s="168" t="str">
        <f>IF(C1041557="","",VLOOKUP(C1041557,运单基本信息!$C$4:$P$1048576,12,FALSE))</f>
        <v/>
      </c>
    </row>
    <row r="1041558" spans="10:10">
      <c r="J1041558" s="168" t="str">
        <f>IF(C1041558="","",VLOOKUP(C1041558,运单基本信息!$C$4:$P$1048576,12,FALSE))</f>
        <v/>
      </c>
    </row>
    <row r="1041559" spans="10:10">
      <c r="J1041559" s="168" t="str">
        <f>IF(C1041559="","",VLOOKUP(C1041559,运单基本信息!$C$4:$P$1048576,12,FALSE))</f>
        <v/>
      </c>
    </row>
    <row r="1041560" spans="10:10">
      <c r="J1041560" s="168" t="str">
        <f>IF(C1041560="","",VLOOKUP(C1041560,运单基本信息!$C$4:$P$1048576,12,FALSE))</f>
        <v/>
      </c>
    </row>
    <row r="1041561" spans="10:10">
      <c r="J1041561" s="168" t="str">
        <f>IF(C1041561="","",VLOOKUP(C1041561,运单基本信息!$C$4:$P$1048576,12,FALSE))</f>
        <v/>
      </c>
    </row>
    <row r="1041562" spans="10:10">
      <c r="J1041562" s="168" t="str">
        <f>IF(C1041562="","",VLOOKUP(C1041562,运单基本信息!$C$4:$P$1048576,12,FALSE))</f>
        <v/>
      </c>
    </row>
    <row r="1041563" spans="10:10">
      <c r="J1041563" s="168" t="str">
        <f>IF(C1041563="","",VLOOKUP(C1041563,运单基本信息!$C$4:$P$1048576,12,FALSE))</f>
        <v/>
      </c>
    </row>
    <row r="1041564" spans="10:10">
      <c r="J1041564" s="168" t="str">
        <f>IF(C1041564="","",VLOOKUP(C1041564,运单基本信息!$C$4:$P$1048576,12,FALSE))</f>
        <v/>
      </c>
    </row>
    <row r="1041565" spans="10:10">
      <c r="J1041565" s="168" t="str">
        <f>IF(C1041565="","",VLOOKUP(C1041565,运单基本信息!$C$4:$P$1048576,12,FALSE))</f>
        <v/>
      </c>
    </row>
    <row r="1041566" spans="10:10">
      <c r="J1041566" s="168" t="str">
        <f>IF(C1041566="","",VLOOKUP(C1041566,运单基本信息!$C$4:$P$1048576,12,FALSE))</f>
        <v/>
      </c>
    </row>
    <row r="1041567" spans="10:10">
      <c r="J1041567" s="168" t="str">
        <f>IF(C1041567="","",VLOOKUP(C1041567,运单基本信息!$C$4:$P$1048576,12,FALSE))</f>
        <v/>
      </c>
    </row>
    <row r="1041568" spans="10:10">
      <c r="J1041568" s="168" t="str">
        <f>IF(C1041568="","",VLOOKUP(C1041568,运单基本信息!$C$4:$P$1048576,12,FALSE))</f>
        <v/>
      </c>
    </row>
    <row r="1041569" spans="10:10">
      <c r="J1041569" s="168" t="str">
        <f>IF(C1041569="","",VLOOKUP(C1041569,运单基本信息!$C$4:$P$1048576,12,FALSE))</f>
        <v/>
      </c>
    </row>
    <row r="1041570" spans="10:10">
      <c r="J1041570" s="168" t="str">
        <f>IF(C1041570="","",VLOOKUP(C1041570,运单基本信息!$C$4:$P$1048576,12,FALSE))</f>
        <v/>
      </c>
    </row>
    <row r="1041571" spans="10:10">
      <c r="J1041571" s="168" t="str">
        <f>IF(C1041571="","",VLOOKUP(C1041571,运单基本信息!$C$4:$P$1048576,12,FALSE))</f>
        <v/>
      </c>
    </row>
    <row r="1041572" spans="10:10">
      <c r="J1041572" s="168" t="str">
        <f>IF(C1041572="","",VLOOKUP(C1041572,运单基本信息!$C$4:$P$1048576,12,FALSE))</f>
        <v/>
      </c>
    </row>
    <row r="1041573" spans="10:10">
      <c r="J1041573" s="168" t="str">
        <f>IF(C1041573="","",VLOOKUP(C1041573,运单基本信息!$C$4:$P$1048576,12,FALSE))</f>
        <v/>
      </c>
    </row>
    <row r="1041574" spans="10:10">
      <c r="J1041574" s="168" t="str">
        <f>IF(C1041574="","",VLOOKUP(C1041574,运单基本信息!$C$4:$P$1048576,12,FALSE))</f>
        <v/>
      </c>
    </row>
    <row r="1041575" spans="10:10">
      <c r="J1041575" s="168" t="str">
        <f>IF(C1041575="","",VLOOKUP(C1041575,运单基本信息!$C$4:$P$1048576,12,FALSE))</f>
        <v/>
      </c>
    </row>
    <row r="1041576" spans="10:10">
      <c r="J1041576" s="168" t="str">
        <f>IF(C1041576="","",VLOOKUP(C1041576,运单基本信息!$C$4:$P$1048576,12,FALSE))</f>
        <v/>
      </c>
    </row>
    <row r="1041577" spans="10:10">
      <c r="J1041577" s="168" t="str">
        <f>IF(C1041577="","",VLOOKUP(C1041577,运单基本信息!$C$4:$P$1048576,12,FALSE))</f>
        <v/>
      </c>
    </row>
    <row r="1041578" spans="10:10">
      <c r="J1041578" s="168" t="str">
        <f>IF(C1041578="","",VLOOKUP(C1041578,运单基本信息!$C$4:$P$1048576,12,FALSE))</f>
        <v/>
      </c>
    </row>
    <row r="1041579" spans="10:10">
      <c r="J1041579" s="168" t="str">
        <f>IF(C1041579="","",VLOOKUP(C1041579,运单基本信息!$C$4:$P$1048576,12,FALSE))</f>
        <v/>
      </c>
    </row>
    <row r="1041580" spans="10:10">
      <c r="J1041580" s="168" t="str">
        <f>IF(C1041580="","",VLOOKUP(C1041580,运单基本信息!$C$4:$P$1048576,12,FALSE))</f>
        <v/>
      </c>
    </row>
    <row r="1041581" spans="10:10">
      <c r="J1041581" s="168" t="str">
        <f>IF(C1041581="","",VLOOKUP(C1041581,运单基本信息!$C$4:$P$1048576,12,FALSE))</f>
        <v/>
      </c>
    </row>
    <row r="1041582" spans="10:10">
      <c r="J1041582" s="168" t="str">
        <f>IF(C1041582="","",VLOOKUP(C1041582,运单基本信息!$C$4:$P$1048576,12,FALSE))</f>
        <v/>
      </c>
    </row>
    <row r="1041583" spans="10:10">
      <c r="J1041583" s="168" t="str">
        <f>IF(C1041583="","",VLOOKUP(C1041583,运单基本信息!$C$4:$P$1048576,12,FALSE))</f>
        <v/>
      </c>
    </row>
    <row r="1041584" spans="10:10">
      <c r="J1041584" s="168" t="str">
        <f>IF(C1041584="","",VLOOKUP(C1041584,运单基本信息!$C$4:$P$1048576,12,FALSE))</f>
        <v/>
      </c>
    </row>
    <row r="1041585" spans="10:10">
      <c r="J1041585" s="168" t="str">
        <f>IF(C1041585="","",VLOOKUP(C1041585,运单基本信息!$C$4:$P$1048576,12,FALSE))</f>
        <v/>
      </c>
    </row>
    <row r="1041586" spans="10:10">
      <c r="J1041586" s="168" t="str">
        <f>IF(C1041586="","",VLOOKUP(C1041586,运单基本信息!$C$4:$P$1048576,12,FALSE))</f>
        <v/>
      </c>
    </row>
    <row r="1041587" spans="10:10">
      <c r="J1041587" s="168" t="str">
        <f>IF(C1041587="","",VLOOKUP(C1041587,运单基本信息!$C$4:$P$1048576,12,FALSE))</f>
        <v/>
      </c>
    </row>
    <row r="1041588" spans="10:10">
      <c r="J1041588" s="168" t="str">
        <f>IF(C1041588="","",VLOOKUP(C1041588,运单基本信息!$C$4:$P$1048576,12,FALSE))</f>
        <v/>
      </c>
    </row>
    <row r="1041589" spans="10:10">
      <c r="J1041589" s="168" t="str">
        <f>IF(C1041589="","",VLOOKUP(C1041589,运单基本信息!$C$4:$P$1048576,12,FALSE))</f>
        <v/>
      </c>
    </row>
    <row r="1041590" spans="10:10">
      <c r="J1041590" s="168" t="str">
        <f>IF(C1041590="","",VLOOKUP(C1041590,运单基本信息!$C$4:$P$1048576,12,FALSE))</f>
        <v/>
      </c>
    </row>
    <row r="1041591" spans="10:10">
      <c r="J1041591" s="168" t="str">
        <f>IF(C1041591="","",VLOOKUP(C1041591,运单基本信息!$C$4:$P$1048576,12,FALSE))</f>
        <v/>
      </c>
    </row>
    <row r="1041592" spans="10:10">
      <c r="J1041592" s="168" t="str">
        <f>IF(C1041592="","",VLOOKUP(C1041592,运单基本信息!$C$4:$P$1048576,12,FALSE))</f>
        <v/>
      </c>
    </row>
    <row r="1041593" spans="10:10">
      <c r="J1041593" s="168" t="str">
        <f>IF(C1041593="","",VLOOKUP(C1041593,运单基本信息!$C$4:$P$1048576,12,FALSE))</f>
        <v/>
      </c>
    </row>
    <row r="1041594" spans="10:10">
      <c r="J1041594" s="168" t="str">
        <f>IF(C1041594="","",VLOOKUP(C1041594,运单基本信息!$C$4:$P$1048576,12,FALSE))</f>
        <v/>
      </c>
    </row>
    <row r="1041595" spans="10:10">
      <c r="J1041595" s="168" t="str">
        <f>IF(C1041595="","",VLOOKUP(C1041595,运单基本信息!$C$4:$P$1048576,12,FALSE))</f>
        <v/>
      </c>
    </row>
    <row r="1041596" spans="10:10">
      <c r="J1041596" s="168" t="str">
        <f>IF(C1041596="","",VLOOKUP(C1041596,运单基本信息!$C$4:$P$1048576,12,FALSE))</f>
        <v/>
      </c>
    </row>
    <row r="1041597" spans="10:10">
      <c r="J1041597" s="168" t="str">
        <f>IF(C1041597="","",VLOOKUP(C1041597,运单基本信息!$C$4:$P$1048576,12,FALSE))</f>
        <v/>
      </c>
    </row>
    <row r="1041598" spans="10:10">
      <c r="J1041598" s="168" t="str">
        <f>IF(C1041598="","",VLOOKUP(C1041598,运单基本信息!$C$4:$P$1048576,12,FALSE))</f>
        <v/>
      </c>
    </row>
    <row r="1041599" spans="10:10">
      <c r="J1041599" s="168" t="str">
        <f>IF(C1041599="","",VLOOKUP(C1041599,运单基本信息!$C$4:$P$1048576,12,FALSE))</f>
        <v/>
      </c>
    </row>
    <row r="1041600" spans="10:10">
      <c r="J1041600" s="168" t="str">
        <f>IF(C1041600="","",VLOOKUP(C1041600,运单基本信息!$C$4:$P$1048576,12,FALSE))</f>
        <v/>
      </c>
    </row>
    <row r="1041601" spans="10:10">
      <c r="J1041601" s="168" t="str">
        <f>IF(C1041601="","",VLOOKUP(C1041601,运单基本信息!$C$4:$P$1048576,12,FALSE))</f>
        <v/>
      </c>
    </row>
    <row r="1041602" spans="10:10">
      <c r="J1041602" s="168" t="str">
        <f>IF(C1041602="","",VLOOKUP(C1041602,运单基本信息!$C$4:$P$1048576,12,FALSE))</f>
        <v/>
      </c>
    </row>
    <row r="1041603" spans="10:10">
      <c r="J1041603" s="168" t="str">
        <f>IF(C1041603="","",VLOOKUP(C1041603,运单基本信息!$C$4:$P$1048576,12,FALSE))</f>
        <v/>
      </c>
    </row>
    <row r="1041604" spans="10:10">
      <c r="J1041604" s="168" t="str">
        <f>IF(C1041604="","",VLOOKUP(C1041604,运单基本信息!$C$4:$P$1048576,12,FALSE))</f>
        <v/>
      </c>
    </row>
    <row r="1041605" spans="10:10">
      <c r="J1041605" s="168" t="str">
        <f>IF(C1041605="","",VLOOKUP(C1041605,运单基本信息!$C$4:$P$1048576,12,FALSE))</f>
        <v/>
      </c>
    </row>
    <row r="1041606" spans="10:10">
      <c r="J1041606" s="168" t="str">
        <f>IF(C1041606="","",VLOOKUP(C1041606,运单基本信息!$C$4:$P$1048576,12,FALSE))</f>
        <v/>
      </c>
    </row>
    <row r="1041607" spans="10:10">
      <c r="J1041607" s="168" t="str">
        <f>IF(C1041607="","",VLOOKUP(C1041607,运单基本信息!$C$4:$P$1048576,12,FALSE))</f>
        <v/>
      </c>
    </row>
    <row r="1041608" spans="10:10">
      <c r="J1041608" s="168" t="str">
        <f>IF(C1041608="","",VLOOKUP(C1041608,运单基本信息!$C$4:$P$1048576,12,FALSE))</f>
        <v/>
      </c>
    </row>
    <row r="1041609" spans="10:10">
      <c r="J1041609" s="168" t="str">
        <f>IF(C1041609="","",VLOOKUP(C1041609,运单基本信息!$C$4:$P$1048576,12,FALSE))</f>
        <v/>
      </c>
    </row>
    <row r="1041610" spans="10:10">
      <c r="J1041610" s="168" t="str">
        <f>IF(C1041610="","",VLOOKUP(C1041610,运单基本信息!$C$4:$P$1048576,12,FALSE))</f>
        <v/>
      </c>
    </row>
    <row r="1041611" spans="10:10">
      <c r="J1041611" s="168" t="str">
        <f>IF(C1041611="","",VLOOKUP(C1041611,运单基本信息!$C$4:$P$1048576,12,FALSE))</f>
        <v/>
      </c>
    </row>
    <row r="1041612" spans="10:10">
      <c r="J1041612" s="168" t="str">
        <f>IF(C1041612="","",VLOOKUP(C1041612,运单基本信息!$C$4:$P$1048576,12,FALSE))</f>
        <v/>
      </c>
    </row>
    <row r="1041613" spans="10:10">
      <c r="J1041613" s="168" t="str">
        <f>IF(C1041613="","",VLOOKUP(C1041613,运单基本信息!$C$4:$P$1048576,12,FALSE))</f>
        <v/>
      </c>
    </row>
    <row r="1041614" spans="10:10">
      <c r="J1041614" s="168" t="str">
        <f>IF(C1041614="","",VLOOKUP(C1041614,运单基本信息!$C$4:$P$1048576,12,FALSE))</f>
        <v/>
      </c>
    </row>
    <row r="1041615" spans="10:10">
      <c r="J1041615" s="168" t="str">
        <f>IF(C1041615="","",VLOOKUP(C1041615,运单基本信息!$C$4:$P$1048576,12,FALSE))</f>
        <v/>
      </c>
    </row>
    <row r="1041616" spans="10:10">
      <c r="J1041616" s="168" t="str">
        <f>IF(C1041616="","",VLOOKUP(C1041616,运单基本信息!$C$4:$P$1048576,12,FALSE))</f>
        <v/>
      </c>
    </row>
    <row r="1041617" spans="10:10">
      <c r="J1041617" s="168" t="str">
        <f>IF(C1041617="","",VLOOKUP(C1041617,运单基本信息!$C$4:$P$1048576,12,FALSE))</f>
        <v/>
      </c>
    </row>
    <row r="1041618" spans="10:10">
      <c r="J1041618" s="168" t="str">
        <f>IF(C1041618="","",VLOOKUP(C1041618,运单基本信息!$C$4:$P$1048576,12,FALSE))</f>
        <v/>
      </c>
    </row>
    <row r="1041619" spans="10:10">
      <c r="J1041619" s="168" t="str">
        <f>IF(C1041619="","",VLOOKUP(C1041619,运单基本信息!$C$4:$P$1048576,12,FALSE))</f>
        <v/>
      </c>
    </row>
    <row r="1041620" spans="10:10">
      <c r="J1041620" s="168" t="str">
        <f>IF(C1041620="","",VLOOKUP(C1041620,运单基本信息!$C$4:$P$1048576,12,FALSE))</f>
        <v/>
      </c>
    </row>
    <row r="1041621" spans="10:10">
      <c r="J1041621" s="168" t="str">
        <f>IF(C1041621="","",VLOOKUP(C1041621,运单基本信息!$C$4:$P$1048576,12,FALSE))</f>
        <v/>
      </c>
    </row>
    <row r="1041622" spans="10:10">
      <c r="J1041622" s="168" t="str">
        <f>IF(C1041622="","",VLOOKUP(C1041622,运单基本信息!$C$4:$P$1048576,12,FALSE))</f>
        <v/>
      </c>
    </row>
    <row r="1041623" spans="10:10">
      <c r="J1041623" s="168" t="str">
        <f>IF(C1041623="","",VLOOKUP(C1041623,运单基本信息!$C$4:$P$1048576,12,FALSE))</f>
        <v/>
      </c>
    </row>
    <row r="1041624" spans="10:10">
      <c r="J1041624" s="168" t="str">
        <f>IF(C1041624="","",VLOOKUP(C1041624,运单基本信息!$C$4:$P$1048576,12,FALSE))</f>
        <v/>
      </c>
    </row>
    <row r="1041625" spans="10:10">
      <c r="J1041625" s="168" t="str">
        <f>IF(C1041625="","",VLOOKUP(C1041625,运单基本信息!$C$4:$P$1048576,12,FALSE))</f>
        <v/>
      </c>
    </row>
    <row r="1041626" spans="10:10">
      <c r="J1041626" s="168" t="str">
        <f>IF(C1041626="","",VLOOKUP(C1041626,运单基本信息!$C$4:$P$1048576,12,FALSE))</f>
        <v/>
      </c>
    </row>
    <row r="1041627" spans="10:10">
      <c r="J1041627" s="168" t="str">
        <f>IF(C1041627="","",VLOOKUP(C1041627,运单基本信息!$C$4:$P$1048576,12,FALSE))</f>
        <v/>
      </c>
    </row>
    <row r="1041628" spans="10:10">
      <c r="J1041628" s="168" t="str">
        <f>IF(C1041628="","",VLOOKUP(C1041628,运单基本信息!$C$4:$P$1048576,12,FALSE))</f>
        <v/>
      </c>
    </row>
    <row r="1041629" spans="10:10">
      <c r="J1041629" s="168" t="str">
        <f>IF(C1041629="","",VLOOKUP(C1041629,运单基本信息!$C$4:$P$1048576,12,FALSE))</f>
        <v/>
      </c>
    </row>
    <row r="1041630" spans="10:10">
      <c r="J1041630" s="168" t="str">
        <f>IF(C1041630="","",VLOOKUP(C1041630,运单基本信息!$C$4:$P$1048576,12,FALSE))</f>
        <v/>
      </c>
    </row>
    <row r="1041631" spans="10:10">
      <c r="J1041631" s="168" t="str">
        <f>IF(C1041631="","",VLOOKUP(C1041631,运单基本信息!$C$4:$P$1048576,12,FALSE))</f>
        <v/>
      </c>
    </row>
    <row r="1041632" spans="10:10">
      <c r="J1041632" s="168" t="str">
        <f>IF(C1041632="","",VLOOKUP(C1041632,运单基本信息!$C$4:$P$1048576,12,FALSE))</f>
        <v/>
      </c>
    </row>
    <row r="1041633" spans="10:10">
      <c r="J1041633" s="168" t="str">
        <f>IF(C1041633="","",VLOOKUP(C1041633,运单基本信息!$C$4:$P$1048576,12,FALSE))</f>
        <v/>
      </c>
    </row>
    <row r="1041634" spans="10:10">
      <c r="J1041634" s="168" t="str">
        <f>IF(C1041634="","",VLOOKUP(C1041634,运单基本信息!$C$4:$P$1048576,12,FALSE))</f>
        <v/>
      </c>
    </row>
    <row r="1041635" spans="10:10">
      <c r="J1041635" s="168" t="str">
        <f>IF(C1041635="","",VLOOKUP(C1041635,运单基本信息!$C$4:$P$1048576,12,FALSE))</f>
        <v/>
      </c>
    </row>
    <row r="1041636" spans="10:10">
      <c r="J1041636" s="168" t="str">
        <f>IF(C1041636="","",VLOOKUP(C1041636,运单基本信息!$C$4:$P$1048576,12,FALSE))</f>
        <v/>
      </c>
    </row>
    <row r="1041637" spans="10:10">
      <c r="J1041637" s="168" t="str">
        <f>IF(C1041637="","",VLOOKUP(C1041637,运单基本信息!$C$4:$P$1048576,12,FALSE))</f>
        <v/>
      </c>
    </row>
    <row r="1041638" spans="10:10">
      <c r="J1041638" s="168" t="str">
        <f>IF(C1041638="","",VLOOKUP(C1041638,运单基本信息!$C$4:$P$1048576,12,FALSE))</f>
        <v/>
      </c>
    </row>
    <row r="1041639" spans="10:10">
      <c r="J1041639" s="168" t="str">
        <f>IF(C1041639="","",VLOOKUP(C1041639,运单基本信息!$C$4:$P$1048576,12,FALSE))</f>
        <v/>
      </c>
    </row>
    <row r="1041640" spans="10:10">
      <c r="J1041640" s="168" t="str">
        <f>IF(C1041640="","",VLOOKUP(C1041640,运单基本信息!$C$4:$P$1048576,12,FALSE))</f>
        <v/>
      </c>
    </row>
    <row r="1041641" spans="10:10">
      <c r="J1041641" s="168" t="str">
        <f>IF(C1041641="","",VLOOKUP(C1041641,运单基本信息!$C$4:$P$1048576,12,FALSE))</f>
        <v/>
      </c>
    </row>
    <row r="1041642" spans="10:10">
      <c r="J1041642" s="168" t="str">
        <f>IF(C1041642="","",VLOOKUP(C1041642,运单基本信息!$C$4:$P$1048576,12,FALSE))</f>
        <v/>
      </c>
    </row>
    <row r="1041643" spans="10:10">
      <c r="J1041643" s="168" t="str">
        <f>IF(C1041643="","",VLOOKUP(C1041643,运单基本信息!$C$4:$P$1048576,12,FALSE))</f>
        <v/>
      </c>
    </row>
    <row r="1041644" spans="10:10">
      <c r="J1041644" s="168" t="str">
        <f>IF(C1041644="","",VLOOKUP(C1041644,运单基本信息!$C$4:$P$1048576,12,FALSE))</f>
        <v/>
      </c>
    </row>
    <row r="1041645" spans="10:10">
      <c r="J1041645" s="168" t="str">
        <f>IF(C1041645="","",VLOOKUP(C1041645,运单基本信息!$C$4:$P$1048576,12,FALSE))</f>
        <v/>
      </c>
    </row>
    <row r="1041646" spans="10:10">
      <c r="J1041646" s="168" t="str">
        <f>IF(C1041646="","",VLOOKUP(C1041646,运单基本信息!$C$4:$P$1048576,12,FALSE))</f>
        <v/>
      </c>
    </row>
    <row r="1041647" spans="10:10">
      <c r="J1041647" s="168" t="str">
        <f>IF(C1041647="","",VLOOKUP(C1041647,运单基本信息!$C$4:$P$1048576,12,FALSE))</f>
        <v/>
      </c>
    </row>
    <row r="1041648" spans="10:10">
      <c r="J1041648" s="168" t="str">
        <f>IF(C1041648="","",VLOOKUP(C1041648,运单基本信息!$C$4:$P$1048576,12,FALSE))</f>
        <v/>
      </c>
    </row>
    <row r="1041649" spans="10:10">
      <c r="J1041649" s="168" t="str">
        <f>IF(C1041649="","",VLOOKUP(C1041649,运单基本信息!$C$4:$P$1048576,12,FALSE))</f>
        <v/>
      </c>
    </row>
    <row r="1041650" spans="10:10">
      <c r="J1041650" s="168" t="str">
        <f>IF(C1041650="","",VLOOKUP(C1041650,运单基本信息!$C$4:$P$1048576,12,FALSE))</f>
        <v/>
      </c>
    </row>
    <row r="1041651" spans="10:10">
      <c r="J1041651" s="168" t="str">
        <f>IF(C1041651="","",VLOOKUP(C1041651,运单基本信息!$C$4:$P$1048576,12,FALSE))</f>
        <v/>
      </c>
    </row>
    <row r="1041652" spans="10:10">
      <c r="J1041652" s="168" t="str">
        <f>IF(C1041652="","",VLOOKUP(C1041652,运单基本信息!$C$4:$P$1048576,12,FALSE))</f>
        <v/>
      </c>
    </row>
    <row r="1041653" spans="10:10">
      <c r="J1041653" s="168" t="str">
        <f>IF(C1041653="","",VLOOKUP(C1041653,运单基本信息!$C$4:$P$1048576,12,FALSE))</f>
        <v/>
      </c>
    </row>
    <row r="1041654" spans="10:10">
      <c r="J1041654" s="168" t="str">
        <f>IF(C1041654="","",VLOOKUP(C1041654,运单基本信息!$C$4:$P$1048576,12,FALSE))</f>
        <v/>
      </c>
    </row>
    <row r="1041655" spans="10:10">
      <c r="J1041655" s="168" t="str">
        <f>IF(C1041655="","",VLOOKUP(C1041655,运单基本信息!$C$4:$P$1048576,12,FALSE))</f>
        <v/>
      </c>
    </row>
    <row r="1041656" spans="10:10">
      <c r="J1041656" s="168" t="str">
        <f>IF(C1041656="","",VLOOKUP(C1041656,运单基本信息!$C$4:$P$1048576,12,FALSE))</f>
        <v/>
      </c>
    </row>
    <row r="1041657" spans="10:10">
      <c r="J1041657" s="168" t="str">
        <f>IF(C1041657="","",VLOOKUP(C1041657,运单基本信息!$C$4:$P$1048576,12,FALSE))</f>
        <v/>
      </c>
    </row>
    <row r="1041658" spans="10:10">
      <c r="J1041658" s="168" t="str">
        <f>IF(C1041658="","",VLOOKUP(C1041658,运单基本信息!$C$4:$P$1048576,12,FALSE))</f>
        <v/>
      </c>
    </row>
    <row r="1041659" spans="10:10">
      <c r="J1041659" s="168" t="str">
        <f>IF(C1041659="","",VLOOKUP(C1041659,运单基本信息!$C$4:$P$1048576,12,FALSE))</f>
        <v/>
      </c>
    </row>
    <row r="1041660" spans="10:10">
      <c r="J1041660" s="168" t="str">
        <f>IF(C1041660="","",VLOOKUP(C1041660,运单基本信息!$C$4:$P$1048576,12,FALSE))</f>
        <v/>
      </c>
    </row>
    <row r="1041661" spans="10:10">
      <c r="J1041661" s="168" t="str">
        <f>IF(C1041661="","",VLOOKUP(C1041661,运单基本信息!$C$4:$P$1048576,12,FALSE))</f>
        <v/>
      </c>
    </row>
    <row r="1041662" spans="10:10">
      <c r="J1041662" s="168" t="str">
        <f>IF(C1041662="","",VLOOKUP(C1041662,运单基本信息!$C$4:$P$1048576,12,FALSE))</f>
        <v/>
      </c>
    </row>
    <row r="1041663" spans="10:10">
      <c r="J1041663" s="168" t="str">
        <f>IF(C1041663="","",VLOOKUP(C1041663,运单基本信息!$C$4:$P$1048576,12,FALSE))</f>
        <v/>
      </c>
    </row>
    <row r="1041664" spans="10:10">
      <c r="J1041664" s="168" t="str">
        <f>IF(C1041664="","",VLOOKUP(C1041664,运单基本信息!$C$4:$P$1048576,12,FALSE))</f>
        <v/>
      </c>
    </row>
    <row r="1041665" spans="10:10">
      <c r="J1041665" s="168" t="str">
        <f>IF(C1041665="","",VLOOKUP(C1041665,运单基本信息!$C$4:$P$1048576,12,FALSE))</f>
        <v/>
      </c>
    </row>
    <row r="1041666" spans="10:10">
      <c r="J1041666" s="168" t="str">
        <f>IF(C1041666="","",VLOOKUP(C1041666,运单基本信息!$C$4:$P$1048576,12,FALSE))</f>
        <v/>
      </c>
    </row>
    <row r="1041667" spans="10:10">
      <c r="J1041667" s="168" t="str">
        <f>IF(C1041667="","",VLOOKUP(C1041667,运单基本信息!$C$4:$P$1048576,12,FALSE))</f>
        <v/>
      </c>
    </row>
    <row r="1041668" spans="10:10">
      <c r="J1041668" s="168" t="str">
        <f>IF(C1041668="","",VLOOKUP(C1041668,运单基本信息!$C$4:$P$1048576,12,FALSE))</f>
        <v/>
      </c>
    </row>
    <row r="1041669" spans="10:10">
      <c r="J1041669" s="168" t="str">
        <f>IF(C1041669="","",VLOOKUP(C1041669,运单基本信息!$C$4:$P$1048576,12,FALSE))</f>
        <v/>
      </c>
    </row>
    <row r="1041670" spans="10:10">
      <c r="J1041670" s="168" t="str">
        <f>IF(C1041670="","",VLOOKUP(C1041670,运单基本信息!$C$4:$P$1048576,12,FALSE))</f>
        <v/>
      </c>
    </row>
    <row r="1041671" spans="10:10">
      <c r="J1041671" s="168" t="str">
        <f>IF(C1041671="","",VLOOKUP(C1041671,运单基本信息!$C$4:$P$1048576,12,FALSE))</f>
        <v/>
      </c>
    </row>
    <row r="1041672" spans="10:10">
      <c r="J1041672" s="168" t="str">
        <f>IF(C1041672="","",VLOOKUP(C1041672,运单基本信息!$C$4:$P$1048576,12,FALSE))</f>
        <v/>
      </c>
    </row>
    <row r="1041673" spans="10:10">
      <c r="J1041673" s="168" t="str">
        <f>IF(C1041673="","",VLOOKUP(C1041673,运单基本信息!$C$4:$P$1048576,12,FALSE))</f>
        <v/>
      </c>
    </row>
    <row r="1041674" spans="10:10">
      <c r="J1041674" s="168" t="str">
        <f>IF(C1041674="","",VLOOKUP(C1041674,运单基本信息!$C$4:$P$1048576,12,FALSE))</f>
        <v/>
      </c>
    </row>
    <row r="1041675" spans="10:10">
      <c r="J1041675" s="168" t="str">
        <f>IF(C1041675="","",VLOOKUP(C1041675,运单基本信息!$C$4:$P$1048576,12,FALSE))</f>
        <v/>
      </c>
    </row>
    <row r="1041676" spans="10:10">
      <c r="J1041676" s="168" t="str">
        <f>IF(C1041676="","",VLOOKUP(C1041676,运单基本信息!$C$4:$P$1048576,12,FALSE))</f>
        <v/>
      </c>
    </row>
    <row r="1041677" spans="10:10">
      <c r="J1041677" s="168" t="str">
        <f>IF(C1041677="","",VLOOKUP(C1041677,运单基本信息!$C$4:$P$1048576,12,FALSE))</f>
        <v/>
      </c>
    </row>
    <row r="1041678" spans="10:10">
      <c r="J1041678" s="168" t="str">
        <f>IF(C1041678="","",VLOOKUP(C1041678,运单基本信息!$C$4:$P$1048576,12,FALSE))</f>
        <v/>
      </c>
    </row>
    <row r="1041679" spans="10:10">
      <c r="J1041679" s="168" t="str">
        <f>IF(C1041679="","",VLOOKUP(C1041679,运单基本信息!$C$4:$P$1048576,12,FALSE))</f>
        <v/>
      </c>
    </row>
    <row r="1041680" spans="10:10">
      <c r="J1041680" s="168" t="str">
        <f>IF(C1041680="","",VLOOKUP(C1041680,运单基本信息!$C$4:$P$1048576,12,FALSE))</f>
        <v/>
      </c>
    </row>
    <row r="1041681" spans="10:10">
      <c r="J1041681" s="168" t="str">
        <f>IF(C1041681="","",VLOOKUP(C1041681,运单基本信息!$C$4:$P$1048576,12,FALSE))</f>
        <v/>
      </c>
    </row>
    <row r="1041682" spans="10:10">
      <c r="J1041682" s="168" t="str">
        <f>IF(C1041682="","",VLOOKUP(C1041682,运单基本信息!$C$4:$P$1048576,12,FALSE))</f>
        <v/>
      </c>
    </row>
    <row r="1041683" spans="10:10">
      <c r="J1041683" s="168" t="str">
        <f>IF(C1041683="","",VLOOKUP(C1041683,运单基本信息!$C$4:$P$1048576,12,FALSE))</f>
        <v/>
      </c>
    </row>
    <row r="1041684" spans="10:10">
      <c r="J1041684" s="168" t="str">
        <f>IF(C1041684="","",VLOOKUP(C1041684,运单基本信息!$C$4:$P$1048576,12,FALSE))</f>
        <v/>
      </c>
    </row>
    <row r="1041685" spans="10:10">
      <c r="J1041685" s="168" t="str">
        <f>IF(C1041685="","",VLOOKUP(C1041685,运单基本信息!$C$4:$P$1048576,12,FALSE))</f>
        <v/>
      </c>
    </row>
    <row r="1041686" spans="10:10">
      <c r="J1041686" s="168" t="str">
        <f>IF(C1041686="","",VLOOKUP(C1041686,运单基本信息!$C$4:$P$1048576,12,FALSE))</f>
        <v/>
      </c>
    </row>
    <row r="1041687" spans="10:10">
      <c r="J1041687" s="168" t="str">
        <f>IF(C1041687="","",VLOOKUP(C1041687,运单基本信息!$C$4:$P$1048576,12,FALSE))</f>
        <v/>
      </c>
    </row>
    <row r="1041688" spans="10:10">
      <c r="J1041688" s="168" t="str">
        <f>IF(C1041688="","",VLOOKUP(C1041688,运单基本信息!$C$4:$P$1048576,12,FALSE))</f>
        <v/>
      </c>
    </row>
    <row r="1041689" spans="10:10">
      <c r="J1041689" s="168" t="str">
        <f>IF(C1041689="","",VLOOKUP(C1041689,运单基本信息!$C$4:$P$1048576,12,FALSE))</f>
        <v/>
      </c>
    </row>
    <row r="1041690" spans="10:10">
      <c r="J1041690" s="168" t="str">
        <f>IF(C1041690="","",VLOOKUP(C1041690,运单基本信息!$C$4:$P$1048576,12,FALSE))</f>
        <v/>
      </c>
    </row>
    <row r="1041691" spans="10:10">
      <c r="J1041691" s="168" t="str">
        <f>IF(C1041691="","",VLOOKUP(C1041691,运单基本信息!$C$4:$P$1048576,12,FALSE))</f>
        <v/>
      </c>
    </row>
    <row r="1041692" spans="10:10">
      <c r="J1041692" s="168" t="str">
        <f>IF(C1041692="","",VLOOKUP(C1041692,运单基本信息!$C$4:$P$1048576,12,FALSE))</f>
        <v/>
      </c>
    </row>
    <row r="1041693" spans="10:10">
      <c r="J1041693" s="168" t="str">
        <f>IF(C1041693="","",VLOOKUP(C1041693,运单基本信息!$C$4:$P$1048576,12,FALSE))</f>
        <v/>
      </c>
    </row>
    <row r="1041694" spans="10:10">
      <c r="J1041694" s="168" t="str">
        <f>IF(C1041694="","",VLOOKUP(C1041694,运单基本信息!$C$4:$P$1048576,12,FALSE))</f>
        <v/>
      </c>
    </row>
    <row r="1041695" spans="10:10">
      <c r="J1041695" s="168" t="str">
        <f>IF(C1041695="","",VLOOKUP(C1041695,运单基本信息!$C$4:$P$1048576,12,FALSE))</f>
        <v/>
      </c>
    </row>
    <row r="1041696" spans="10:10">
      <c r="J1041696" s="168" t="str">
        <f>IF(C1041696="","",VLOOKUP(C1041696,运单基本信息!$C$4:$P$1048576,12,FALSE))</f>
        <v/>
      </c>
    </row>
    <row r="1041697" spans="10:10">
      <c r="J1041697" s="168" t="str">
        <f>IF(C1041697="","",VLOOKUP(C1041697,运单基本信息!$C$4:$P$1048576,12,FALSE))</f>
        <v/>
      </c>
    </row>
    <row r="1041698" spans="10:10">
      <c r="J1041698" s="168" t="str">
        <f>IF(C1041698="","",VLOOKUP(C1041698,运单基本信息!$C$4:$P$1048576,12,FALSE))</f>
        <v/>
      </c>
    </row>
    <row r="1041699" spans="10:10">
      <c r="J1041699" s="168" t="str">
        <f>IF(C1041699="","",VLOOKUP(C1041699,运单基本信息!$C$4:$P$1048576,12,FALSE))</f>
        <v/>
      </c>
    </row>
    <row r="1041700" spans="10:10">
      <c r="J1041700" s="168" t="str">
        <f>IF(C1041700="","",VLOOKUP(C1041700,运单基本信息!$C$4:$P$1048576,12,FALSE))</f>
        <v/>
      </c>
    </row>
    <row r="1041701" spans="10:10">
      <c r="J1041701" s="168" t="str">
        <f>IF(C1041701="","",VLOOKUP(C1041701,运单基本信息!$C$4:$P$1048576,12,FALSE))</f>
        <v/>
      </c>
    </row>
    <row r="1041702" spans="10:10">
      <c r="J1041702" s="168" t="str">
        <f>IF(C1041702="","",VLOOKUP(C1041702,运单基本信息!$C$4:$P$1048576,12,FALSE))</f>
        <v/>
      </c>
    </row>
    <row r="1041703" spans="10:10">
      <c r="J1041703" s="168" t="str">
        <f>IF(C1041703="","",VLOOKUP(C1041703,运单基本信息!$C$4:$P$1048576,12,FALSE))</f>
        <v/>
      </c>
    </row>
    <row r="1041704" spans="10:10">
      <c r="J1041704" s="168" t="str">
        <f>IF(C1041704="","",VLOOKUP(C1041704,运单基本信息!$C$4:$P$1048576,12,FALSE))</f>
        <v/>
      </c>
    </row>
    <row r="1041705" spans="10:10">
      <c r="J1041705" s="168" t="str">
        <f>IF(C1041705="","",VLOOKUP(C1041705,运单基本信息!$C$4:$P$1048576,12,FALSE))</f>
        <v/>
      </c>
    </row>
    <row r="1041706" spans="10:10">
      <c r="J1041706" s="168" t="str">
        <f>IF(C1041706="","",VLOOKUP(C1041706,运单基本信息!$C$4:$P$1048576,12,FALSE))</f>
        <v/>
      </c>
    </row>
    <row r="1041707" spans="10:10">
      <c r="J1041707" s="168" t="str">
        <f>IF(C1041707="","",VLOOKUP(C1041707,运单基本信息!$C$4:$P$1048576,12,FALSE))</f>
        <v/>
      </c>
    </row>
    <row r="1041708" spans="10:10">
      <c r="J1041708" s="168" t="str">
        <f>IF(C1041708="","",VLOOKUP(C1041708,运单基本信息!$C$4:$P$1048576,12,FALSE))</f>
        <v/>
      </c>
    </row>
    <row r="1041709" spans="10:10">
      <c r="J1041709" s="168" t="str">
        <f>IF(C1041709="","",VLOOKUP(C1041709,运单基本信息!$C$4:$P$1048576,12,FALSE))</f>
        <v/>
      </c>
    </row>
    <row r="1041710" spans="10:10">
      <c r="J1041710" s="168" t="str">
        <f>IF(C1041710="","",VLOOKUP(C1041710,运单基本信息!$C$4:$P$1048576,12,FALSE))</f>
        <v/>
      </c>
    </row>
    <row r="1041711" spans="10:10">
      <c r="J1041711" s="168" t="str">
        <f>IF(C1041711="","",VLOOKUP(C1041711,运单基本信息!$C$4:$P$1048576,12,FALSE))</f>
        <v/>
      </c>
    </row>
    <row r="1041712" spans="10:10">
      <c r="J1041712" s="168" t="str">
        <f>IF(C1041712="","",VLOOKUP(C1041712,运单基本信息!$C$4:$P$1048576,12,FALSE))</f>
        <v/>
      </c>
    </row>
    <row r="1041713" spans="10:10">
      <c r="J1041713" s="168" t="str">
        <f>IF(C1041713="","",VLOOKUP(C1041713,运单基本信息!$C$4:$P$1048576,12,FALSE))</f>
        <v/>
      </c>
    </row>
    <row r="1041714" spans="10:10">
      <c r="J1041714" s="168" t="str">
        <f>IF(C1041714="","",VLOOKUP(C1041714,运单基本信息!$C$4:$P$1048576,12,FALSE))</f>
        <v/>
      </c>
    </row>
    <row r="1041715" spans="10:10">
      <c r="J1041715" s="168" t="str">
        <f>IF(C1041715="","",VLOOKUP(C1041715,运单基本信息!$C$4:$P$1048576,12,FALSE))</f>
        <v/>
      </c>
    </row>
    <row r="1041716" spans="10:10">
      <c r="J1041716" s="168" t="str">
        <f>IF(C1041716="","",VLOOKUP(C1041716,运单基本信息!$C$4:$P$1048576,12,FALSE))</f>
        <v/>
      </c>
    </row>
    <row r="1041717" spans="10:10">
      <c r="J1041717" s="168" t="str">
        <f>IF(C1041717="","",VLOOKUP(C1041717,运单基本信息!$C$4:$P$1048576,12,FALSE))</f>
        <v/>
      </c>
    </row>
    <row r="1041718" spans="10:10">
      <c r="J1041718" s="168" t="str">
        <f>IF(C1041718="","",VLOOKUP(C1041718,运单基本信息!$C$4:$P$1048576,12,FALSE))</f>
        <v/>
      </c>
    </row>
    <row r="1041719" spans="10:10">
      <c r="J1041719" s="168" t="str">
        <f>IF(C1041719="","",VLOOKUP(C1041719,运单基本信息!$C$4:$P$1048576,12,FALSE))</f>
        <v/>
      </c>
    </row>
    <row r="1041720" spans="10:10">
      <c r="J1041720" s="168" t="str">
        <f>IF(C1041720="","",VLOOKUP(C1041720,运单基本信息!$C$4:$P$1048576,12,FALSE))</f>
        <v/>
      </c>
    </row>
    <row r="1041721" spans="10:10">
      <c r="J1041721" s="168" t="str">
        <f>IF(C1041721="","",VLOOKUP(C1041721,运单基本信息!$C$4:$P$1048576,12,FALSE))</f>
        <v/>
      </c>
    </row>
    <row r="1041722" spans="10:10">
      <c r="J1041722" s="168" t="str">
        <f>IF(C1041722="","",VLOOKUP(C1041722,运单基本信息!$C$4:$P$1048576,12,FALSE))</f>
        <v/>
      </c>
    </row>
    <row r="1041723" spans="10:10">
      <c r="J1041723" s="168" t="str">
        <f>IF(C1041723="","",VLOOKUP(C1041723,运单基本信息!$C$4:$P$1048576,12,FALSE))</f>
        <v/>
      </c>
    </row>
    <row r="1041724" spans="10:10">
      <c r="J1041724" s="168" t="str">
        <f>IF(C1041724="","",VLOOKUP(C1041724,运单基本信息!$C$4:$P$1048576,12,FALSE))</f>
        <v/>
      </c>
    </row>
    <row r="1041725" spans="10:10">
      <c r="J1041725" s="168" t="str">
        <f>IF(C1041725="","",VLOOKUP(C1041725,运单基本信息!$C$4:$P$1048576,12,FALSE))</f>
        <v/>
      </c>
    </row>
    <row r="1041726" spans="10:10">
      <c r="J1041726" s="168" t="str">
        <f>IF(C1041726="","",VLOOKUP(C1041726,运单基本信息!$C$4:$P$1048576,12,FALSE))</f>
        <v/>
      </c>
    </row>
    <row r="1041727" spans="10:10">
      <c r="J1041727" s="168" t="str">
        <f>IF(C1041727="","",VLOOKUP(C1041727,运单基本信息!$C$4:$P$1048576,12,FALSE))</f>
        <v/>
      </c>
    </row>
    <row r="1041728" spans="10:10">
      <c r="J1041728" s="168" t="str">
        <f>IF(C1041728="","",VLOOKUP(C1041728,运单基本信息!$C$4:$P$1048576,12,FALSE))</f>
        <v/>
      </c>
    </row>
    <row r="1041729" spans="10:10">
      <c r="J1041729" s="168" t="str">
        <f>IF(C1041729="","",VLOOKUP(C1041729,运单基本信息!$C$4:$P$1048576,12,FALSE))</f>
        <v/>
      </c>
    </row>
    <row r="1041730" spans="10:10">
      <c r="J1041730" s="168" t="str">
        <f>IF(C1041730="","",VLOOKUP(C1041730,运单基本信息!$C$4:$P$1048576,12,FALSE))</f>
        <v/>
      </c>
    </row>
    <row r="1041731" spans="10:10">
      <c r="J1041731" s="168" t="str">
        <f>IF(C1041731="","",VLOOKUP(C1041731,运单基本信息!$C$4:$P$1048576,12,FALSE))</f>
        <v/>
      </c>
    </row>
    <row r="1041732" spans="10:10">
      <c r="J1041732" s="168" t="str">
        <f>IF(C1041732="","",VLOOKUP(C1041732,运单基本信息!$C$4:$P$1048576,12,FALSE))</f>
        <v/>
      </c>
    </row>
    <row r="1041733" spans="10:10">
      <c r="J1041733" s="168" t="str">
        <f>IF(C1041733="","",VLOOKUP(C1041733,运单基本信息!$C$4:$P$1048576,12,FALSE))</f>
        <v/>
      </c>
    </row>
    <row r="1041734" spans="10:10">
      <c r="J1041734" s="168" t="str">
        <f>IF(C1041734="","",VLOOKUP(C1041734,运单基本信息!$C$4:$P$1048576,12,FALSE))</f>
        <v/>
      </c>
    </row>
    <row r="1041735" spans="10:10">
      <c r="J1041735" s="168" t="str">
        <f>IF(C1041735="","",VLOOKUP(C1041735,运单基本信息!$C$4:$P$1048576,12,FALSE))</f>
        <v/>
      </c>
    </row>
    <row r="1041736" spans="10:10">
      <c r="J1041736" s="168" t="str">
        <f>IF(C1041736="","",VLOOKUP(C1041736,运单基本信息!$C$4:$P$1048576,12,FALSE))</f>
        <v/>
      </c>
    </row>
    <row r="1041737" spans="10:10">
      <c r="J1041737" s="168" t="str">
        <f>IF(C1041737="","",VLOOKUP(C1041737,运单基本信息!$C$4:$P$1048576,12,FALSE))</f>
        <v/>
      </c>
    </row>
    <row r="1041738" spans="10:10">
      <c r="J1041738" s="168" t="str">
        <f>IF(C1041738="","",VLOOKUP(C1041738,运单基本信息!$C$4:$P$1048576,12,FALSE))</f>
        <v/>
      </c>
    </row>
    <row r="1041739" spans="10:10">
      <c r="J1041739" s="168" t="str">
        <f>IF(C1041739="","",VLOOKUP(C1041739,运单基本信息!$C$4:$P$1048576,12,FALSE))</f>
        <v/>
      </c>
    </row>
    <row r="1041740" spans="10:10">
      <c r="J1041740" s="168" t="str">
        <f>IF(C1041740="","",VLOOKUP(C1041740,运单基本信息!$C$4:$P$1048576,12,FALSE))</f>
        <v/>
      </c>
    </row>
    <row r="1041741" spans="10:10">
      <c r="J1041741" s="168" t="str">
        <f>IF(C1041741="","",VLOOKUP(C1041741,运单基本信息!$C$4:$P$1048576,12,FALSE))</f>
        <v/>
      </c>
    </row>
    <row r="1041742" spans="10:10">
      <c r="J1041742" s="168" t="str">
        <f>IF(C1041742="","",VLOOKUP(C1041742,运单基本信息!$C$4:$P$1048576,12,FALSE))</f>
        <v/>
      </c>
    </row>
    <row r="1041743" spans="10:10">
      <c r="J1041743" s="168" t="str">
        <f>IF(C1041743="","",VLOOKUP(C1041743,运单基本信息!$C$4:$P$1048576,12,FALSE))</f>
        <v/>
      </c>
    </row>
    <row r="1041744" spans="10:10">
      <c r="J1041744" s="168" t="str">
        <f>IF(C1041744="","",VLOOKUP(C1041744,运单基本信息!$C$4:$P$1048576,12,FALSE))</f>
        <v/>
      </c>
    </row>
    <row r="1041745" spans="10:10">
      <c r="J1041745" s="168" t="str">
        <f>IF(C1041745="","",VLOOKUP(C1041745,运单基本信息!$C$4:$P$1048576,12,FALSE))</f>
        <v/>
      </c>
    </row>
    <row r="1041746" spans="10:10">
      <c r="J1041746" s="168" t="str">
        <f>IF(C1041746="","",VLOOKUP(C1041746,运单基本信息!$C$4:$P$1048576,12,FALSE))</f>
        <v/>
      </c>
    </row>
    <row r="1041747" spans="10:10">
      <c r="J1041747" s="168" t="str">
        <f>IF(C1041747="","",VLOOKUP(C1041747,运单基本信息!$C$4:$P$1048576,12,FALSE))</f>
        <v/>
      </c>
    </row>
    <row r="1041748" spans="10:10">
      <c r="J1041748" s="168" t="str">
        <f>IF(C1041748="","",VLOOKUP(C1041748,运单基本信息!$C$4:$P$1048576,12,FALSE))</f>
        <v/>
      </c>
    </row>
    <row r="1041749" spans="10:10">
      <c r="J1041749" s="168" t="str">
        <f>IF(C1041749="","",VLOOKUP(C1041749,运单基本信息!$C$4:$P$1048576,12,FALSE))</f>
        <v/>
      </c>
    </row>
    <row r="1041750" spans="10:10">
      <c r="J1041750" s="168" t="str">
        <f>IF(C1041750="","",VLOOKUP(C1041750,运单基本信息!$C$4:$P$1048576,12,FALSE))</f>
        <v/>
      </c>
    </row>
    <row r="1041751" spans="10:10">
      <c r="J1041751" s="168" t="str">
        <f>IF(C1041751="","",VLOOKUP(C1041751,运单基本信息!$C$4:$P$1048576,12,FALSE))</f>
        <v/>
      </c>
    </row>
    <row r="1041752" spans="10:10">
      <c r="J1041752" s="168" t="str">
        <f>IF(C1041752="","",VLOOKUP(C1041752,运单基本信息!$C$4:$P$1048576,12,FALSE))</f>
        <v/>
      </c>
    </row>
    <row r="1041753" spans="10:10">
      <c r="J1041753" s="168" t="str">
        <f>IF(C1041753="","",VLOOKUP(C1041753,运单基本信息!$C$4:$P$1048576,12,FALSE))</f>
        <v/>
      </c>
    </row>
    <row r="1041754" spans="10:10">
      <c r="J1041754" s="168" t="str">
        <f>IF(C1041754="","",VLOOKUP(C1041754,运单基本信息!$C$4:$P$1048576,12,FALSE))</f>
        <v/>
      </c>
    </row>
    <row r="1041755" spans="10:10">
      <c r="J1041755" s="168" t="str">
        <f>IF(C1041755="","",VLOOKUP(C1041755,运单基本信息!$C$4:$P$1048576,12,FALSE))</f>
        <v/>
      </c>
    </row>
    <row r="1041756" spans="10:10">
      <c r="J1041756" s="168" t="str">
        <f>IF(C1041756="","",VLOOKUP(C1041756,运单基本信息!$C$4:$P$1048576,12,FALSE))</f>
        <v/>
      </c>
    </row>
    <row r="1041757" spans="10:10">
      <c r="J1041757" s="168" t="str">
        <f>IF(C1041757="","",VLOOKUP(C1041757,运单基本信息!$C$4:$P$1048576,12,FALSE))</f>
        <v/>
      </c>
    </row>
    <row r="1041758" spans="10:10">
      <c r="J1041758" s="168" t="str">
        <f>IF(C1041758="","",VLOOKUP(C1041758,运单基本信息!$C$4:$P$1048576,12,FALSE))</f>
        <v/>
      </c>
    </row>
    <row r="1041759" spans="10:10">
      <c r="J1041759" s="168" t="str">
        <f>IF(C1041759="","",VLOOKUP(C1041759,运单基本信息!$C$4:$P$1048576,12,FALSE))</f>
        <v/>
      </c>
    </row>
    <row r="1041760" spans="10:10">
      <c r="J1041760" s="168" t="str">
        <f>IF(C1041760="","",VLOOKUP(C1041760,运单基本信息!$C$4:$P$1048576,12,FALSE))</f>
        <v/>
      </c>
    </row>
    <row r="1041761" spans="10:10">
      <c r="J1041761" s="168" t="str">
        <f>IF(C1041761="","",VLOOKUP(C1041761,运单基本信息!$C$4:$P$1048576,12,FALSE))</f>
        <v/>
      </c>
    </row>
    <row r="1041762" spans="10:10">
      <c r="J1041762" s="168" t="str">
        <f>IF(C1041762="","",VLOOKUP(C1041762,运单基本信息!$C$4:$P$1048576,12,FALSE))</f>
        <v/>
      </c>
    </row>
    <row r="1041763" spans="10:10">
      <c r="J1041763" s="168" t="str">
        <f>IF(C1041763="","",VLOOKUP(C1041763,运单基本信息!$C$4:$P$1048576,12,FALSE))</f>
        <v/>
      </c>
    </row>
    <row r="1041764" spans="10:10">
      <c r="J1041764" s="168" t="str">
        <f>IF(C1041764="","",VLOOKUP(C1041764,运单基本信息!$C$4:$P$1048576,12,FALSE))</f>
        <v/>
      </c>
    </row>
    <row r="1041765" spans="10:10">
      <c r="J1041765" s="168" t="str">
        <f>IF(C1041765="","",VLOOKUP(C1041765,运单基本信息!$C$4:$P$1048576,12,FALSE))</f>
        <v/>
      </c>
    </row>
    <row r="1041766" spans="10:10">
      <c r="J1041766" s="168" t="str">
        <f>IF(C1041766="","",VLOOKUP(C1041766,运单基本信息!$C$4:$P$1048576,12,FALSE))</f>
        <v/>
      </c>
    </row>
    <row r="1041767" spans="10:10">
      <c r="J1041767" s="168" t="str">
        <f>IF(C1041767="","",VLOOKUP(C1041767,运单基本信息!$C$4:$P$1048576,12,FALSE))</f>
        <v/>
      </c>
    </row>
    <row r="1041768" spans="10:10">
      <c r="J1041768" s="168" t="str">
        <f>IF(C1041768="","",VLOOKUP(C1041768,运单基本信息!$C$4:$P$1048576,12,FALSE))</f>
        <v/>
      </c>
    </row>
    <row r="1041769" spans="10:10">
      <c r="J1041769" s="168" t="str">
        <f>IF(C1041769="","",VLOOKUP(C1041769,运单基本信息!$C$4:$P$1048576,12,FALSE))</f>
        <v/>
      </c>
    </row>
    <row r="1041770" spans="10:10">
      <c r="J1041770" s="168" t="str">
        <f>IF(C1041770="","",VLOOKUP(C1041770,运单基本信息!$C$4:$P$1048576,12,FALSE))</f>
        <v/>
      </c>
    </row>
    <row r="1041771" spans="10:10">
      <c r="J1041771" s="168" t="str">
        <f>IF(C1041771="","",VLOOKUP(C1041771,运单基本信息!$C$4:$P$1048576,12,FALSE))</f>
        <v/>
      </c>
    </row>
    <row r="1041772" spans="10:10">
      <c r="J1041772" s="168" t="str">
        <f>IF(C1041772="","",VLOOKUP(C1041772,运单基本信息!$C$4:$P$1048576,12,FALSE))</f>
        <v/>
      </c>
    </row>
    <row r="1041773" spans="10:10">
      <c r="J1041773" s="168" t="str">
        <f>IF(C1041773="","",VLOOKUP(C1041773,运单基本信息!$C$4:$P$1048576,12,FALSE))</f>
        <v/>
      </c>
    </row>
    <row r="1041774" spans="10:10">
      <c r="J1041774" s="168" t="str">
        <f>IF(C1041774="","",VLOOKUP(C1041774,运单基本信息!$C$4:$P$1048576,12,FALSE))</f>
        <v/>
      </c>
    </row>
    <row r="1041775" spans="10:10">
      <c r="J1041775" s="168" t="str">
        <f>IF(C1041775="","",VLOOKUP(C1041775,运单基本信息!$C$4:$P$1048576,12,FALSE))</f>
        <v/>
      </c>
    </row>
    <row r="1041776" spans="10:10">
      <c r="J1041776" s="168" t="str">
        <f>IF(C1041776="","",VLOOKUP(C1041776,运单基本信息!$C$4:$P$1048576,12,FALSE))</f>
        <v/>
      </c>
    </row>
    <row r="1041777" spans="10:10">
      <c r="J1041777" s="168" t="str">
        <f>IF(C1041777="","",VLOOKUP(C1041777,运单基本信息!$C$4:$P$1048576,12,FALSE))</f>
        <v/>
      </c>
    </row>
    <row r="1041778" spans="10:10">
      <c r="J1041778" s="168" t="str">
        <f>IF(C1041778="","",VLOOKUP(C1041778,运单基本信息!$C$4:$P$1048576,12,FALSE))</f>
        <v/>
      </c>
    </row>
    <row r="1041779" spans="10:10">
      <c r="J1041779" s="168" t="str">
        <f>IF(C1041779="","",VLOOKUP(C1041779,运单基本信息!$C$4:$P$1048576,12,FALSE))</f>
        <v/>
      </c>
    </row>
    <row r="1041780" spans="10:10">
      <c r="J1041780" s="168" t="str">
        <f>IF(C1041780="","",VLOOKUP(C1041780,运单基本信息!$C$4:$P$1048576,12,FALSE))</f>
        <v/>
      </c>
    </row>
    <row r="1041781" spans="10:10">
      <c r="J1041781" s="168" t="str">
        <f>IF(C1041781="","",VLOOKUP(C1041781,运单基本信息!$C$4:$P$1048576,12,FALSE))</f>
        <v/>
      </c>
    </row>
    <row r="1041782" spans="10:10">
      <c r="J1041782" s="168" t="str">
        <f>IF(C1041782="","",VLOOKUP(C1041782,运单基本信息!$C$4:$P$1048576,12,FALSE))</f>
        <v/>
      </c>
    </row>
    <row r="1041783" spans="10:10">
      <c r="J1041783" s="168" t="str">
        <f>IF(C1041783="","",VLOOKUP(C1041783,运单基本信息!$C$4:$P$1048576,12,FALSE))</f>
        <v/>
      </c>
    </row>
    <row r="1041784" spans="10:10">
      <c r="J1041784" s="168" t="str">
        <f>IF(C1041784="","",VLOOKUP(C1041784,运单基本信息!$C$4:$P$1048576,12,FALSE))</f>
        <v/>
      </c>
    </row>
    <row r="1041785" spans="10:10">
      <c r="J1041785" s="168" t="str">
        <f>IF(C1041785="","",VLOOKUP(C1041785,运单基本信息!$C$4:$P$1048576,12,FALSE))</f>
        <v/>
      </c>
    </row>
    <row r="1041786" spans="10:10">
      <c r="J1041786" s="168" t="str">
        <f>IF(C1041786="","",VLOOKUP(C1041786,运单基本信息!$C$4:$P$1048576,12,FALSE))</f>
        <v/>
      </c>
    </row>
    <row r="1041787" spans="10:10">
      <c r="J1041787" s="168" t="str">
        <f>IF(C1041787="","",VLOOKUP(C1041787,运单基本信息!$C$4:$P$1048576,12,FALSE))</f>
        <v/>
      </c>
    </row>
    <row r="1041788" spans="10:10">
      <c r="J1041788" s="168" t="str">
        <f>IF(C1041788="","",VLOOKUP(C1041788,运单基本信息!$C$4:$P$1048576,12,FALSE))</f>
        <v/>
      </c>
    </row>
    <row r="1041789" spans="10:10">
      <c r="J1041789" s="168" t="str">
        <f>IF(C1041789="","",VLOOKUP(C1041789,运单基本信息!$C$4:$P$1048576,12,FALSE))</f>
        <v/>
      </c>
    </row>
    <row r="1041790" spans="10:10">
      <c r="J1041790" s="168" t="str">
        <f>IF(C1041790="","",VLOOKUP(C1041790,运单基本信息!$C$4:$P$1048576,12,FALSE))</f>
        <v/>
      </c>
    </row>
    <row r="1041791" spans="10:10">
      <c r="J1041791" s="168" t="str">
        <f>IF(C1041791="","",VLOOKUP(C1041791,运单基本信息!$C$4:$P$1048576,12,FALSE))</f>
        <v/>
      </c>
    </row>
    <row r="1041792" spans="10:10">
      <c r="J1041792" s="168" t="str">
        <f>IF(C1041792="","",VLOOKUP(C1041792,运单基本信息!$C$4:$P$1048576,12,FALSE))</f>
        <v/>
      </c>
    </row>
    <row r="1041793" spans="10:10">
      <c r="J1041793" s="168" t="str">
        <f>IF(C1041793="","",VLOOKUP(C1041793,运单基本信息!$C$4:$P$1048576,12,FALSE))</f>
        <v/>
      </c>
    </row>
    <row r="1041794" spans="10:10">
      <c r="J1041794" s="168" t="str">
        <f>IF(C1041794="","",VLOOKUP(C1041794,运单基本信息!$C$4:$P$1048576,12,FALSE))</f>
        <v/>
      </c>
    </row>
    <row r="1041795" spans="10:10">
      <c r="J1041795" s="168" t="str">
        <f>IF(C1041795="","",VLOOKUP(C1041795,运单基本信息!$C$4:$P$1048576,12,FALSE))</f>
        <v/>
      </c>
    </row>
    <row r="1041796" spans="10:10">
      <c r="J1041796" s="168" t="str">
        <f>IF(C1041796="","",VLOOKUP(C1041796,运单基本信息!$C$4:$P$1048576,12,FALSE))</f>
        <v/>
      </c>
    </row>
    <row r="1041797" spans="10:10">
      <c r="J1041797" s="168" t="str">
        <f>IF(C1041797="","",VLOOKUP(C1041797,运单基本信息!$C$4:$P$1048576,12,FALSE))</f>
        <v/>
      </c>
    </row>
    <row r="1041798" spans="10:10">
      <c r="J1041798" s="168" t="str">
        <f>IF(C1041798="","",VLOOKUP(C1041798,运单基本信息!$C$4:$P$1048576,12,FALSE))</f>
        <v/>
      </c>
    </row>
    <row r="1041799" spans="10:10">
      <c r="J1041799" s="168" t="str">
        <f>IF(C1041799="","",VLOOKUP(C1041799,运单基本信息!$C$4:$P$1048576,12,FALSE))</f>
        <v/>
      </c>
    </row>
    <row r="1041800" spans="10:10">
      <c r="J1041800" s="168" t="str">
        <f>IF(C1041800="","",VLOOKUP(C1041800,运单基本信息!$C$4:$P$1048576,12,FALSE))</f>
        <v/>
      </c>
    </row>
    <row r="1041801" spans="10:10">
      <c r="J1041801" s="168" t="str">
        <f>IF(C1041801="","",VLOOKUP(C1041801,运单基本信息!$C$4:$P$1048576,12,FALSE))</f>
        <v/>
      </c>
    </row>
    <row r="1041802" spans="10:10">
      <c r="J1041802" s="168" t="str">
        <f>IF(C1041802="","",VLOOKUP(C1041802,运单基本信息!$C$4:$P$1048576,12,FALSE))</f>
        <v/>
      </c>
    </row>
    <row r="1041803" spans="10:10">
      <c r="J1041803" s="168" t="str">
        <f>IF(C1041803="","",VLOOKUP(C1041803,运单基本信息!$C$4:$P$1048576,12,FALSE))</f>
        <v/>
      </c>
    </row>
    <row r="1041804" spans="10:10">
      <c r="J1041804" s="168" t="str">
        <f>IF(C1041804="","",VLOOKUP(C1041804,运单基本信息!$C$4:$P$1048576,12,FALSE))</f>
        <v/>
      </c>
    </row>
    <row r="1041805" spans="10:10">
      <c r="J1041805" s="168" t="str">
        <f>IF(C1041805="","",VLOOKUP(C1041805,运单基本信息!$C$4:$P$1048576,12,FALSE))</f>
        <v/>
      </c>
    </row>
    <row r="1041806" spans="10:10">
      <c r="J1041806" s="168" t="str">
        <f>IF(C1041806="","",VLOOKUP(C1041806,运单基本信息!$C$4:$P$1048576,12,FALSE))</f>
        <v/>
      </c>
    </row>
    <row r="1041807" spans="10:10">
      <c r="J1041807" s="168" t="str">
        <f>IF(C1041807="","",VLOOKUP(C1041807,运单基本信息!$C$4:$P$1048576,12,FALSE))</f>
        <v/>
      </c>
    </row>
    <row r="1041808" spans="10:10">
      <c r="J1041808" s="168" t="str">
        <f>IF(C1041808="","",VLOOKUP(C1041808,运单基本信息!$C$4:$P$1048576,12,FALSE))</f>
        <v/>
      </c>
    </row>
    <row r="1041809" spans="10:10">
      <c r="J1041809" s="168" t="str">
        <f>IF(C1041809="","",VLOOKUP(C1041809,运单基本信息!$C$4:$P$1048576,12,FALSE))</f>
        <v/>
      </c>
    </row>
    <row r="1041810" spans="10:10">
      <c r="J1041810" s="168" t="str">
        <f>IF(C1041810="","",VLOOKUP(C1041810,运单基本信息!$C$4:$P$1048576,12,FALSE))</f>
        <v/>
      </c>
    </row>
    <row r="1041811" spans="10:10">
      <c r="J1041811" s="168" t="str">
        <f>IF(C1041811="","",VLOOKUP(C1041811,运单基本信息!$C$4:$P$1048576,12,FALSE))</f>
        <v/>
      </c>
    </row>
    <row r="1041812" spans="10:10">
      <c r="J1041812" s="168" t="str">
        <f>IF(C1041812="","",VLOOKUP(C1041812,运单基本信息!$C$4:$P$1048576,12,FALSE))</f>
        <v/>
      </c>
    </row>
    <row r="1041813" spans="10:10">
      <c r="J1041813" s="168" t="str">
        <f>IF(C1041813="","",VLOOKUP(C1041813,运单基本信息!$C$4:$P$1048576,12,FALSE))</f>
        <v/>
      </c>
    </row>
    <row r="1041814" spans="10:10">
      <c r="J1041814" s="168" t="str">
        <f>IF(C1041814="","",VLOOKUP(C1041814,运单基本信息!$C$4:$P$1048576,12,FALSE))</f>
        <v/>
      </c>
    </row>
    <row r="1041815" spans="10:10">
      <c r="J1041815" s="168" t="str">
        <f>IF(C1041815="","",VLOOKUP(C1041815,运单基本信息!$C$4:$P$1048576,12,FALSE))</f>
        <v/>
      </c>
    </row>
    <row r="1041816" spans="10:10">
      <c r="J1041816" s="168" t="str">
        <f>IF(C1041816="","",VLOOKUP(C1041816,运单基本信息!$C$4:$P$1048576,12,FALSE))</f>
        <v/>
      </c>
    </row>
    <row r="1041817" spans="10:10">
      <c r="J1041817" s="168" t="str">
        <f>IF(C1041817="","",VLOOKUP(C1041817,运单基本信息!$C$4:$P$1048576,12,FALSE))</f>
        <v/>
      </c>
    </row>
    <row r="1041818" spans="10:10">
      <c r="J1041818" s="168" t="str">
        <f>IF(C1041818="","",VLOOKUP(C1041818,运单基本信息!$C$4:$P$1048576,12,FALSE))</f>
        <v/>
      </c>
    </row>
    <row r="1041819" spans="10:10">
      <c r="J1041819" s="168" t="str">
        <f>IF(C1041819="","",VLOOKUP(C1041819,运单基本信息!$C$4:$P$1048576,12,FALSE))</f>
        <v/>
      </c>
    </row>
    <row r="1041820" spans="10:10">
      <c r="J1041820" s="168" t="str">
        <f>IF(C1041820="","",VLOOKUP(C1041820,运单基本信息!$C$4:$P$1048576,12,FALSE))</f>
        <v/>
      </c>
    </row>
    <row r="1041821" spans="10:10">
      <c r="J1041821" s="168" t="str">
        <f>IF(C1041821="","",VLOOKUP(C1041821,运单基本信息!$C$4:$P$1048576,12,FALSE))</f>
        <v/>
      </c>
    </row>
    <row r="1041822" spans="10:10">
      <c r="J1041822" s="168" t="str">
        <f>IF(C1041822="","",VLOOKUP(C1041822,运单基本信息!$C$4:$P$1048576,12,FALSE))</f>
        <v/>
      </c>
    </row>
    <row r="1041823" spans="10:10">
      <c r="J1041823" s="168" t="str">
        <f>IF(C1041823="","",VLOOKUP(C1041823,运单基本信息!$C$4:$P$1048576,12,FALSE))</f>
        <v/>
      </c>
    </row>
    <row r="1041824" spans="10:10">
      <c r="J1041824" s="168" t="str">
        <f>IF(C1041824="","",VLOOKUP(C1041824,运单基本信息!$C$4:$P$1048576,12,FALSE))</f>
        <v/>
      </c>
    </row>
    <row r="1041825" spans="10:10">
      <c r="J1041825" s="168" t="str">
        <f>IF(C1041825="","",VLOOKUP(C1041825,运单基本信息!$C$4:$P$1048576,12,FALSE))</f>
        <v/>
      </c>
    </row>
    <row r="1041826" spans="10:10">
      <c r="J1041826" s="168" t="str">
        <f>IF(C1041826="","",VLOOKUP(C1041826,运单基本信息!$C$4:$P$1048576,12,FALSE))</f>
        <v/>
      </c>
    </row>
    <row r="1041827" spans="10:10">
      <c r="J1041827" s="168" t="str">
        <f>IF(C1041827="","",VLOOKUP(C1041827,运单基本信息!$C$4:$P$1048576,12,FALSE))</f>
        <v/>
      </c>
    </row>
    <row r="1041828" spans="10:10">
      <c r="J1041828" s="168" t="str">
        <f>IF(C1041828="","",VLOOKUP(C1041828,运单基本信息!$C$4:$P$1048576,12,FALSE))</f>
        <v/>
      </c>
    </row>
    <row r="1041829" spans="10:10">
      <c r="J1041829" s="168" t="str">
        <f>IF(C1041829="","",VLOOKUP(C1041829,运单基本信息!$C$4:$P$1048576,12,FALSE))</f>
        <v/>
      </c>
    </row>
    <row r="1041830" spans="10:10">
      <c r="J1041830" s="168" t="str">
        <f>IF(C1041830="","",VLOOKUP(C1041830,运单基本信息!$C$4:$P$1048576,12,FALSE))</f>
        <v/>
      </c>
    </row>
    <row r="1041831" spans="10:10">
      <c r="J1041831" s="168" t="str">
        <f>IF(C1041831="","",VLOOKUP(C1041831,运单基本信息!$C$4:$P$1048576,12,FALSE))</f>
        <v/>
      </c>
    </row>
    <row r="1041832" spans="10:10">
      <c r="J1041832" s="168" t="str">
        <f>IF(C1041832="","",VLOOKUP(C1041832,运单基本信息!$C$4:$P$1048576,12,FALSE))</f>
        <v/>
      </c>
    </row>
    <row r="1041833" spans="10:10">
      <c r="J1041833" s="168" t="str">
        <f>IF(C1041833="","",VLOOKUP(C1041833,运单基本信息!$C$4:$P$1048576,12,FALSE))</f>
        <v/>
      </c>
    </row>
    <row r="1041834" spans="10:10">
      <c r="J1041834" s="168" t="str">
        <f>IF(C1041834="","",VLOOKUP(C1041834,运单基本信息!$C$4:$P$1048576,12,FALSE))</f>
        <v/>
      </c>
    </row>
    <row r="1041835" spans="10:10">
      <c r="J1041835" s="168" t="str">
        <f>IF(C1041835="","",VLOOKUP(C1041835,运单基本信息!$C$4:$P$1048576,12,FALSE))</f>
        <v/>
      </c>
    </row>
    <row r="1041836" spans="10:10">
      <c r="J1041836" s="168" t="str">
        <f>IF(C1041836="","",VLOOKUP(C1041836,运单基本信息!$C$4:$P$1048576,12,FALSE))</f>
        <v/>
      </c>
    </row>
    <row r="1041837" spans="10:10">
      <c r="J1041837" s="168" t="str">
        <f>IF(C1041837="","",VLOOKUP(C1041837,运单基本信息!$C$4:$P$1048576,12,FALSE))</f>
        <v/>
      </c>
    </row>
    <row r="1041838" spans="10:10">
      <c r="J1041838" s="168" t="str">
        <f>IF(C1041838="","",VLOOKUP(C1041838,运单基本信息!$C$4:$P$1048576,12,FALSE))</f>
        <v/>
      </c>
    </row>
    <row r="1041839" spans="10:10">
      <c r="J1041839" s="168" t="str">
        <f>IF(C1041839="","",VLOOKUP(C1041839,运单基本信息!$C$4:$P$1048576,12,FALSE))</f>
        <v/>
      </c>
    </row>
    <row r="1041840" spans="10:10">
      <c r="J1041840" s="168" t="str">
        <f>IF(C1041840="","",VLOOKUP(C1041840,运单基本信息!$C$4:$P$1048576,12,FALSE))</f>
        <v/>
      </c>
    </row>
    <row r="1041841" spans="10:10">
      <c r="J1041841" s="168" t="str">
        <f>IF(C1041841="","",VLOOKUP(C1041841,运单基本信息!$C$4:$P$1048576,12,FALSE))</f>
        <v/>
      </c>
    </row>
    <row r="1041842" spans="10:10">
      <c r="J1041842" s="168" t="str">
        <f>IF(C1041842="","",VLOOKUP(C1041842,运单基本信息!$C$4:$P$1048576,12,FALSE))</f>
        <v/>
      </c>
    </row>
    <row r="1041843" spans="10:10">
      <c r="J1041843" s="168" t="str">
        <f>IF(C1041843="","",VLOOKUP(C1041843,运单基本信息!$C$4:$P$1048576,12,FALSE))</f>
        <v/>
      </c>
    </row>
    <row r="1041844" spans="10:10">
      <c r="J1041844" s="168" t="str">
        <f>IF(C1041844="","",VLOOKUP(C1041844,运单基本信息!$C$4:$P$1048576,12,FALSE))</f>
        <v/>
      </c>
    </row>
    <row r="1041845" spans="10:10">
      <c r="J1041845" s="168" t="str">
        <f>IF(C1041845="","",VLOOKUP(C1041845,运单基本信息!$C$4:$P$1048576,12,FALSE))</f>
        <v/>
      </c>
    </row>
    <row r="1041846" spans="10:10">
      <c r="J1041846" s="168" t="str">
        <f>IF(C1041846="","",VLOOKUP(C1041846,运单基本信息!$C$4:$P$1048576,12,FALSE))</f>
        <v/>
      </c>
    </row>
    <row r="1041847" spans="10:10">
      <c r="J1041847" s="168" t="str">
        <f>IF(C1041847="","",VLOOKUP(C1041847,运单基本信息!$C$4:$P$1048576,12,FALSE))</f>
        <v/>
      </c>
    </row>
    <row r="1041848" spans="10:10">
      <c r="J1041848" s="168" t="str">
        <f>IF(C1041848="","",VLOOKUP(C1041848,运单基本信息!$C$4:$P$1048576,12,FALSE))</f>
        <v/>
      </c>
    </row>
    <row r="1041849" spans="10:10">
      <c r="J1041849" s="168" t="str">
        <f>IF(C1041849="","",VLOOKUP(C1041849,运单基本信息!$C$4:$P$1048576,12,FALSE))</f>
        <v/>
      </c>
    </row>
    <row r="1041850" spans="10:10">
      <c r="J1041850" s="168" t="str">
        <f>IF(C1041850="","",VLOOKUP(C1041850,运单基本信息!$C$4:$P$1048576,12,FALSE))</f>
        <v/>
      </c>
    </row>
    <row r="1041851" spans="10:10">
      <c r="J1041851" s="168" t="str">
        <f>IF(C1041851="","",VLOOKUP(C1041851,运单基本信息!$C$4:$P$1048576,12,FALSE))</f>
        <v/>
      </c>
    </row>
    <row r="1041852" spans="10:10">
      <c r="J1041852" s="168" t="str">
        <f>IF(C1041852="","",VLOOKUP(C1041852,运单基本信息!$C$4:$P$1048576,12,FALSE))</f>
        <v/>
      </c>
    </row>
    <row r="1041853" spans="10:10">
      <c r="J1041853" s="168" t="str">
        <f>IF(C1041853="","",VLOOKUP(C1041853,运单基本信息!$C$4:$P$1048576,12,FALSE))</f>
        <v/>
      </c>
    </row>
    <row r="1041854" spans="10:10">
      <c r="J1041854" s="168" t="str">
        <f>IF(C1041854="","",VLOOKUP(C1041854,运单基本信息!$C$4:$P$1048576,12,FALSE))</f>
        <v/>
      </c>
    </row>
    <row r="1041855" spans="10:10">
      <c r="J1041855" s="168" t="str">
        <f>IF(C1041855="","",VLOOKUP(C1041855,运单基本信息!$C$4:$P$1048576,12,FALSE))</f>
        <v/>
      </c>
    </row>
    <row r="1041856" spans="10:10">
      <c r="J1041856" s="168" t="str">
        <f>IF(C1041856="","",VLOOKUP(C1041856,运单基本信息!$C$4:$P$1048576,12,FALSE))</f>
        <v/>
      </c>
    </row>
    <row r="1041857" spans="10:10">
      <c r="J1041857" s="168" t="str">
        <f>IF(C1041857="","",VLOOKUP(C1041857,运单基本信息!$C$4:$P$1048576,12,FALSE))</f>
        <v/>
      </c>
    </row>
    <row r="1041858" spans="10:10">
      <c r="J1041858" s="168" t="str">
        <f>IF(C1041858="","",VLOOKUP(C1041858,运单基本信息!$C$4:$P$1048576,12,FALSE))</f>
        <v/>
      </c>
    </row>
    <row r="1041859" spans="10:10">
      <c r="J1041859" s="168" t="str">
        <f>IF(C1041859="","",VLOOKUP(C1041859,运单基本信息!$C$4:$P$1048576,12,FALSE))</f>
        <v/>
      </c>
    </row>
    <row r="1041860" spans="10:10">
      <c r="J1041860" s="168" t="str">
        <f>IF(C1041860="","",VLOOKUP(C1041860,运单基本信息!$C$4:$P$1048576,12,FALSE))</f>
        <v/>
      </c>
    </row>
    <row r="1041861" spans="10:10">
      <c r="J1041861" s="168" t="str">
        <f>IF(C1041861="","",VLOOKUP(C1041861,运单基本信息!$C$4:$P$1048576,12,FALSE))</f>
        <v/>
      </c>
    </row>
    <row r="1041862" spans="10:10">
      <c r="J1041862" s="168" t="str">
        <f>IF(C1041862="","",VLOOKUP(C1041862,运单基本信息!$C$4:$P$1048576,12,FALSE))</f>
        <v/>
      </c>
    </row>
    <row r="1041863" spans="10:10">
      <c r="J1041863" s="168" t="str">
        <f>IF(C1041863="","",VLOOKUP(C1041863,运单基本信息!$C$4:$P$1048576,12,FALSE))</f>
        <v/>
      </c>
    </row>
    <row r="1041864" spans="10:10">
      <c r="J1041864" s="168" t="str">
        <f>IF(C1041864="","",VLOOKUP(C1041864,运单基本信息!$C$4:$P$1048576,12,FALSE))</f>
        <v/>
      </c>
    </row>
    <row r="1041865" spans="10:10">
      <c r="J1041865" s="168" t="str">
        <f>IF(C1041865="","",VLOOKUP(C1041865,运单基本信息!$C$4:$P$1048576,12,FALSE))</f>
        <v/>
      </c>
    </row>
    <row r="1041866" spans="10:10">
      <c r="J1041866" s="168" t="str">
        <f>IF(C1041866="","",VLOOKUP(C1041866,运单基本信息!$C$4:$P$1048576,12,FALSE))</f>
        <v/>
      </c>
    </row>
    <row r="1041867" spans="10:10">
      <c r="J1041867" s="168" t="str">
        <f>IF(C1041867="","",VLOOKUP(C1041867,运单基本信息!$C$4:$P$1048576,12,FALSE))</f>
        <v/>
      </c>
    </row>
    <row r="1041868" spans="10:10">
      <c r="J1041868" s="168" t="str">
        <f>IF(C1041868="","",VLOOKUP(C1041868,运单基本信息!$C$4:$P$1048576,12,FALSE))</f>
        <v/>
      </c>
    </row>
    <row r="1041869" spans="10:10">
      <c r="J1041869" s="168" t="str">
        <f>IF(C1041869="","",VLOOKUP(C1041869,运单基本信息!$C$4:$P$1048576,12,FALSE))</f>
        <v/>
      </c>
    </row>
    <row r="1041870" spans="10:10">
      <c r="J1041870" s="168" t="str">
        <f>IF(C1041870="","",VLOOKUP(C1041870,运单基本信息!$C$4:$P$1048576,12,FALSE))</f>
        <v/>
      </c>
    </row>
    <row r="1041871" spans="10:10">
      <c r="J1041871" s="168" t="str">
        <f>IF(C1041871="","",VLOOKUP(C1041871,运单基本信息!$C$4:$P$1048576,12,FALSE))</f>
        <v/>
      </c>
    </row>
    <row r="1041872" spans="10:10">
      <c r="J1041872" s="168" t="str">
        <f>IF(C1041872="","",VLOOKUP(C1041872,运单基本信息!$C$4:$P$1048576,12,FALSE))</f>
        <v/>
      </c>
    </row>
    <row r="1041873" spans="10:10">
      <c r="J1041873" s="168" t="str">
        <f>IF(C1041873="","",VLOOKUP(C1041873,运单基本信息!$C$4:$P$1048576,12,FALSE))</f>
        <v/>
      </c>
    </row>
    <row r="1041874" spans="10:10">
      <c r="J1041874" s="168" t="str">
        <f>IF(C1041874="","",VLOOKUP(C1041874,运单基本信息!$C$4:$P$1048576,12,FALSE))</f>
        <v/>
      </c>
    </row>
    <row r="1041875" spans="10:10">
      <c r="J1041875" s="168" t="str">
        <f>IF(C1041875="","",VLOOKUP(C1041875,运单基本信息!$C$4:$P$1048576,12,FALSE))</f>
        <v/>
      </c>
    </row>
    <row r="1041876" spans="10:10">
      <c r="J1041876" s="168" t="str">
        <f>IF(C1041876="","",VLOOKUP(C1041876,运单基本信息!$C$4:$P$1048576,12,FALSE))</f>
        <v/>
      </c>
    </row>
    <row r="1041877" spans="10:10">
      <c r="J1041877" s="168" t="str">
        <f>IF(C1041877="","",VLOOKUP(C1041877,运单基本信息!$C$4:$P$1048576,12,FALSE))</f>
        <v/>
      </c>
    </row>
    <row r="1041878" spans="10:10">
      <c r="J1041878" s="168" t="str">
        <f>IF(C1041878="","",VLOOKUP(C1041878,运单基本信息!$C$4:$P$1048576,12,FALSE))</f>
        <v/>
      </c>
    </row>
    <row r="1041879" spans="10:10">
      <c r="J1041879" s="168" t="str">
        <f>IF(C1041879="","",VLOOKUP(C1041879,运单基本信息!$C$4:$P$1048576,12,FALSE))</f>
        <v/>
      </c>
    </row>
    <row r="1041880" spans="10:10">
      <c r="J1041880" s="168" t="str">
        <f>IF(C1041880="","",VLOOKUP(C1041880,运单基本信息!$C$4:$P$1048576,12,FALSE))</f>
        <v/>
      </c>
    </row>
    <row r="1041881" spans="10:10">
      <c r="J1041881" s="168" t="str">
        <f>IF(C1041881="","",VLOOKUP(C1041881,运单基本信息!$C$4:$P$1048576,12,FALSE))</f>
        <v/>
      </c>
    </row>
    <row r="1041882" spans="10:10">
      <c r="J1041882" s="168" t="str">
        <f>IF(C1041882="","",VLOOKUP(C1041882,运单基本信息!$C$4:$P$1048576,12,FALSE))</f>
        <v/>
      </c>
    </row>
    <row r="1041883" spans="10:10">
      <c r="J1041883" s="168" t="str">
        <f>IF(C1041883="","",VLOOKUP(C1041883,运单基本信息!$C$4:$P$1048576,12,FALSE))</f>
        <v/>
      </c>
    </row>
    <row r="1041884" spans="10:10">
      <c r="J1041884" s="168" t="str">
        <f>IF(C1041884="","",VLOOKUP(C1041884,运单基本信息!$C$4:$P$1048576,12,FALSE))</f>
        <v/>
      </c>
    </row>
    <row r="1041885" spans="10:10">
      <c r="J1041885" s="168" t="str">
        <f>IF(C1041885="","",VLOOKUP(C1041885,运单基本信息!$C$4:$P$1048576,12,FALSE))</f>
        <v/>
      </c>
    </row>
    <row r="1041886" spans="10:10">
      <c r="J1041886" s="168" t="str">
        <f>IF(C1041886="","",VLOOKUP(C1041886,运单基本信息!$C$4:$P$1048576,12,FALSE))</f>
        <v/>
      </c>
    </row>
    <row r="1041887" spans="10:10">
      <c r="J1041887" s="168" t="str">
        <f>IF(C1041887="","",VLOOKUP(C1041887,运单基本信息!$C$4:$P$1048576,12,FALSE))</f>
        <v/>
      </c>
    </row>
    <row r="1041888" spans="10:10">
      <c r="J1041888" s="168" t="str">
        <f>IF(C1041888="","",VLOOKUP(C1041888,运单基本信息!$C$4:$P$1048576,12,FALSE))</f>
        <v/>
      </c>
    </row>
    <row r="1041889" spans="10:10">
      <c r="J1041889" s="168" t="str">
        <f>IF(C1041889="","",VLOOKUP(C1041889,运单基本信息!$C$4:$P$1048576,12,FALSE))</f>
        <v/>
      </c>
    </row>
    <row r="1041890" spans="10:10">
      <c r="J1041890" s="168" t="str">
        <f>IF(C1041890="","",VLOOKUP(C1041890,运单基本信息!$C$4:$P$1048576,12,FALSE))</f>
        <v/>
      </c>
    </row>
    <row r="1041891" spans="10:10">
      <c r="J1041891" s="168" t="str">
        <f>IF(C1041891="","",VLOOKUP(C1041891,运单基本信息!$C$4:$P$1048576,12,FALSE))</f>
        <v/>
      </c>
    </row>
    <row r="1041892" spans="10:10">
      <c r="J1041892" s="168" t="str">
        <f>IF(C1041892="","",VLOOKUP(C1041892,运单基本信息!$C$4:$P$1048576,12,FALSE))</f>
        <v/>
      </c>
    </row>
    <row r="1041893" spans="10:10">
      <c r="J1041893" s="168" t="str">
        <f>IF(C1041893="","",VLOOKUP(C1041893,运单基本信息!$C$4:$P$1048576,12,FALSE))</f>
        <v/>
      </c>
    </row>
    <row r="1041894" spans="10:10">
      <c r="J1041894" s="168" t="str">
        <f>IF(C1041894="","",VLOOKUP(C1041894,运单基本信息!$C$4:$P$1048576,12,FALSE))</f>
        <v/>
      </c>
    </row>
    <row r="1041895" spans="10:10">
      <c r="J1041895" s="168" t="str">
        <f>IF(C1041895="","",VLOOKUP(C1041895,运单基本信息!$C$4:$P$1048576,12,FALSE))</f>
        <v/>
      </c>
    </row>
    <row r="1041896" spans="10:10">
      <c r="J1041896" s="168" t="str">
        <f>IF(C1041896="","",VLOOKUP(C1041896,运单基本信息!$C$4:$P$1048576,12,FALSE))</f>
        <v/>
      </c>
    </row>
    <row r="1041897" spans="10:10">
      <c r="J1041897" s="168" t="str">
        <f>IF(C1041897="","",VLOOKUP(C1041897,运单基本信息!$C$4:$P$1048576,12,FALSE))</f>
        <v/>
      </c>
    </row>
    <row r="1041898" spans="10:10">
      <c r="J1041898" s="168" t="str">
        <f>IF(C1041898="","",VLOOKUP(C1041898,运单基本信息!$C$4:$P$1048576,12,FALSE))</f>
        <v/>
      </c>
    </row>
    <row r="1041899" spans="10:10">
      <c r="J1041899" s="168" t="str">
        <f>IF(C1041899="","",VLOOKUP(C1041899,运单基本信息!$C$4:$P$1048576,12,FALSE))</f>
        <v/>
      </c>
    </row>
    <row r="1041900" spans="10:10">
      <c r="J1041900" s="168" t="str">
        <f>IF(C1041900="","",VLOOKUP(C1041900,运单基本信息!$C$4:$P$1048576,12,FALSE))</f>
        <v/>
      </c>
    </row>
    <row r="1041901" spans="10:10">
      <c r="J1041901" s="168" t="str">
        <f>IF(C1041901="","",VLOOKUP(C1041901,运单基本信息!$C$4:$P$1048576,12,FALSE))</f>
        <v/>
      </c>
    </row>
    <row r="1041902" spans="10:10">
      <c r="J1041902" s="168" t="str">
        <f>IF(C1041902="","",VLOOKUP(C1041902,运单基本信息!$C$4:$P$1048576,12,FALSE))</f>
        <v/>
      </c>
    </row>
    <row r="1041903" spans="10:10">
      <c r="J1041903" s="168" t="str">
        <f>IF(C1041903="","",VLOOKUP(C1041903,运单基本信息!$C$4:$P$1048576,12,FALSE))</f>
        <v/>
      </c>
    </row>
    <row r="1041904" spans="10:10">
      <c r="J1041904" s="168" t="str">
        <f>IF(C1041904="","",VLOOKUP(C1041904,运单基本信息!$C$4:$P$1048576,12,FALSE))</f>
        <v/>
      </c>
    </row>
    <row r="1041905" spans="10:10">
      <c r="J1041905" s="168" t="str">
        <f>IF(C1041905="","",VLOOKUP(C1041905,运单基本信息!$C$4:$P$1048576,12,FALSE))</f>
        <v/>
      </c>
    </row>
    <row r="1041906" spans="10:10">
      <c r="J1041906" s="168" t="str">
        <f>IF(C1041906="","",VLOOKUP(C1041906,运单基本信息!$C$4:$P$1048576,12,FALSE))</f>
        <v/>
      </c>
    </row>
    <row r="1041907" spans="10:10">
      <c r="J1041907" s="168" t="str">
        <f>IF(C1041907="","",VLOOKUP(C1041907,运单基本信息!$C$4:$P$1048576,12,FALSE))</f>
        <v/>
      </c>
    </row>
    <row r="1041908" spans="10:10">
      <c r="J1041908" s="168" t="str">
        <f>IF(C1041908="","",VLOOKUP(C1041908,运单基本信息!$C$4:$P$1048576,12,FALSE))</f>
        <v/>
      </c>
    </row>
    <row r="1041909" spans="10:10">
      <c r="J1041909" s="168" t="str">
        <f>IF(C1041909="","",VLOOKUP(C1041909,运单基本信息!$C$4:$P$1048576,12,FALSE))</f>
        <v/>
      </c>
    </row>
    <row r="1041910" spans="10:10">
      <c r="J1041910" s="168" t="str">
        <f>IF(C1041910="","",VLOOKUP(C1041910,运单基本信息!$C$4:$P$1048576,12,FALSE))</f>
        <v/>
      </c>
    </row>
    <row r="1041911" spans="10:10">
      <c r="J1041911" s="168" t="str">
        <f>IF(C1041911="","",VLOOKUP(C1041911,运单基本信息!$C$4:$P$1048576,12,FALSE))</f>
        <v/>
      </c>
    </row>
    <row r="1041912" spans="10:10">
      <c r="J1041912" s="168" t="str">
        <f>IF(C1041912="","",VLOOKUP(C1041912,运单基本信息!$C$4:$P$1048576,12,FALSE))</f>
        <v/>
      </c>
    </row>
    <row r="1041913" spans="10:10">
      <c r="J1041913" s="168" t="str">
        <f>IF(C1041913="","",VLOOKUP(C1041913,运单基本信息!$C$4:$P$1048576,12,FALSE))</f>
        <v/>
      </c>
    </row>
    <row r="1041914" spans="10:10">
      <c r="J1041914" s="168" t="str">
        <f>IF(C1041914="","",VLOOKUP(C1041914,运单基本信息!$C$4:$P$1048576,12,FALSE))</f>
        <v/>
      </c>
    </row>
    <row r="1041915" spans="10:10">
      <c r="J1041915" s="168" t="str">
        <f>IF(C1041915="","",VLOOKUP(C1041915,运单基本信息!$C$4:$P$1048576,12,FALSE))</f>
        <v/>
      </c>
    </row>
    <row r="1041916" spans="10:10">
      <c r="J1041916" s="168" t="str">
        <f>IF(C1041916="","",VLOOKUP(C1041916,运单基本信息!$C$4:$P$1048576,12,FALSE))</f>
        <v/>
      </c>
    </row>
    <row r="1041917" spans="10:10">
      <c r="J1041917" s="168" t="str">
        <f>IF(C1041917="","",VLOOKUP(C1041917,运单基本信息!$C$4:$P$1048576,12,FALSE))</f>
        <v/>
      </c>
    </row>
    <row r="1041918" spans="10:10">
      <c r="J1041918" s="168" t="str">
        <f>IF(C1041918="","",VLOOKUP(C1041918,运单基本信息!$C$4:$P$1048576,12,FALSE))</f>
        <v/>
      </c>
    </row>
    <row r="1041919" spans="10:10">
      <c r="J1041919" s="168" t="str">
        <f>IF(C1041919="","",VLOOKUP(C1041919,运单基本信息!$C$4:$P$1048576,12,FALSE))</f>
        <v/>
      </c>
    </row>
    <row r="1041920" spans="10:10">
      <c r="J1041920" s="168" t="str">
        <f>IF(C1041920="","",VLOOKUP(C1041920,运单基本信息!$C$4:$P$1048576,12,FALSE))</f>
        <v/>
      </c>
    </row>
    <row r="1041921" spans="10:10">
      <c r="J1041921" s="168" t="str">
        <f>IF(C1041921="","",VLOOKUP(C1041921,运单基本信息!$C$4:$P$1048576,12,FALSE))</f>
        <v/>
      </c>
    </row>
    <row r="1041922" spans="10:10">
      <c r="J1041922" s="168" t="str">
        <f>IF(C1041922="","",VLOOKUP(C1041922,运单基本信息!$C$4:$P$1048576,12,FALSE))</f>
        <v/>
      </c>
    </row>
    <row r="1041923" spans="10:10">
      <c r="J1041923" s="168" t="str">
        <f>IF(C1041923="","",VLOOKUP(C1041923,运单基本信息!$C$4:$P$1048576,12,FALSE))</f>
        <v/>
      </c>
    </row>
    <row r="1041924" spans="10:10">
      <c r="J1041924" s="168" t="str">
        <f>IF(C1041924="","",VLOOKUP(C1041924,运单基本信息!$C$4:$P$1048576,12,FALSE))</f>
        <v/>
      </c>
    </row>
    <row r="1041925" spans="10:10">
      <c r="J1041925" s="168" t="str">
        <f>IF(C1041925="","",VLOOKUP(C1041925,运单基本信息!$C$4:$P$1048576,12,FALSE))</f>
        <v/>
      </c>
    </row>
    <row r="1041926" spans="10:10">
      <c r="J1041926" s="168" t="str">
        <f>IF(C1041926="","",VLOOKUP(C1041926,运单基本信息!$C$4:$P$1048576,12,FALSE))</f>
        <v/>
      </c>
    </row>
    <row r="1041927" spans="10:10">
      <c r="J1041927" s="168" t="str">
        <f>IF(C1041927="","",VLOOKUP(C1041927,运单基本信息!$C$4:$P$1048576,12,FALSE))</f>
        <v/>
      </c>
    </row>
    <row r="1041928" spans="10:10">
      <c r="J1041928" s="168" t="str">
        <f>IF(C1041928="","",VLOOKUP(C1041928,运单基本信息!$C$4:$P$1048576,12,FALSE))</f>
        <v/>
      </c>
    </row>
    <row r="1041929" spans="10:10">
      <c r="J1041929" s="168" t="str">
        <f>IF(C1041929="","",VLOOKUP(C1041929,运单基本信息!$C$4:$P$1048576,12,FALSE))</f>
        <v/>
      </c>
    </row>
    <row r="1041930" spans="10:10">
      <c r="J1041930" s="168" t="str">
        <f>IF(C1041930="","",VLOOKUP(C1041930,运单基本信息!$C$4:$P$1048576,12,FALSE))</f>
        <v/>
      </c>
    </row>
    <row r="1041931" spans="10:10">
      <c r="J1041931" s="168" t="str">
        <f>IF(C1041931="","",VLOOKUP(C1041931,运单基本信息!$C$4:$P$1048576,12,FALSE))</f>
        <v/>
      </c>
    </row>
    <row r="1041932" spans="10:10">
      <c r="J1041932" s="168" t="str">
        <f>IF(C1041932="","",VLOOKUP(C1041932,运单基本信息!$C$4:$P$1048576,12,FALSE))</f>
        <v/>
      </c>
    </row>
    <row r="1041933" spans="10:10">
      <c r="J1041933" s="168" t="str">
        <f>IF(C1041933="","",VLOOKUP(C1041933,运单基本信息!$C$4:$P$1048576,12,FALSE))</f>
        <v/>
      </c>
    </row>
    <row r="1041934" spans="10:10">
      <c r="J1041934" s="168" t="str">
        <f>IF(C1041934="","",VLOOKUP(C1041934,运单基本信息!$C$4:$P$1048576,12,FALSE))</f>
        <v/>
      </c>
    </row>
    <row r="1041935" spans="10:10">
      <c r="J1041935" s="168" t="str">
        <f>IF(C1041935="","",VLOOKUP(C1041935,运单基本信息!$C$4:$P$1048576,12,FALSE))</f>
        <v/>
      </c>
    </row>
    <row r="1041936" spans="10:10">
      <c r="J1041936" s="168" t="str">
        <f>IF(C1041936="","",VLOOKUP(C1041936,运单基本信息!$C$4:$P$1048576,12,FALSE))</f>
        <v/>
      </c>
    </row>
    <row r="1041937" spans="10:10">
      <c r="J1041937" s="168" t="str">
        <f>IF(C1041937="","",VLOOKUP(C1041937,运单基本信息!$C$4:$P$1048576,12,FALSE))</f>
        <v/>
      </c>
    </row>
    <row r="1041938" spans="10:10">
      <c r="J1041938" s="168" t="str">
        <f>IF(C1041938="","",VLOOKUP(C1041938,运单基本信息!$C$4:$P$1048576,12,FALSE))</f>
        <v/>
      </c>
    </row>
    <row r="1041939" spans="10:10">
      <c r="J1041939" s="168" t="str">
        <f>IF(C1041939="","",VLOOKUP(C1041939,运单基本信息!$C$4:$P$1048576,12,FALSE))</f>
        <v/>
      </c>
    </row>
    <row r="1041940" spans="10:10">
      <c r="J1041940" s="168" t="str">
        <f>IF(C1041940="","",VLOOKUP(C1041940,运单基本信息!$C$4:$P$1048576,12,FALSE))</f>
        <v/>
      </c>
    </row>
    <row r="1041941" spans="10:10">
      <c r="J1041941" s="168" t="str">
        <f>IF(C1041941="","",VLOOKUP(C1041941,运单基本信息!$C$4:$P$1048576,12,FALSE))</f>
        <v/>
      </c>
    </row>
    <row r="1041942" spans="10:10">
      <c r="J1041942" s="168" t="str">
        <f>IF(C1041942="","",VLOOKUP(C1041942,运单基本信息!$C$4:$P$1048576,12,FALSE))</f>
        <v/>
      </c>
    </row>
    <row r="1041943" spans="10:10">
      <c r="J1041943" s="168" t="str">
        <f>IF(C1041943="","",VLOOKUP(C1041943,运单基本信息!$C$4:$P$1048576,12,FALSE))</f>
        <v/>
      </c>
    </row>
    <row r="1041944" spans="10:10">
      <c r="J1041944" s="168" t="str">
        <f>IF(C1041944="","",VLOOKUP(C1041944,运单基本信息!$C$4:$P$1048576,12,FALSE))</f>
        <v/>
      </c>
    </row>
    <row r="1041945" spans="10:10">
      <c r="J1041945" s="168" t="str">
        <f>IF(C1041945="","",VLOOKUP(C1041945,运单基本信息!$C$4:$P$1048576,12,FALSE))</f>
        <v/>
      </c>
    </row>
    <row r="1041946" spans="10:10">
      <c r="J1041946" s="168" t="str">
        <f>IF(C1041946="","",VLOOKUP(C1041946,运单基本信息!$C$4:$P$1048576,12,FALSE))</f>
        <v/>
      </c>
    </row>
    <row r="1041947" spans="10:10">
      <c r="J1041947" s="168" t="str">
        <f>IF(C1041947="","",VLOOKUP(C1041947,运单基本信息!$C$4:$P$1048576,12,FALSE))</f>
        <v/>
      </c>
    </row>
    <row r="1041948" spans="10:10">
      <c r="J1041948" s="168" t="str">
        <f>IF(C1041948="","",VLOOKUP(C1041948,运单基本信息!$C$4:$P$1048576,12,FALSE))</f>
        <v/>
      </c>
    </row>
    <row r="1041949" spans="10:10">
      <c r="J1041949" s="168" t="str">
        <f>IF(C1041949="","",VLOOKUP(C1041949,运单基本信息!$C$4:$P$1048576,12,FALSE))</f>
        <v/>
      </c>
    </row>
    <row r="1041950" spans="10:10">
      <c r="J1041950" s="168" t="str">
        <f>IF(C1041950="","",VLOOKUP(C1041950,运单基本信息!$C$4:$P$1048576,12,FALSE))</f>
        <v/>
      </c>
    </row>
    <row r="1041951" spans="10:10">
      <c r="J1041951" s="168" t="str">
        <f>IF(C1041951="","",VLOOKUP(C1041951,运单基本信息!$C$4:$P$1048576,12,FALSE))</f>
        <v/>
      </c>
    </row>
    <row r="1041952" spans="10:10">
      <c r="J1041952" s="168" t="str">
        <f>IF(C1041952="","",VLOOKUP(C1041952,运单基本信息!$C$4:$P$1048576,12,FALSE))</f>
        <v/>
      </c>
    </row>
    <row r="1041953" spans="10:10">
      <c r="J1041953" s="168" t="str">
        <f>IF(C1041953="","",VLOOKUP(C1041953,运单基本信息!$C$4:$P$1048576,12,FALSE))</f>
        <v/>
      </c>
    </row>
    <row r="1041954" spans="10:10">
      <c r="J1041954" s="168" t="str">
        <f>IF(C1041954="","",VLOOKUP(C1041954,运单基本信息!$C$4:$P$1048576,12,FALSE))</f>
        <v/>
      </c>
    </row>
    <row r="1041955" spans="10:10">
      <c r="J1041955" s="168" t="str">
        <f>IF(C1041955="","",VLOOKUP(C1041955,运单基本信息!$C$4:$P$1048576,12,FALSE))</f>
        <v/>
      </c>
    </row>
    <row r="1041956" spans="10:10">
      <c r="J1041956" s="168" t="str">
        <f>IF(C1041956="","",VLOOKUP(C1041956,运单基本信息!$C$4:$P$1048576,12,FALSE))</f>
        <v/>
      </c>
    </row>
    <row r="1041957" spans="10:10">
      <c r="J1041957" s="168" t="str">
        <f>IF(C1041957="","",VLOOKUP(C1041957,运单基本信息!$C$4:$P$1048576,12,FALSE))</f>
        <v/>
      </c>
    </row>
    <row r="1041958" spans="10:10">
      <c r="J1041958" s="168" t="str">
        <f>IF(C1041958="","",VLOOKUP(C1041958,运单基本信息!$C$4:$P$1048576,12,FALSE))</f>
        <v/>
      </c>
    </row>
    <row r="1041959" spans="10:10">
      <c r="J1041959" s="168" t="str">
        <f>IF(C1041959="","",VLOOKUP(C1041959,运单基本信息!$C$4:$P$1048576,12,FALSE))</f>
        <v/>
      </c>
    </row>
    <row r="1041960" spans="10:10">
      <c r="J1041960" s="168" t="str">
        <f>IF(C1041960="","",VLOOKUP(C1041960,运单基本信息!$C$4:$P$1048576,12,FALSE))</f>
        <v/>
      </c>
    </row>
    <row r="1041961" spans="10:10">
      <c r="J1041961" s="168" t="str">
        <f>IF(C1041961="","",VLOOKUP(C1041961,运单基本信息!$C$4:$P$1048576,12,FALSE))</f>
        <v/>
      </c>
    </row>
    <row r="1041962" spans="10:10">
      <c r="J1041962" s="168" t="str">
        <f>IF(C1041962="","",VLOOKUP(C1041962,运单基本信息!$C$4:$P$1048576,12,FALSE))</f>
        <v/>
      </c>
    </row>
    <row r="1041963" spans="10:10">
      <c r="J1041963" s="168" t="str">
        <f>IF(C1041963="","",VLOOKUP(C1041963,运单基本信息!$C$4:$P$1048576,12,FALSE))</f>
        <v/>
      </c>
    </row>
    <row r="1041964" spans="10:10">
      <c r="J1041964" s="168" t="str">
        <f>IF(C1041964="","",VLOOKUP(C1041964,运单基本信息!$C$4:$P$1048576,12,FALSE))</f>
        <v/>
      </c>
    </row>
    <row r="1041965" spans="10:10">
      <c r="J1041965" s="168" t="str">
        <f>IF(C1041965="","",VLOOKUP(C1041965,运单基本信息!$C$4:$P$1048576,12,FALSE))</f>
        <v/>
      </c>
    </row>
    <row r="1041966" spans="10:10">
      <c r="J1041966" s="168" t="str">
        <f>IF(C1041966="","",VLOOKUP(C1041966,运单基本信息!$C$4:$P$1048576,12,FALSE))</f>
        <v/>
      </c>
    </row>
    <row r="1041967" spans="10:10">
      <c r="J1041967" s="168" t="str">
        <f>IF(C1041967="","",VLOOKUP(C1041967,运单基本信息!$C$4:$P$1048576,12,FALSE))</f>
        <v/>
      </c>
    </row>
    <row r="1041968" spans="10:10">
      <c r="J1041968" s="168" t="str">
        <f>IF(C1041968="","",VLOOKUP(C1041968,运单基本信息!$C$4:$P$1048576,12,FALSE))</f>
        <v/>
      </c>
    </row>
    <row r="1041969" spans="10:10">
      <c r="J1041969" s="168" t="str">
        <f>IF(C1041969="","",VLOOKUP(C1041969,运单基本信息!$C$4:$P$1048576,12,FALSE))</f>
        <v/>
      </c>
    </row>
    <row r="1041970" spans="10:10">
      <c r="J1041970" s="168" t="str">
        <f>IF(C1041970="","",VLOOKUP(C1041970,运单基本信息!$C$4:$P$1048576,12,FALSE))</f>
        <v/>
      </c>
    </row>
    <row r="1041971" spans="10:10">
      <c r="J1041971" s="168" t="str">
        <f>IF(C1041971="","",VLOOKUP(C1041971,运单基本信息!$C$4:$P$1048576,12,FALSE))</f>
        <v/>
      </c>
    </row>
    <row r="1041972" spans="10:10">
      <c r="J1041972" s="168" t="str">
        <f>IF(C1041972="","",VLOOKUP(C1041972,运单基本信息!$C$4:$P$1048576,12,FALSE))</f>
        <v/>
      </c>
    </row>
    <row r="1041973" spans="10:10">
      <c r="J1041973" s="168" t="str">
        <f>IF(C1041973="","",VLOOKUP(C1041973,运单基本信息!$C$4:$P$1048576,12,FALSE))</f>
        <v/>
      </c>
    </row>
    <row r="1041974" spans="10:10">
      <c r="J1041974" s="168" t="str">
        <f>IF(C1041974="","",VLOOKUP(C1041974,运单基本信息!$C$4:$P$1048576,12,FALSE))</f>
        <v/>
      </c>
    </row>
    <row r="1041975" spans="10:10">
      <c r="J1041975" s="168" t="str">
        <f>IF(C1041975="","",VLOOKUP(C1041975,运单基本信息!$C$4:$P$1048576,12,FALSE))</f>
        <v/>
      </c>
    </row>
    <row r="1041976" spans="10:10">
      <c r="J1041976" s="168" t="str">
        <f>IF(C1041976="","",VLOOKUP(C1041976,运单基本信息!$C$4:$P$1048576,12,FALSE))</f>
        <v/>
      </c>
    </row>
    <row r="1041977" spans="10:10">
      <c r="J1041977" s="168" t="str">
        <f>IF(C1041977="","",VLOOKUP(C1041977,运单基本信息!$C$4:$P$1048576,12,FALSE))</f>
        <v/>
      </c>
    </row>
    <row r="1041978" spans="10:10">
      <c r="J1041978" s="168" t="str">
        <f>IF(C1041978="","",VLOOKUP(C1041978,运单基本信息!$C$4:$P$1048576,12,FALSE))</f>
        <v/>
      </c>
    </row>
    <row r="1041979" spans="10:10">
      <c r="J1041979" s="168" t="str">
        <f>IF(C1041979="","",VLOOKUP(C1041979,运单基本信息!$C$4:$P$1048576,12,FALSE))</f>
        <v/>
      </c>
    </row>
    <row r="1041980" spans="10:10">
      <c r="J1041980" s="168" t="str">
        <f>IF(C1041980="","",VLOOKUP(C1041980,运单基本信息!$C$4:$P$1048576,12,FALSE))</f>
        <v/>
      </c>
    </row>
    <row r="1041981" spans="10:10">
      <c r="J1041981" s="168" t="str">
        <f>IF(C1041981="","",VLOOKUP(C1041981,运单基本信息!$C$4:$P$1048576,12,FALSE))</f>
        <v/>
      </c>
    </row>
    <row r="1041982" spans="10:10">
      <c r="J1041982" s="168" t="str">
        <f>IF(C1041982="","",VLOOKUP(C1041982,运单基本信息!$C$4:$P$1048576,12,FALSE))</f>
        <v/>
      </c>
    </row>
    <row r="1041983" spans="10:10">
      <c r="J1041983" s="168" t="str">
        <f>IF(C1041983="","",VLOOKUP(C1041983,运单基本信息!$C$4:$P$1048576,12,FALSE))</f>
        <v/>
      </c>
    </row>
    <row r="1041984" spans="10:10">
      <c r="J1041984" s="168" t="str">
        <f>IF(C1041984="","",VLOOKUP(C1041984,运单基本信息!$C$4:$P$1048576,12,FALSE))</f>
        <v/>
      </c>
    </row>
    <row r="1041985" spans="10:10">
      <c r="J1041985" s="168" t="str">
        <f>IF(C1041985="","",VLOOKUP(C1041985,运单基本信息!$C$4:$P$1048576,12,FALSE))</f>
        <v/>
      </c>
    </row>
    <row r="1041986" spans="10:10">
      <c r="J1041986" s="168" t="str">
        <f>IF(C1041986="","",VLOOKUP(C1041986,运单基本信息!$C$4:$P$1048576,12,FALSE))</f>
        <v/>
      </c>
    </row>
    <row r="1041987" spans="10:10">
      <c r="J1041987" s="168" t="str">
        <f>IF(C1041987="","",VLOOKUP(C1041987,运单基本信息!$C$4:$P$1048576,12,FALSE))</f>
        <v/>
      </c>
    </row>
    <row r="1041988" spans="10:10">
      <c r="J1041988" s="168" t="str">
        <f>IF(C1041988="","",VLOOKUP(C1041988,运单基本信息!$C$4:$P$1048576,12,FALSE))</f>
        <v/>
      </c>
    </row>
    <row r="1041989" spans="10:10">
      <c r="J1041989" s="168" t="str">
        <f>IF(C1041989="","",VLOOKUP(C1041989,运单基本信息!$C$4:$P$1048576,12,FALSE))</f>
        <v/>
      </c>
    </row>
    <row r="1041990" spans="10:10">
      <c r="J1041990" s="168" t="str">
        <f>IF(C1041990="","",VLOOKUP(C1041990,运单基本信息!$C$4:$P$1048576,12,FALSE))</f>
        <v/>
      </c>
    </row>
    <row r="1041991" spans="10:10">
      <c r="J1041991" s="168" t="str">
        <f>IF(C1041991="","",VLOOKUP(C1041991,运单基本信息!$C$4:$P$1048576,12,FALSE))</f>
        <v/>
      </c>
    </row>
    <row r="1041992" spans="10:10">
      <c r="J1041992" s="168" t="str">
        <f>IF(C1041992="","",VLOOKUP(C1041992,运单基本信息!$C$4:$P$1048576,12,FALSE))</f>
        <v/>
      </c>
    </row>
    <row r="1041993" spans="10:10">
      <c r="J1041993" s="168" t="str">
        <f>IF(C1041993="","",VLOOKUP(C1041993,运单基本信息!$C$4:$P$1048576,12,FALSE))</f>
        <v/>
      </c>
    </row>
    <row r="1041994" spans="10:10">
      <c r="J1041994" s="168" t="str">
        <f>IF(C1041994="","",VLOOKUP(C1041994,运单基本信息!$C$4:$P$1048576,12,FALSE))</f>
        <v/>
      </c>
    </row>
    <row r="1041995" spans="10:10">
      <c r="J1041995" s="168" t="str">
        <f>IF(C1041995="","",VLOOKUP(C1041995,运单基本信息!$C$4:$P$1048576,12,FALSE))</f>
        <v/>
      </c>
    </row>
    <row r="1041996" spans="10:10">
      <c r="J1041996" s="168" t="str">
        <f>IF(C1041996="","",VLOOKUP(C1041996,运单基本信息!$C$4:$P$1048576,12,FALSE))</f>
        <v/>
      </c>
    </row>
    <row r="1041997" spans="10:10">
      <c r="J1041997" s="168" t="str">
        <f>IF(C1041997="","",VLOOKUP(C1041997,运单基本信息!$C$4:$P$1048576,12,FALSE))</f>
        <v/>
      </c>
    </row>
    <row r="1041998" spans="10:10">
      <c r="J1041998" s="168" t="str">
        <f>IF(C1041998="","",VLOOKUP(C1041998,运单基本信息!$C$4:$P$1048576,12,FALSE))</f>
        <v/>
      </c>
    </row>
    <row r="1041999" spans="10:10">
      <c r="J1041999" s="168" t="str">
        <f>IF(C1041999="","",VLOOKUP(C1041999,运单基本信息!$C$4:$P$1048576,12,FALSE))</f>
        <v/>
      </c>
    </row>
    <row r="1042000" spans="10:10">
      <c r="J1042000" s="168" t="str">
        <f>IF(C1042000="","",VLOOKUP(C1042000,运单基本信息!$C$4:$P$1048576,12,FALSE))</f>
        <v/>
      </c>
    </row>
    <row r="1042001" spans="10:10">
      <c r="J1042001" s="168" t="str">
        <f>IF(C1042001="","",VLOOKUP(C1042001,运单基本信息!$C$4:$P$1048576,12,FALSE))</f>
        <v/>
      </c>
    </row>
    <row r="1042002" spans="10:10">
      <c r="J1042002" s="168" t="str">
        <f>IF(C1042002="","",VLOOKUP(C1042002,运单基本信息!$C$4:$P$1048576,12,FALSE))</f>
        <v/>
      </c>
    </row>
    <row r="1042003" spans="10:10">
      <c r="J1042003" s="168" t="str">
        <f>IF(C1042003="","",VLOOKUP(C1042003,运单基本信息!$C$4:$P$1048576,12,FALSE))</f>
        <v/>
      </c>
    </row>
    <row r="1042004" spans="10:10">
      <c r="J1042004" s="168" t="str">
        <f>IF(C1042004="","",VLOOKUP(C1042004,运单基本信息!$C$4:$P$1048576,12,FALSE))</f>
        <v/>
      </c>
    </row>
    <row r="1042005" spans="10:10">
      <c r="J1042005" s="168" t="str">
        <f>IF(C1042005="","",VLOOKUP(C1042005,运单基本信息!$C$4:$P$1048576,12,FALSE))</f>
        <v/>
      </c>
    </row>
    <row r="1042006" spans="10:10">
      <c r="J1042006" s="168" t="str">
        <f>IF(C1042006="","",VLOOKUP(C1042006,运单基本信息!$C$4:$P$1048576,12,FALSE))</f>
        <v/>
      </c>
    </row>
    <row r="1042007" spans="10:10">
      <c r="J1042007" s="168" t="str">
        <f>IF(C1042007="","",VLOOKUP(C1042007,运单基本信息!$C$4:$P$1048576,12,FALSE))</f>
        <v/>
      </c>
    </row>
    <row r="1042008" spans="10:10">
      <c r="J1042008" s="168" t="str">
        <f>IF(C1042008="","",VLOOKUP(C1042008,运单基本信息!$C$4:$P$1048576,12,FALSE))</f>
        <v/>
      </c>
    </row>
    <row r="1042009" spans="10:10">
      <c r="J1042009" s="168" t="str">
        <f>IF(C1042009="","",VLOOKUP(C1042009,运单基本信息!$C$4:$P$1048576,12,FALSE))</f>
        <v/>
      </c>
    </row>
    <row r="1042010" spans="10:10">
      <c r="J1042010" s="168" t="str">
        <f>IF(C1042010="","",VLOOKUP(C1042010,运单基本信息!$C$4:$P$1048576,12,FALSE))</f>
        <v/>
      </c>
    </row>
    <row r="1042011" spans="10:10">
      <c r="J1042011" s="168" t="str">
        <f>IF(C1042011="","",VLOOKUP(C1042011,运单基本信息!$C$4:$P$1048576,12,FALSE))</f>
        <v/>
      </c>
    </row>
    <row r="1042012" spans="10:10">
      <c r="J1042012" s="168" t="str">
        <f>IF(C1042012="","",VLOOKUP(C1042012,运单基本信息!$C$4:$P$1048576,12,FALSE))</f>
        <v/>
      </c>
    </row>
    <row r="1042013" spans="10:10">
      <c r="J1042013" s="168" t="str">
        <f>IF(C1042013="","",VLOOKUP(C1042013,运单基本信息!$C$4:$P$1048576,12,FALSE))</f>
        <v/>
      </c>
    </row>
    <row r="1042014" spans="10:10">
      <c r="J1042014" s="168" t="str">
        <f>IF(C1042014="","",VLOOKUP(C1042014,运单基本信息!$C$4:$P$1048576,12,FALSE))</f>
        <v/>
      </c>
    </row>
    <row r="1042015" spans="10:10">
      <c r="J1042015" s="168" t="str">
        <f>IF(C1042015="","",VLOOKUP(C1042015,运单基本信息!$C$4:$P$1048576,12,FALSE))</f>
        <v/>
      </c>
    </row>
    <row r="1042016" spans="10:10">
      <c r="J1042016" s="168" t="str">
        <f>IF(C1042016="","",VLOOKUP(C1042016,运单基本信息!$C$4:$P$1048576,12,FALSE))</f>
        <v/>
      </c>
    </row>
    <row r="1042017" spans="10:10">
      <c r="J1042017" s="168" t="str">
        <f>IF(C1042017="","",VLOOKUP(C1042017,运单基本信息!$C$4:$P$1048576,12,FALSE))</f>
        <v/>
      </c>
    </row>
    <row r="1042018" spans="10:10">
      <c r="J1042018" s="168" t="str">
        <f>IF(C1042018="","",VLOOKUP(C1042018,运单基本信息!$C$4:$P$1048576,12,FALSE))</f>
        <v/>
      </c>
    </row>
    <row r="1042019" spans="10:10">
      <c r="J1042019" s="168" t="str">
        <f>IF(C1042019="","",VLOOKUP(C1042019,运单基本信息!$C$4:$P$1048576,12,FALSE))</f>
        <v/>
      </c>
    </row>
    <row r="1042020" spans="10:10">
      <c r="J1042020" s="168" t="str">
        <f>IF(C1042020="","",VLOOKUP(C1042020,运单基本信息!$C$4:$P$1048576,12,FALSE))</f>
        <v/>
      </c>
    </row>
    <row r="1042021" spans="10:10">
      <c r="J1042021" s="168" t="str">
        <f>IF(C1042021="","",VLOOKUP(C1042021,运单基本信息!$C$4:$P$1048576,12,FALSE))</f>
        <v/>
      </c>
    </row>
    <row r="1042022" spans="10:10">
      <c r="J1042022" s="168" t="str">
        <f>IF(C1042022="","",VLOOKUP(C1042022,运单基本信息!$C$4:$P$1048576,12,FALSE))</f>
        <v/>
      </c>
    </row>
    <row r="1042023" spans="10:10">
      <c r="J1042023" s="168" t="str">
        <f>IF(C1042023="","",VLOOKUP(C1042023,运单基本信息!$C$4:$P$1048576,12,FALSE))</f>
        <v/>
      </c>
    </row>
    <row r="1042024" spans="10:10">
      <c r="J1042024" s="168" t="str">
        <f>IF(C1042024="","",VLOOKUP(C1042024,运单基本信息!$C$4:$P$1048576,12,FALSE))</f>
        <v/>
      </c>
    </row>
    <row r="1042025" spans="10:10">
      <c r="J1042025" s="168" t="str">
        <f>IF(C1042025="","",VLOOKUP(C1042025,运单基本信息!$C$4:$P$1048576,12,FALSE))</f>
        <v/>
      </c>
    </row>
    <row r="1042026" spans="10:10">
      <c r="J1042026" s="168" t="str">
        <f>IF(C1042026="","",VLOOKUP(C1042026,运单基本信息!$C$4:$P$1048576,12,FALSE))</f>
        <v/>
      </c>
    </row>
    <row r="1042027" spans="10:10">
      <c r="J1042027" s="168" t="str">
        <f>IF(C1042027="","",VLOOKUP(C1042027,运单基本信息!$C$4:$P$1048576,12,FALSE))</f>
        <v/>
      </c>
    </row>
    <row r="1042028" spans="10:10">
      <c r="J1042028" s="168" t="str">
        <f>IF(C1042028="","",VLOOKUP(C1042028,运单基本信息!$C$4:$P$1048576,12,FALSE))</f>
        <v/>
      </c>
    </row>
    <row r="1042029" spans="10:10">
      <c r="J1042029" s="168" t="str">
        <f>IF(C1042029="","",VLOOKUP(C1042029,运单基本信息!$C$4:$P$1048576,12,FALSE))</f>
        <v/>
      </c>
    </row>
    <row r="1042030" spans="10:10">
      <c r="J1042030" s="168" t="str">
        <f>IF(C1042030="","",VLOOKUP(C1042030,运单基本信息!$C$4:$P$1048576,12,FALSE))</f>
        <v/>
      </c>
    </row>
    <row r="1042031" spans="10:10">
      <c r="J1042031" s="168" t="str">
        <f>IF(C1042031="","",VLOOKUP(C1042031,运单基本信息!$C$4:$P$1048576,12,FALSE))</f>
        <v/>
      </c>
    </row>
    <row r="1042032" spans="10:10">
      <c r="J1042032" s="168" t="str">
        <f>IF(C1042032="","",VLOOKUP(C1042032,运单基本信息!$C$4:$P$1048576,12,FALSE))</f>
        <v/>
      </c>
    </row>
    <row r="1042033" spans="10:10">
      <c r="J1042033" s="168" t="str">
        <f>IF(C1042033="","",VLOOKUP(C1042033,运单基本信息!$C$4:$P$1048576,12,FALSE))</f>
        <v/>
      </c>
    </row>
    <row r="1042034" spans="10:10">
      <c r="J1042034" s="168" t="str">
        <f>IF(C1042034="","",VLOOKUP(C1042034,运单基本信息!$C$4:$P$1048576,12,FALSE))</f>
        <v/>
      </c>
    </row>
    <row r="1042035" spans="10:10">
      <c r="J1042035" s="168" t="str">
        <f>IF(C1042035="","",VLOOKUP(C1042035,运单基本信息!$C$4:$P$1048576,12,FALSE))</f>
        <v/>
      </c>
    </row>
    <row r="1042036" spans="10:10">
      <c r="J1042036" s="168" t="str">
        <f>IF(C1042036="","",VLOOKUP(C1042036,运单基本信息!$C$4:$P$1048576,12,FALSE))</f>
        <v/>
      </c>
    </row>
    <row r="1042037" spans="10:10">
      <c r="J1042037" s="168" t="str">
        <f>IF(C1042037="","",VLOOKUP(C1042037,运单基本信息!$C$4:$P$1048576,12,FALSE))</f>
        <v/>
      </c>
    </row>
    <row r="1042038" spans="10:10">
      <c r="J1042038" s="168" t="str">
        <f>IF(C1042038="","",VLOOKUP(C1042038,运单基本信息!$C$4:$P$1048576,12,FALSE))</f>
        <v/>
      </c>
    </row>
    <row r="1042039" spans="10:10">
      <c r="J1042039" s="168" t="str">
        <f>IF(C1042039="","",VLOOKUP(C1042039,运单基本信息!$C$4:$P$1048576,12,FALSE))</f>
        <v/>
      </c>
    </row>
    <row r="1042040" spans="10:10">
      <c r="J1042040" s="168" t="str">
        <f>IF(C1042040="","",VLOOKUP(C1042040,运单基本信息!$C$4:$P$1048576,12,FALSE))</f>
        <v/>
      </c>
    </row>
    <row r="1042041" spans="10:10">
      <c r="J1042041" s="168" t="str">
        <f>IF(C1042041="","",VLOOKUP(C1042041,运单基本信息!$C$4:$P$1048576,12,FALSE))</f>
        <v/>
      </c>
    </row>
    <row r="1042042" spans="10:10">
      <c r="J1042042" s="168" t="str">
        <f>IF(C1042042="","",VLOOKUP(C1042042,运单基本信息!$C$4:$P$1048576,12,FALSE))</f>
        <v/>
      </c>
    </row>
    <row r="1042043" spans="10:10">
      <c r="J1042043" s="168" t="str">
        <f>IF(C1042043="","",VLOOKUP(C1042043,运单基本信息!$C$4:$P$1048576,12,FALSE))</f>
        <v/>
      </c>
    </row>
    <row r="1042044" spans="10:10">
      <c r="J1042044" s="168" t="str">
        <f>IF(C1042044="","",VLOOKUP(C1042044,运单基本信息!$C$4:$P$1048576,12,FALSE))</f>
        <v/>
      </c>
    </row>
    <row r="1042045" spans="10:10">
      <c r="J1042045" s="168" t="str">
        <f>IF(C1042045="","",VLOOKUP(C1042045,运单基本信息!$C$4:$P$1048576,12,FALSE))</f>
        <v/>
      </c>
    </row>
    <row r="1042046" spans="10:10">
      <c r="J1042046" s="168" t="str">
        <f>IF(C1042046="","",VLOOKUP(C1042046,运单基本信息!$C$4:$P$1048576,12,FALSE))</f>
        <v/>
      </c>
    </row>
    <row r="1042047" spans="10:10">
      <c r="J1042047" s="168" t="str">
        <f>IF(C1042047="","",VLOOKUP(C1042047,运单基本信息!$C$4:$P$1048576,12,FALSE))</f>
        <v/>
      </c>
    </row>
    <row r="1042048" spans="10:10">
      <c r="J1042048" s="168" t="str">
        <f>IF(C1042048="","",VLOOKUP(C1042048,运单基本信息!$C$4:$P$1048576,12,FALSE))</f>
        <v/>
      </c>
    </row>
    <row r="1042049" spans="10:10">
      <c r="J1042049" s="168" t="str">
        <f>IF(C1042049="","",VLOOKUP(C1042049,运单基本信息!$C$4:$P$1048576,12,FALSE))</f>
        <v/>
      </c>
    </row>
    <row r="1042050" spans="10:10">
      <c r="J1042050" s="168" t="str">
        <f>IF(C1042050="","",VLOOKUP(C1042050,运单基本信息!$C$4:$P$1048576,12,FALSE))</f>
        <v/>
      </c>
    </row>
    <row r="1042051" spans="10:10">
      <c r="J1042051" s="168" t="str">
        <f>IF(C1042051="","",VLOOKUP(C1042051,运单基本信息!$C$4:$P$1048576,12,FALSE))</f>
        <v/>
      </c>
    </row>
    <row r="1042052" spans="10:10">
      <c r="J1042052" s="168" t="str">
        <f>IF(C1042052="","",VLOOKUP(C1042052,运单基本信息!$C$4:$P$1048576,12,FALSE))</f>
        <v/>
      </c>
    </row>
    <row r="1042053" spans="10:10">
      <c r="J1042053" s="168" t="str">
        <f>IF(C1042053="","",VLOOKUP(C1042053,运单基本信息!$C$4:$P$1048576,12,FALSE))</f>
        <v/>
      </c>
    </row>
    <row r="1042054" spans="10:10">
      <c r="J1042054" s="168" t="str">
        <f>IF(C1042054="","",VLOOKUP(C1042054,运单基本信息!$C$4:$P$1048576,12,FALSE))</f>
        <v/>
      </c>
    </row>
    <row r="1042055" spans="10:10">
      <c r="J1042055" s="168" t="str">
        <f>IF(C1042055="","",VLOOKUP(C1042055,运单基本信息!$C$4:$P$1048576,12,FALSE))</f>
        <v/>
      </c>
    </row>
    <row r="1042056" spans="10:10">
      <c r="J1042056" s="168" t="str">
        <f>IF(C1042056="","",VLOOKUP(C1042056,运单基本信息!$C$4:$P$1048576,12,FALSE))</f>
        <v/>
      </c>
    </row>
    <row r="1042057" spans="10:10">
      <c r="J1042057" s="168" t="str">
        <f>IF(C1042057="","",VLOOKUP(C1042057,运单基本信息!$C$4:$P$1048576,12,FALSE))</f>
        <v/>
      </c>
    </row>
    <row r="1042058" spans="10:10">
      <c r="J1042058" s="168" t="str">
        <f>IF(C1042058="","",VLOOKUP(C1042058,运单基本信息!$C$4:$P$1048576,12,FALSE))</f>
        <v/>
      </c>
    </row>
    <row r="1042059" spans="10:10">
      <c r="J1042059" s="168" t="str">
        <f>IF(C1042059="","",VLOOKUP(C1042059,运单基本信息!$C$4:$P$1048576,12,FALSE))</f>
        <v/>
      </c>
    </row>
    <row r="1042060" spans="10:10">
      <c r="J1042060" s="168" t="str">
        <f>IF(C1042060="","",VLOOKUP(C1042060,运单基本信息!$C$4:$P$1048576,12,FALSE))</f>
        <v/>
      </c>
    </row>
    <row r="1042061" spans="10:10">
      <c r="J1042061" s="168" t="str">
        <f>IF(C1042061="","",VLOOKUP(C1042061,运单基本信息!$C$4:$P$1048576,12,FALSE))</f>
        <v/>
      </c>
    </row>
    <row r="1042062" spans="10:10">
      <c r="J1042062" s="168" t="str">
        <f>IF(C1042062="","",VLOOKUP(C1042062,运单基本信息!$C$4:$P$1048576,12,FALSE))</f>
        <v/>
      </c>
    </row>
    <row r="1042063" spans="10:10">
      <c r="J1042063" s="168" t="str">
        <f>IF(C1042063="","",VLOOKUP(C1042063,运单基本信息!$C$4:$P$1048576,12,FALSE))</f>
        <v/>
      </c>
    </row>
    <row r="1042064" spans="10:10">
      <c r="J1042064" s="168" t="str">
        <f>IF(C1042064="","",VLOOKUP(C1042064,运单基本信息!$C$4:$P$1048576,12,FALSE))</f>
        <v/>
      </c>
    </row>
    <row r="1042065" spans="10:10">
      <c r="J1042065" s="168" t="str">
        <f>IF(C1042065="","",VLOOKUP(C1042065,运单基本信息!$C$4:$P$1048576,12,FALSE))</f>
        <v/>
      </c>
    </row>
    <row r="1042066" spans="10:10">
      <c r="J1042066" s="168" t="str">
        <f>IF(C1042066="","",VLOOKUP(C1042066,运单基本信息!$C$4:$P$1048576,12,FALSE))</f>
        <v/>
      </c>
    </row>
    <row r="1042067" spans="10:10">
      <c r="J1042067" s="168" t="str">
        <f>IF(C1042067="","",VLOOKUP(C1042067,运单基本信息!$C$4:$P$1048576,12,FALSE))</f>
        <v/>
      </c>
    </row>
    <row r="1042068" spans="10:10">
      <c r="J1042068" s="168" t="str">
        <f>IF(C1042068="","",VLOOKUP(C1042068,运单基本信息!$C$4:$P$1048576,12,FALSE))</f>
        <v/>
      </c>
    </row>
    <row r="1042069" spans="10:10">
      <c r="J1042069" s="168" t="str">
        <f>IF(C1042069="","",VLOOKUP(C1042069,运单基本信息!$C$4:$P$1048576,12,FALSE))</f>
        <v/>
      </c>
    </row>
    <row r="1042070" spans="10:10">
      <c r="J1042070" s="168" t="str">
        <f>IF(C1042070="","",VLOOKUP(C1042070,运单基本信息!$C$4:$P$1048576,12,FALSE))</f>
        <v/>
      </c>
    </row>
    <row r="1042071" spans="10:10">
      <c r="J1042071" s="168" t="str">
        <f>IF(C1042071="","",VLOOKUP(C1042071,运单基本信息!$C$4:$P$1048576,12,FALSE))</f>
        <v/>
      </c>
    </row>
    <row r="1042072" spans="10:10">
      <c r="J1042072" s="168" t="str">
        <f>IF(C1042072="","",VLOOKUP(C1042072,运单基本信息!$C$4:$P$1048576,12,FALSE))</f>
        <v/>
      </c>
    </row>
    <row r="1042073" spans="10:10">
      <c r="J1042073" s="168" t="str">
        <f>IF(C1042073="","",VLOOKUP(C1042073,运单基本信息!$C$4:$P$1048576,12,FALSE))</f>
        <v/>
      </c>
    </row>
    <row r="1042074" spans="10:10">
      <c r="J1042074" s="168" t="str">
        <f>IF(C1042074="","",VLOOKUP(C1042074,运单基本信息!$C$4:$P$1048576,12,FALSE))</f>
        <v/>
      </c>
    </row>
    <row r="1042075" spans="10:10">
      <c r="J1042075" s="168" t="str">
        <f>IF(C1042075="","",VLOOKUP(C1042075,运单基本信息!$C$4:$P$1048576,12,FALSE))</f>
        <v/>
      </c>
    </row>
    <row r="1042076" spans="10:10">
      <c r="J1042076" s="168" t="str">
        <f>IF(C1042076="","",VLOOKUP(C1042076,运单基本信息!$C$4:$P$1048576,12,FALSE))</f>
        <v/>
      </c>
    </row>
    <row r="1042077" spans="10:10">
      <c r="J1042077" s="168" t="str">
        <f>IF(C1042077="","",VLOOKUP(C1042077,运单基本信息!$C$4:$P$1048576,12,FALSE))</f>
        <v/>
      </c>
    </row>
    <row r="1042078" spans="10:10">
      <c r="J1042078" s="168" t="str">
        <f>IF(C1042078="","",VLOOKUP(C1042078,运单基本信息!$C$4:$P$1048576,12,FALSE))</f>
        <v/>
      </c>
    </row>
    <row r="1042079" spans="10:10">
      <c r="J1042079" s="168" t="str">
        <f>IF(C1042079="","",VLOOKUP(C1042079,运单基本信息!$C$4:$P$1048576,12,FALSE))</f>
        <v/>
      </c>
    </row>
    <row r="1042080" spans="10:10">
      <c r="J1042080" s="168" t="str">
        <f>IF(C1042080="","",VLOOKUP(C1042080,运单基本信息!$C$4:$P$1048576,12,FALSE))</f>
        <v/>
      </c>
    </row>
    <row r="1042081" spans="10:10">
      <c r="J1042081" s="168" t="str">
        <f>IF(C1042081="","",VLOOKUP(C1042081,运单基本信息!$C$4:$P$1048576,12,FALSE))</f>
        <v/>
      </c>
    </row>
    <row r="1042082" spans="10:10">
      <c r="J1042082" s="168" t="str">
        <f>IF(C1042082="","",VLOOKUP(C1042082,运单基本信息!$C$4:$P$1048576,12,FALSE))</f>
        <v/>
      </c>
    </row>
    <row r="1042083" spans="10:10">
      <c r="J1042083" s="168" t="str">
        <f>IF(C1042083="","",VLOOKUP(C1042083,运单基本信息!$C$4:$P$1048576,12,FALSE))</f>
        <v/>
      </c>
    </row>
    <row r="1042084" spans="10:10">
      <c r="J1042084" s="168" t="str">
        <f>IF(C1042084="","",VLOOKUP(C1042084,运单基本信息!$C$4:$P$1048576,12,FALSE))</f>
        <v/>
      </c>
    </row>
    <row r="1042085" spans="10:10">
      <c r="J1042085" s="168" t="str">
        <f>IF(C1042085="","",VLOOKUP(C1042085,运单基本信息!$C$4:$P$1048576,12,FALSE))</f>
        <v/>
      </c>
    </row>
    <row r="1042086" spans="10:10">
      <c r="J1042086" s="168" t="str">
        <f>IF(C1042086="","",VLOOKUP(C1042086,运单基本信息!$C$4:$P$1048576,12,FALSE))</f>
        <v/>
      </c>
    </row>
    <row r="1042087" spans="10:10">
      <c r="J1042087" s="168" t="str">
        <f>IF(C1042087="","",VLOOKUP(C1042087,运单基本信息!$C$4:$P$1048576,12,FALSE))</f>
        <v/>
      </c>
    </row>
    <row r="1042088" spans="10:10">
      <c r="J1042088" s="168" t="str">
        <f>IF(C1042088="","",VLOOKUP(C1042088,运单基本信息!$C$4:$P$1048576,12,FALSE))</f>
        <v/>
      </c>
    </row>
    <row r="1042089" spans="10:10">
      <c r="J1042089" s="168" t="str">
        <f>IF(C1042089="","",VLOOKUP(C1042089,运单基本信息!$C$4:$P$1048576,12,FALSE))</f>
        <v/>
      </c>
    </row>
    <row r="1042090" spans="10:10">
      <c r="J1042090" s="168" t="str">
        <f>IF(C1042090="","",VLOOKUP(C1042090,运单基本信息!$C$4:$P$1048576,12,FALSE))</f>
        <v/>
      </c>
    </row>
    <row r="1042091" spans="10:10">
      <c r="J1042091" s="168" t="str">
        <f>IF(C1042091="","",VLOOKUP(C1042091,运单基本信息!$C$4:$P$1048576,12,FALSE))</f>
        <v/>
      </c>
    </row>
    <row r="1042092" spans="10:10">
      <c r="J1042092" s="168" t="str">
        <f>IF(C1042092="","",VLOOKUP(C1042092,运单基本信息!$C$4:$P$1048576,12,FALSE))</f>
        <v/>
      </c>
    </row>
    <row r="1042093" spans="10:10">
      <c r="J1042093" s="168" t="str">
        <f>IF(C1042093="","",VLOOKUP(C1042093,运单基本信息!$C$4:$P$1048576,12,FALSE))</f>
        <v/>
      </c>
    </row>
    <row r="1042094" spans="10:10">
      <c r="J1042094" s="168" t="str">
        <f>IF(C1042094="","",VLOOKUP(C1042094,运单基本信息!$C$4:$P$1048576,12,FALSE))</f>
        <v/>
      </c>
    </row>
    <row r="1042095" spans="10:10">
      <c r="J1042095" s="168" t="str">
        <f>IF(C1042095="","",VLOOKUP(C1042095,运单基本信息!$C$4:$P$1048576,12,FALSE))</f>
        <v/>
      </c>
    </row>
    <row r="1042096" spans="10:10">
      <c r="J1042096" s="168" t="str">
        <f>IF(C1042096="","",VLOOKUP(C1042096,运单基本信息!$C$4:$P$1048576,12,FALSE))</f>
        <v/>
      </c>
    </row>
    <row r="1042097" spans="10:10">
      <c r="J1042097" s="168" t="str">
        <f>IF(C1042097="","",VLOOKUP(C1042097,运单基本信息!$C$4:$P$1048576,12,FALSE))</f>
        <v/>
      </c>
    </row>
    <row r="1042098" spans="10:10">
      <c r="J1042098" s="168" t="str">
        <f>IF(C1042098="","",VLOOKUP(C1042098,运单基本信息!$C$4:$P$1048576,12,FALSE))</f>
        <v/>
      </c>
    </row>
    <row r="1042099" spans="10:10">
      <c r="J1042099" s="168" t="str">
        <f>IF(C1042099="","",VLOOKUP(C1042099,运单基本信息!$C$4:$P$1048576,12,FALSE))</f>
        <v/>
      </c>
    </row>
    <row r="1042100" spans="10:10">
      <c r="J1042100" s="168" t="str">
        <f>IF(C1042100="","",VLOOKUP(C1042100,运单基本信息!$C$4:$P$1048576,12,FALSE))</f>
        <v/>
      </c>
    </row>
    <row r="1042101" spans="10:10">
      <c r="J1042101" s="168" t="str">
        <f>IF(C1042101="","",VLOOKUP(C1042101,运单基本信息!$C$4:$P$1048576,12,FALSE))</f>
        <v/>
      </c>
    </row>
    <row r="1042102" spans="10:10">
      <c r="J1042102" s="168" t="str">
        <f>IF(C1042102="","",VLOOKUP(C1042102,运单基本信息!$C$4:$P$1048576,12,FALSE))</f>
        <v/>
      </c>
    </row>
    <row r="1042103" spans="10:10">
      <c r="J1042103" s="168" t="str">
        <f>IF(C1042103="","",VLOOKUP(C1042103,运单基本信息!$C$4:$P$1048576,12,FALSE))</f>
        <v/>
      </c>
    </row>
    <row r="1042104" spans="10:10">
      <c r="J1042104" s="168" t="str">
        <f>IF(C1042104="","",VLOOKUP(C1042104,运单基本信息!$C$4:$P$1048576,12,FALSE))</f>
        <v/>
      </c>
    </row>
    <row r="1042105" spans="10:10">
      <c r="J1042105" s="168" t="str">
        <f>IF(C1042105="","",VLOOKUP(C1042105,运单基本信息!$C$4:$P$1048576,12,FALSE))</f>
        <v/>
      </c>
    </row>
    <row r="1042106" spans="10:10">
      <c r="J1042106" s="168" t="str">
        <f>IF(C1042106="","",VLOOKUP(C1042106,运单基本信息!$C$4:$P$1048576,12,FALSE))</f>
        <v/>
      </c>
    </row>
    <row r="1042107" spans="10:10">
      <c r="J1042107" s="168" t="str">
        <f>IF(C1042107="","",VLOOKUP(C1042107,运单基本信息!$C$4:$P$1048576,12,FALSE))</f>
        <v/>
      </c>
    </row>
    <row r="1042108" spans="10:10">
      <c r="J1042108" s="168" t="str">
        <f>IF(C1042108="","",VLOOKUP(C1042108,运单基本信息!$C$4:$P$1048576,12,FALSE))</f>
        <v/>
      </c>
    </row>
    <row r="1042109" spans="10:10">
      <c r="J1042109" s="168" t="str">
        <f>IF(C1042109="","",VLOOKUP(C1042109,运单基本信息!$C$4:$P$1048576,12,FALSE))</f>
        <v/>
      </c>
    </row>
    <row r="1042110" spans="10:10">
      <c r="J1042110" s="168" t="str">
        <f>IF(C1042110="","",VLOOKUP(C1042110,运单基本信息!$C$4:$P$1048576,12,FALSE))</f>
        <v/>
      </c>
    </row>
    <row r="1042111" spans="10:10">
      <c r="J1042111" s="168" t="str">
        <f>IF(C1042111="","",VLOOKUP(C1042111,运单基本信息!$C$4:$P$1048576,12,FALSE))</f>
        <v/>
      </c>
    </row>
    <row r="1042112" spans="10:10">
      <c r="J1042112" s="168" t="str">
        <f>IF(C1042112="","",VLOOKUP(C1042112,运单基本信息!$C$4:$P$1048576,12,FALSE))</f>
        <v/>
      </c>
    </row>
    <row r="1042113" spans="10:10">
      <c r="J1042113" s="168" t="str">
        <f>IF(C1042113="","",VLOOKUP(C1042113,运单基本信息!$C$4:$P$1048576,12,FALSE))</f>
        <v/>
      </c>
    </row>
    <row r="1042114" spans="10:10">
      <c r="J1042114" s="168" t="str">
        <f>IF(C1042114="","",VLOOKUP(C1042114,运单基本信息!$C$4:$P$1048576,12,FALSE))</f>
        <v/>
      </c>
    </row>
    <row r="1042115" spans="10:10">
      <c r="J1042115" s="168" t="str">
        <f>IF(C1042115="","",VLOOKUP(C1042115,运单基本信息!$C$4:$P$1048576,12,FALSE))</f>
        <v/>
      </c>
    </row>
    <row r="1042116" spans="10:10">
      <c r="J1042116" s="168" t="str">
        <f>IF(C1042116="","",VLOOKUP(C1042116,运单基本信息!$C$4:$P$1048576,12,FALSE))</f>
        <v/>
      </c>
    </row>
    <row r="1042117" spans="10:10">
      <c r="J1042117" s="168" t="str">
        <f>IF(C1042117="","",VLOOKUP(C1042117,运单基本信息!$C$4:$P$1048576,12,FALSE))</f>
        <v/>
      </c>
    </row>
    <row r="1042118" spans="10:10">
      <c r="J1042118" s="168" t="str">
        <f>IF(C1042118="","",VLOOKUP(C1042118,运单基本信息!$C$4:$P$1048576,12,FALSE))</f>
        <v/>
      </c>
    </row>
    <row r="1042119" spans="10:10">
      <c r="J1042119" s="168" t="str">
        <f>IF(C1042119="","",VLOOKUP(C1042119,运单基本信息!$C$4:$P$1048576,12,FALSE))</f>
        <v/>
      </c>
    </row>
    <row r="1042120" spans="10:10">
      <c r="J1042120" s="168" t="str">
        <f>IF(C1042120="","",VLOOKUP(C1042120,运单基本信息!$C$4:$P$1048576,12,FALSE))</f>
        <v/>
      </c>
    </row>
    <row r="1042121" spans="10:10">
      <c r="J1042121" s="168" t="str">
        <f>IF(C1042121="","",VLOOKUP(C1042121,运单基本信息!$C$4:$P$1048576,12,FALSE))</f>
        <v/>
      </c>
    </row>
    <row r="1042122" spans="10:10">
      <c r="J1042122" s="168" t="str">
        <f>IF(C1042122="","",VLOOKUP(C1042122,运单基本信息!$C$4:$P$1048576,12,FALSE))</f>
        <v/>
      </c>
    </row>
    <row r="1042123" spans="10:10">
      <c r="J1042123" s="168" t="str">
        <f>IF(C1042123="","",VLOOKUP(C1042123,运单基本信息!$C$4:$P$1048576,12,FALSE))</f>
        <v/>
      </c>
    </row>
    <row r="1042124" spans="10:10">
      <c r="J1042124" s="168" t="str">
        <f>IF(C1042124="","",VLOOKUP(C1042124,运单基本信息!$C$4:$P$1048576,12,FALSE))</f>
        <v/>
      </c>
    </row>
    <row r="1042125" spans="10:10">
      <c r="J1042125" s="168" t="str">
        <f>IF(C1042125="","",VLOOKUP(C1042125,运单基本信息!$C$4:$P$1048576,12,FALSE))</f>
        <v/>
      </c>
    </row>
    <row r="1042126" spans="10:10">
      <c r="J1042126" s="168" t="str">
        <f>IF(C1042126="","",VLOOKUP(C1042126,运单基本信息!$C$4:$P$1048576,12,FALSE))</f>
        <v/>
      </c>
    </row>
    <row r="1042127" spans="10:10">
      <c r="J1042127" s="168" t="str">
        <f>IF(C1042127="","",VLOOKUP(C1042127,运单基本信息!$C$4:$P$1048576,12,FALSE))</f>
        <v/>
      </c>
    </row>
    <row r="1042128" spans="10:10">
      <c r="J1042128" s="168" t="str">
        <f>IF(C1042128="","",VLOOKUP(C1042128,运单基本信息!$C$4:$P$1048576,12,FALSE))</f>
        <v/>
      </c>
    </row>
    <row r="1042129" spans="10:10">
      <c r="J1042129" s="168" t="str">
        <f>IF(C1042129="","",VLOOKUP(C1042129,运单基本信息!$C$4:$P$1048576,12,FALSE))</f>
        <v/>
      </c>
    </row>
    <row r="1042130" spans="10:10">
      <c r="J1042130" s="168" t="str">
        <f>IF(C1042130="","",VLOOKUP(C1042130,运单基本信息!$C$4:$P$1048576,12,FALSE))</f>
        <v/>
      </c>
    </row>
    <row r="1042131" spans="10:10">
      <c r="J1042131" s="168" t="str">
        <f>IF(C1042131="","",VLOOKUP(C1042131,运单基本信息!$C$4:$P$1048576,12,FALSE))</f>
        <v/>
      </c>
    </row>
    <row r="1042132" spans="10:10">
      <c r="J1042132" s="168" t="str">
        <f>IF(C1042132="","",VLOOKUP(C1042132,运单基本信息!$C$4:$P$1048576,12,FALSE))</f>
        <v/>
      </c>
    </row>
    <row r="1042133" spans="10:10">
      <c r="J1042133" s="168" t="str">
        <f>IF(C1042133="","",VLOOKUP(C1042133,运单基本信息!$C$4:$P$1048576,12,FALSE))</f>
        <v/>
      </c>
    </row>
    <row r="1042134" spans="10:10">
      <c r="J1042134" s="168" t="str">
        <f>IF(C1042134="","",VLOOKUP(C1042134,运单基本信息!$C$4:$P$1048576,12,FALSE))</f>
        <v/>
      </c>
    </row>
    <row r="1042135" spans="10:10">
      <c r="J1042135" s="168" t="str">
        <f>IF(C1042135="","",VLOOKUP(C1042135,运单基本信息!$C$4:$P$1048576,12,FALSE))</f>
        <v/>
      </c>
    </row>
    <row r="1042136" spans="10:10">
      <c r="J1042136" s="168" t="str">
        <f>IF(C1042136="","",VLOOKUP(C1042136,运单基本信息!$C$4:$P$1048576,12,FALSE))</f>
        <v/>
      </c>
    </row>
    <row r="1042137" spans="10:10">
      <c r="J1042137" s="168" t="str">
        <f>IF(C1042137="","",VLOOKUP(C1042137,运单基本信息!$C$4:$P$1048576,12,FALSE))</f>
        <v/>
      </c>
    </row>
    <row r="1042138" spans="10:10">
      <c r="J1042138" s="168" t="str">
        <f>IF(C1042138="","",VLOOKUP(C1042138,运单基本信息!$C$4:$P$1048576,12,FALSE))</f>
        <v/>
      </c>
    </row>
    <row r="1042139" spans="10:10">
      <c r="J1042139" s="168" t="str">
        <f>IF(C1042139="","",VLOOKUP(C1042139,运单基本信息!$C$4:$P$1048576,12,FALSE))</f>
        <v/>
      </c>
    </row>
    <row r="1042140" spans="10:10">
      <c r="J1042140" s="168" t="str">
        <f>IF(C1042140="","",VLOOKUP(C1042140,运单基本信息!$C$4:$P$1048576,12,FALSE))</f>
        <v/>
      </c>
    </row>
    <row r="1042141" spans="10:10">
      <c r="J1042141" s="168" t="str">
        <f>IF(C1042141="","",VLOOKUP(C1042141,运单基本信息!$C$4:$P$1048576,12,FALSE))</f>
        <v/>
      </c>
    </row>
    <row r="1042142" spans="10:10">
      <c r="J1042142" s="168" t="str">
        <f>IF(C1042142="","",VLOOKUP(C1042142,运单基本信息!$C$4:$P$1048576,12,FALSE))</f>
        <v/>
      </c>
    </row>
    <row r="1042143" spans="10:10">
      <c r="J1042143" s="168" t="str">
        <f>IF(C1042143="","",VLOOKUP(C1042143,运单基本信息!$C$4:$P$1048576,12,FALSE))</f>
        <v/>
      </c>
    </row>
    <row r="1042144" spans="10:10">
      <c r="J1042144" s="168" t="str">
        <f>IF(C1042144="","",VLOOKUP(C1042144,运单基本信息!$C$4:$P$1048576,12,FALSE))</f>
        <v/>
      </c>
    </row>
    <row r="1042145" spans="10:10">
      <c r="J1042145" s="168" t="str">
        <f>IF(C1042145="","",VLOOKUP(C1042145,运单基本信息!$C$4:$P$1048576,12,FALSE))</f>
        <v/>
      </c>
    </row>
    <row r="1042146" spans="10:10">
      <c r="J1042146" s="168" t="str">
        <f>IF(C1042146="","",VLOOKUP(C1042146,运单基本信息!$C$4:$P$1048576,12,FALSE))</f>
        <v/>
      </c>
    </row>
    <row r="1042147" spans="10:10">
      <c r="J1042147" s="168" t="str">
        <f>IF(C1042147="","",VLOOKUP(C1042147,运单基本信息!$C$4:$P$1048576,12,FALSE))</f>
        <v/>
      </c>
    </row>
    <row r="1042148" spans="10:10">
      <c r="J1042148" s="168" t="str">
        <f>IF(C1042148="","",VLOOKUP(C1042148,运单基本信息!$C$4:$P$1048576,12,FALSE))</f>
        <v/>
      </c>
    </row>
    <row r="1042149" spans="10:10">
      <c r="J1042149" s="168" t="str">
        <f>IF(C1042149="","",VLOOKUP(C1042149,运单基本信息!$C$4:$P$1048576,12,FALSE))</f>
        <v/>
      </c>
    </row>
    <row r="1042150" spans="10:10">
      <c r="J1042150" s="168" t="str">
        <f>IF(C1042150="","",VLOOKUP(C1042150,运单基本信息!$C$4:$P$1048576,12,FALSE))</f>
        <v/>
      </c>
    </row>
    <row r="1042151" spans="10:10">
      <c r="J1042151" s="168" t="str">
        <f>IF(C1042151="","",VLOOKUP(C1042151,运单基本信息!$C$4:$P$1048576,12,FALSE))</f>
        <v/>
      </c>
    </row>
    <row r="1042152" spans="10:10">
      <c r="J1042152" s="168" t="str">
        <f>IF(C1042152="","",VLOOKUP(C1042152,运单基本信息!$C$4:$P$1048576,12,FALSE))</f>
        <v/>
      </c>
    </row>
    <row r="1042153" spans="10:10">
      <c r="J1042153" s="168" t="str">
        <f>IF(C1042153="","",VLOOKUP(C1042153,运单基本信息!$C$4:$P$1048576,12,FALSE))</f>
        <v/>
      </c>
    </row>
    <row r="1042154" spans="10:10">
      <c r="J1042154" s="168" t="str">
        <f>IF(C1042154="","",VLOOKUP(C1042154,运单基本信息!$C$4:$P$1048576,12,FALSE))</f>
        <v/>
      </c>
    </row>
    <row r="1042155" spans="10:10">
      <c r="J1042155" s="168" t="str">
        <f>IF(C1042155="","",VLOOKUP(C1042155,运单基本信息!$C$4:$P$1048576,12,FALSE))</f>
        <v/>
      </c>
    </row>
    <row r="1042156" spans="10:10">
      <c r="J1042156" s="168" t="str">
        <f>IF(C1042156="","",VLOOKUP(C1042156,运单基本信息!$C$4:$P$1048576,12,FALSE))</f>
        <v/>
      </c>
    </row>
    <row r="1042157" spans="10:10">
      <c r="J1042157" s="168" t="str">
        <f>IF(C1042157="","",VLOOKUP(C1042157,运单基本信息!$C$4:$P$1048576,12,FALSE))</f>
        <v/>
      </c>
    </row>
    <row r="1042158" spans="10:10">
      <c r="J1042158" s="168" t="str">
        <f>IF(C1042158="","",VLOOKUP(C1042158,运单基本信息!$C$4:$P$1048576,12,FALSE))</f>
        <v/>
      </c>
    </row>
    <row r="1042159" spans="10:10">
      <c r="J1042159" s="168" t="str">
        <f>IF(C1042159="","",VLOOKUP(C1042159,运单基本信息!$C$4:$P$1048576,12,FALSE))</f>
        <v/>
      </c>
    </row>
    <row r="1042160" spans="10:10">
      <c r="J1042160" s="168" t="str">
        <f>IF(C1042160="","",VLOOKUP(C1042160,运单基本信息!$C$4:$P$1048576,12,FALSE))</f>
        <v/>
      </c>
    </row>
    <row r="1042161" spans="10:10">
      <c r="J1042161" s="168" t="str">
        <f>IF(C1042161="","",VLOOKUP(C1042161,运单基本信息!$C$4:$P$1048576,12,FALSE))</f>
        <v/>
      </c>
    </row>
    <row r="1042162" spans="10:10">
      <c r="J1042162" s="168" t="str">
        <f>IF(C1042162="","",VLOOKUP(C1042162,运单基本信息!$C$4:$P$1048576,12,FALSE))</f>
        <v/>
      </c>
    </row>
    <row r="1042163" spans="10:10">
      <c r="J1042163" s="168" t="str">
        <f>IF(C1042163="","",VLOOKUP(C1042163,运单基本信息!$C$4:$P$1048576,12,FALSE))</f>
        <v/>
      </c>
    </row>
    <row r="1042164" spans="10:10">
      <c r="J1042164" s="168" t="str">
        <f>IF(C1042164="","",VLOOKUP(C1042164,运单基本信息!$C$4:$P$1048576,12,FALSE))</f>
        <v/>
      </c>
    </row>
    <row r="1042165" spans="10:10">
      <c r="J1042165" s="168" t="str">
        <f>IF(C1042165="","",VLOOKUP(C1042165,运单基本信息!$C$4:$P$1048576,12,FALSE))</f>
        <v/>
      </c>
    </row>
    <row r="1042166" spans="10:10">
      <c r="J1042166" s="168" t="str">
        <f>IF(C1042166="","",VLOOKUP(C1042166,运单基本信息!$C$4:$P$1048576,12,FALSE))</f>
        <v/>
      </c>
    </row>
    <row r="1042167" spans="10:10">
      <c r="J1042167" s="168" t="str">
        <f>IF(C1042167="","",VLOOKUP(C1042167,运单基本信息!$C$4:$P$1048576,12,FALSE))</f>
        <v/>
      </c>
    </row>
    <row r="1042168" spans="10:10">
      <c r="J1042168" s="168" t="str">
        <f>IF(C1042168="","",VLOOKUP(C1042168,运单基本信息!$C$4:$P$1048576,12,FALSE))</f>
        <v/>
      </c>
    </row>
    <row r="1042169" spans="10:10">
      <c r="J1042169" s="168" t="str">
        <f>IF(C1042169="","",VLOOKUP(C1042169,运单基本信息!$C$4:$P$1048576,12,FALSE))</f>
        <v/>
      </c>
    </row>
    <row r="1042170" spans="10:10">
      <c r="J1042170" s="168" t="str">
        <f>IF(C1042170="","",VLOOKUP(C1042170,运单基本信息!$C$4:$P$1048576,12,FALSE))</f>
        <v/>
      </c>
    </row>
    <row r="1042171" spans="10:10">
      <c r="J1042171" s="168" t="str">
        <f>IF(C1042171="","",VLOOKUP(C1042171,运单基本信息!$C$4:$P$1048576,12,FALSE))</f>
        <v/>
      </c>
    </row>
    <row r="1042172" spans="10:10">
      <c r="J1042172" s="168" t="str">
        <f>IF(C1042172="","",VLOOKUP(C1042172,运单基本信息!$C$4:$P$1048576,12,FALSE))</f>
        <v/>
      </c>
    </row>
    <row r="1042173" spans="10:10">
      <c r="J1042173" s="168" t="str">
        <f>IF(C1042173="","",VLOOKUP(C1042173,运单基本信息!$C$4:$P$1048576,12,FALSE))</f>
        <v/>
      </c>
    </row>
    <row r="1042174" spans="10:10">
      <c r="J1042174" s="168" t="str">
        <f>IF(C1042174="","",VLOOKUP(C1042174,运单基本信息!$C$4:$P$1048576,12,FALSE))</f>
        <v/>
      </c>
    </row>
    <row r="1042175" spans="10:10">
      <c r="J1042175" s="168" t="str">
        <f>IF(C1042175="","",VLOOKUP(C1042175,运单基本信息!$C$4:$P$1048576,12,FALSE))</f>
        <v/>
      </c>
    </row>
    <row r="1042176" spans="10:10">
      <c r="J1042176" s="168" t="str">
        <f>IF(C1042176="","",VLOOKUP(C1042176,运单基本信息!$C$4:$P$1048576,12,FALSE))</f>
        <v/>
      </c>
    </row>
    <row r="1042177" spans="10:10">
      <c r="J1042177" s="168" t="str">
        <f>IF(C1042177="","",VLOOKUP(C1042177,运单基本信息!$C$4:$P$1048576,12,FALSE))</f>
        <v/>
      </c>
    </row>
    <row r="1042178" spans="10:10">
      <c r="J1042178" s="168" t="str">
        <f>IF(C1042178="","",VLOOKUP(C1042178,运单基本信息!$C$4:$P$1048576,12,FALSE))</f>
        <v/>
      </c>
    </row>
    <row r="1042179" spans="10:10">
      <c r="J1042179" s="168" t="str">
        <f>IF(C1042179="","",VLOOKUP(C1042179,运单基本信息!$C$4:$P$1048576,12,FALSE))</f>
        <v/>
      </c>
    </row>
    <row r="1042180" spans="10:10">
      <c r="J1042180" s="168" t="str">
        <f>IF(C1042180="","",VLOOKUP(C1042180,运单基本信息!$C$4:$P$1048576,12,FALSE))</f>
        <v/>
      </c>
    </row>
    <row r="1042181" spans="10:10">
      <c r="J1042181" s="168" t="str">
        <f>IF(C1042181="","",VLOOKUP(C1042181,运单基本信息!$C$4:$P$1048576,12,FALSE))</f>
        <v/>
      </c>
    </row>
    <row r="1042182" spans="10:10">
      <c r="J1042182" s="168" t="str">
        <f>IF(C1042182="","",VLOOKUP(C1042182,运单基本信息!$C$4:$P$1048576,12,FALSE))</f>
        <v/>
      </c>
    </row>
    <row r="1042183" spans="10:10">
      <c r="J1042183" s="168" t="str">
        <f>IF(C1042183="","",VLOOKUP(C1042183,运单基本信息!$C$4:$P$1048576,12,FALSE))</f>
        <v/>
      </c>
    </row>
    <row r="1042184" spans="10:10">
      <c r="J1042184" s="168" t="str">
        <f>IF(C1042184="","",VLOOKUP(C1042184,运单基本信息!$C$4:$P$1048576,12,FALSE))</f>
        <v/>
      </c>
    </row>
    <row r="1042185" spans="10:10">
      <c r="J1042185" s="168" t="str">
        <f>IF(C1042185="","",VLOOKUP(C1042185,运单基本信息!$C$4:$P$1048576,12,FALSE))</f>
        <v/>
      </c>
    </row>
    <row r="1042186" spans="10:10">
      <c r="J1042186" s="168" t="str">
        <f>IF(C1042186="","",VLOOKUP(C1042186,运单基本信息!$C$4:$P$1048576,12,FALSE))</f>
        <v/>
      </c>
    </row>
    <row r="1042187" spans="10:10">
      <c r="J1042187" s="168" t="str">
        <f>IF(C1042187="","",VLOOKUP(C1042187,运单基本信息!$C$4:$P$1048576,12,FALSE))</f>
        <v/>
      </c>
    </row>
    <row r="1042188" spans="10:10">
      <c r="J1042188" s="168" t="str">
        <f>IF(C1042188="","",VLOOKUP(C1042188,运单基本信息!$C$4:$P$1048576,12,FALSE))</f>
        <v/>
      </c>
    </row>
    <row r="1042189" spans="10:10">
      <c r="J1042189" s="168" t="str">
        <f>IF(C1042189="","",VLOOKUP(C1042189,运单基本信息!$C$4:$P$1048576,12,FALSE))</f>
        <v/>
      </c>
    </row>
    <row r="1042190" spans="10:10">
      <c r="J1042190" s="168" t="str">
        <f>IF(C1042190="","",VLOOKUP(C1042190,运单基本信息!$C$4:$P$1048576,12,FALSE))</f>
        <v/>
      </c>
    </row>
    <row r="1042191" spans="10:10">
      <c r="J1042191" s="168" t="str">
        <f>IF(C1042191="","",VLOOKUP(C1042191,运单基本信息!$C$4:$P$1048576,12,FALSE))</f>
        <v/>
      </c>
    </row>
    <row r="1042192" spans="10:10">
      <c r="J1042192" s="168" t="str">
        <f>IF(C1042192="","",VLOOKUP(C1042192,运单基本信息!$C$4:$P$1048576,12,FALSE))</f>
        <v/>
      </c>
    </row>
    <row r="1042193" spans="10:10">
      <c r="J1042193" s="168" t="str">
        <f>IF(C1042193="","",VLOOKUP(C1042193,运单基本信息!$C$4:$P$1048576,12,FALSE))</f>
        <v/>
      </c>
    </row>
    <row r="1042194" spans="10:10">
      <c r="J1042194" s="168" t="str">
        <f>IF(C1042194="","",VLOOKUP(C1042194,运单基本信息!$C$4:$P$1048576,12,FALSE))</f>
        <v/>
      </c>
    </row>
    <row r="1042195" spans="10:10">
      <c r="J1042195" s="168" t="str">
        <f>IF(C1042195="","",VLOOKUP(C1042195,运单基本信息!$C$4:$P$1048576,12,FALSE))</f>
        <v/>
      </c>
    </row>
    <row r="1042196" spans="10:10">
      <c r="J1042196" s="168" t="str">
        <f>IF(C1042196="","",VLOOKUP(C1042196,运单基本信息!$C$4:$P$1048576,12,FALSE))</f>
        <v/>
      </c>
    </row>
    <row r="1042197" spans="10:10">
      <c r="J1042197" s="168" t="str">
        <f>IF(C1042197="","",VLOOKUP(C1042197,运单基本信息!$C$4:$P$1048576,12,FALSE))</f>
        <v/>
      </c>
    </row>
    <row r="1042198" spans="10:10">
      <c r="J1042198" s="168" t="str">
        <f>IF(C1042198="","",VLOOKUP(C1042198,运单基本信息!$C$4:$P$1048576,12,FALSE))</f>
        <v/>
      </c>
    </row>
    <row r="1042199" spans="10:10">
      <c r="J1042199" s="168" t="str">
        <f>IF(C1042199="","",VLOOKUP(C1042199,运单基本信息!$C$4:$P$1048576,12,FALSE))</f>
        <v/>
      </c>
    </row>
    <row r="1042200" spans="10:10">
      <c r="J1042200" s="168" t="str">
        <f>IF(C1042200="","",VLOOKUP(C1042200,运单基本信息!$C$4:$P$1048576,12,FALSE))</f>
        <v/>
      </c>
    </row>
    <row r="1042201" spans="10:10">
      <c r="J1042201" s="168" t="str">
        <f>IF(C1042201="","",VLOOKUP(C1042201,运单基本信息!$C$4:$P$1048576,12,FALSE))</f>
        <v/>
      </c>
    </row>
    <row r="1042202" spans="10:10">
      <c r="J1042202" s="168" t="str">
        <f>IF(C1042202="","",VLOOKUP(C1042202,运单基本信息!$C$4:$P$1048576,12,FALSE))</f>
        <v/>
      </c>
    </row>
    <row r="1042203" spans="10:10">
      <c r="J1042203" s="168" t="str">
        <f>IF(C1042203="","",VLOOKUP(C1042203,运单基本信息!$C$4:$P$1048576,12,FALSE))</f>
        <v/>
      </c>
    </row>
    <row r="1042204" spans="10:10">
      <c r="J1042204" s="168" t="str">
        <f>IF(C1042204="","",VLOOKUP(C1042204,运单基本信息!$C$4:$P$1048576,12,FALSE))</f>
        <v/>
      </c>
    </row>
    <row r="1042205" spans="10:10">
      <c r="J1042205" s="168" t="str">
        <f>IF(C1042205="","",VLOOKUP(C1042205,运单基本信息!$C$4:$P$1048576,12,FALSE))</f>
        <v/>
      </c>
    </row>
    <row r="1042206" spans="10:10">
      <c r="J1042206" s="168" t="str">
        <f>IF(C1042206="","",VLOOKUP(C1042206,运单基本信息!$C$4:$P$1048576,12,FALSE))</f>
        <v/>
      </c>
    </row>
    <row r="1042207" spans="10:10">
      <c r="J1042207" s="168" t="str">
        <f>IF(C1042207="","",VLOOKUP(C1042207,运单基本信息!$C$4:$P$1048576,12,FALSE))</f>
        <v/>
      </c>
    </row>
    <row r="1042208" spans="10:10">
      <c r="J1042208" s="168" t="str">
        <f>IF(C1042208="","",VLOOKUP(C1042208,运单基本信息!$C$4:$P$1048576,12,FALSE))</f>
        <v/>
      </c>
    </row>
    <row r="1042209" spans="10:10">
      <c r="J1042209" s="168" t="str">
        <f>IF(C1042209="","",VLOOKUP(C1042209,运单基本信息!$C$4:$P$1048576,12,FALSE))</f>
        <v/>
      </c>
    </row>
    <row r="1042210" spans="10:10">
      <c r="J1042210" s="168" t="str">
        <f>IF(C1042210="","",VLOOKUP(C1042210,运单基本信息!$C$4:$P$1048576,12,FALSE))</f>
        <v/>
      </c>
    </row>
    <row r="1042211" spans="10:10">
      <c r="J1042211" s="168" t="str">
        <f>IF(C1042211="","",VLOOKUP(C1042211,运单基本信息!$C$4:$P$1048576,12,FALSE))</f>
        <v/>
      </c>
    </row>
    <row r="1042212" spans="10:10">
      <c r="J1042212" s="168" t="str">
        <f>IF(C1042212="","",VLOOKUP(C1042212,运单基本信息!$C$4:$P$1048576,12,FALSE))</f>
        <v/>
      </c>
    </row>
    <row r="1042213" spans="10:10">
      <c r="J1042213" s="168" t="str">
        <f>IF(C1042213="","",VLOOKUP(C1042213,运单基本信息!$C$4:$P$1048576,12,FALSE))</f>
        <v/>
      </c>
    </row>
    <row r="1042214" spans="10:10">
      <c r="J1042214" s="168" t="str">
        <f>IF(C1042214="","",VLOOKUP(C1042214,运单基本信息!$C$4:$P$1048576,12,FALSE))</f>
        <v/>
      </c>
    </row>
    <row r="1042215" spans="10:10">
      <c r="J1042215" s="168" t="str">
        <f>IF(C1042215="","",VLOOKUP(C1042215,运单基本信息!$C$4:$P$1048576,12,FALSE))</f>
        <v/>
      </c>
    </row>
    <row r="1042216" spans="10:10">
      <c r="J1042216" s="168" t="str">
        <f>IF(C1042216="","",VLOOKUP(C1042216,运单基本信息!$C$4:$P$1048576,12,FALSE))</f>
        <v/>
      </c>
    </row>
    <row r="1042217" spans="10:10">
      <c r="J1042217" s="168" t="str">
        <f>IF(C1042217="","",VLOOKUP(C1042217,运单基本信息!$C$4:$P$1048576,12,FALSE))</f>
        <v/>
      </c>
    </row>
    <row r="1042218" spans="10:10">
      <c r="J1042218" s="168" t="str">
        <f>IF(C1042218="","",VLOOKUP(C1042218,运单基本信息!$C$4:$P$1048576,12,FALSE))</f>
        <v/>
      </c>
    </row>
    <row r="1042219" spans="10:10">
      <c r="J1042219" s="168" t="str">
        <f>IF(C1042219="","",VLOOKUP(C1042219,运单基本信息!$C$4:$P$1048576,12,FALSE))</f>
        <v/>
      </c>
    </row>
    <row r="1042220" spans="10:10">
      <c r="J1042220" s="168" t="str">
        <f>IF(C1042220="","",VLOOKUP(C1042220,运单基本信息!$C$4:$P$1048576,12,FALSE))</f>
        <v/>
      </c>
    </row>
    <row r="1042221" spans="10:10">
      <c r="J1042221" s="168" t="str">
        <f>IF(C1042221="","",VLOOKUP(C1042221,运单基本信息!$C$4:$P$1048576,12,FALSE))</f>
        <v/>
      </c>
    </row>
    <row r="1042222" spans="10:10">
      <c r="J1042222" s="168" t="str">
        <f>IF(C1042222="","",VLOOKUP(C1042222,运单基本信息!$C$4:$P$1048576,12,FALSE))</f>
        <v/>
      </c>
    </row>
    <row r="1042223" spans="10:10">
      <c r="J1042223" s="168" t="str">
        <f>IF(C1042223="","",VLOOKUP(C1042223,运单基本信息!$C$4:$P$1048576,12,FALSE))</f>
        <v/>
      </c>
    </row>
    <row r="1042224" spans="10:10">
      <c r="J1042224" s="168" t="str">
        <f>IF(C1042224="","",VLOOKUP(C1042224,运单基本信息!$C$4:$P$1048576,12,FALSE))</f>
        <v/>
      </c>
    </row>
    <row r="1042225" spans="10:10">
      <c r="J1042225" s="168" t="str">
        <f>IF(C1042225="","",VLOOKUP(C1042225,运单基本信息!$C$4:$P$1048576,12,FALSE))</f>
        <v/>
      </c>
    </row>
    <row r="1042226" spans="10:10">
      <c r="J1042226" s="168" t="str">
        <f>IF(C1042226="","",VLOOKUP(C1042226,运单基本信息!$C$4:$P$1048576,12,FALSE))</f>
        <v/>
      </c>
    </row>
    <row r="1042227" spans="10:10">
      <c r="J1042227" s="168" t="str">
        <f>IF(C1042227="","",VLOOKUP(C1042227,运单基本信息!$C$4:$P$1048576,12,FALSE))</f>
        <v/>
      </c>
    </row>
    <row r="1042228" spans="10:10">
      <c r="J1042228" s="168" t="str">
        <f>IF(C1042228="","",VLOOKUP(C1042228,运单基本信息!$C$4:$P$1048576,12,FALSE))</f>
        <v/>
      </c>
    </row>
    <row r="1042229" spans="10:10">
      <c r="J1042229" s="168" t="str">
        <f>IF(C1042229="","",VLOOKUP(C1042229,运单基本信息!$C$4:$P$1048576,12,FALSE))</f>
        <v/>
      </c>
    </row>
    <row r="1042230" spans="10:10">
      <c r="J1042230" s="168" t="str">
        <f>IF(C1042230="","",VLOOKUP(C1042230,运单基本信息!$C$4:$P$1048576,12,FALSE))</f>
        <v/>
      </c>
    </row>
    <row r="1042231" spans="10:10">
      <c r="J1042231" s="168" t="str">
        <f>IF(C1042231="","",VLOOKUP(C1042231,运单基本信息!$C$4:$P$1048576,12,FALSE))</f>
        <v/>
      </c>
    </row>
    <row r="1042232" spans="10:10">
      <c r="J1042232" s="168" t="str">
        <f>IF(C1042232="","",VLOOKUP(C1042232,运单基本信息!$C$4:$P$1048576,12,FALSE))</f>
        <v/>
      </c>
    </row>
    <row r="1042233" spans="10:10">
      <c r="J1042233" s="168" t="str">
        <f>IF(C1042233="","",VLOOKUP(C1042233,运单基本信息!$C$4:$P$1048576,12,FALSE))</f>
        <v/>
      </c>
    </row>
    <row r="1042234" spans="10:10">
      <c r="J1042234" s="168" t="str">
        <f>IF(C1042234="","",VLOOKUP(C1042234,运单基本信息!$C$4:$P$1048576,12,FALSE))</f>
        <v/>
      </c>
    </row>
    <row r="1042235" spans="10:10">
      <c r="J1042235" s="168" t="str">
        <f>IF(C1042235="","",VLOOKUP(C1042235,运单基本信息!$C$4:$P$1048576,12,FALSE))</f>
        <v/>
      </c>
    </row>
    <row r="1042236" spans="10:10">
      <c r="J1042236" s="168" t="str">
        <f>IF(C1042236="","",VLOOKUP(C1042236,运单基本信息!$C$4:$P$1048576,12,FALSE))</f>
        <v/>
      </c>
    </row>
    <row r="1042237" spans="10:10">
      <c r="J1042237" s="168" t="str">
        <f>IF(C1042237="","",VLOOKUP(C1042237,运单基本信息!$C$4:$P$1048576,12,FALSE))</f>
        <v/>
      </c>
    </row>
    <row r="1042238" spans="10:10">
      <c r="J1042238" s="168" t="str">
        <f>IF(C1042238="","",VLOOKUP(C1042238,运单基本信息!$C$4:$P$1048576,12,FALSE))</f>
        <v/>
      </c>
    </row>
    <row r="1042239" spans="10:10">
      <c r="J1042239" s="168" t="str">
        <f>IF(C1042239="","",VLOOKUP(C1042239,运单基本信息!$C$4:$P$1048576,12,FALSE))</f>
        <v/>
      </c>
    </row>
    <row r="1042240" spans="10:10">
      <c r="J1042240" s="168" t="str">
        <f>IF(C1042240="","",VLOOKUP(C1042240,运单基本信息!$C$4:$P$1048576,12,FALSE))</f>
        <v/>
      </c>
    </row>
    <row r="1042241" spans="10:10">
      <c r="J1042241" s="168" t="str">
        <f>IF(C1042241="","",VLOOKUP(C1042241,运单基本信息!$C$4:$P$1048576,12,FALSE))</f>
        <v/>
      </c>
    </row>
    <row r="1042242" spans="10:10">
      <c r="J1042242" s="168" t="str">
        <f>IF(C1042242="","",VLOOKUP(C1042242,运单基本信息!$C$4:$P$1048576,12,FALSE))</f>
        <v/>
      </c>
    </row>
    <row r="1042243" spans="10:10">
      <c r="J1042243" s="168" t="str">
        <f>IF(C1042243="","",VLOOKUP(C1042243,运单基本信息!$C$4:$P$1048576,12,FALSE))</f>
        <v/>
      </c>
    </row>
    <row r="1042244" spans="10:10">
      <c r="J1042244" s="168" t="str">
        <f>IF(C1042244="","",VLOOKUP(C1042244,运单基本信息!$C$4:$P$1048576,12,FALSE))</f>
        <v/>
      </c>
    </row>
    <row r="1042245" spans="10:10">
      <c r="J1042245" s="168" t="str">
        <f>IF(C1042245="","",VLOOKUP(C1042245,运单基本信息!$C$4:$P$1048576,12,FALSE))</f>
        <v/>
      </c>
    </row>
    <row r="1042246" spans="10:10">
      <c r="J1042246" s="168" t="str">
        <f>IF(C1042246="","",VLOOKUP(C1042246,运单基本信息!$C$4:$P$1048576,12,FALSE))</f>
        <v/>
      </c>
    </row>
    <row r="1042247" spans="10:10">
      <c r="J1042247" s="168" t="str">
        <f>IF(C1042247="","",VLOOKUP(C1042247,运单基本信息!$C$4:$P$1048576,12,FALSE))</f>
        <v/>
      </c>
    </row>
    <row r="1042248" spans="10:10">
      <c r="J1042248" s="168" t="str">
        <f>IF(C1042248="","",VLOOKUP(C1042248,运单基本信息!$C$4:$P$1048576,12,FALSE))</f>
        <v/>
      </c>
    </row>
    <row r="1042249" spans="10:10">
      <c r="J1042249" s="168" t="str">
        <f>IF(C1042249="","",VLOOKUP(C1042249,运单基本信息!$C$4:$P$1048576,12,FALSE))</f>
        <v/>
      </c>
    </row>
    <row r="1042250" spans="10:10">
      <c r="J1042250" s="168" t="str">
        <f>IF(C1042250="","",VLOOKUP(C1042250,运单基本信息!$C$4:$P$1048576,12,FALSE))</f>
        <v/>
      </c>
    </row>
    <row r="1042251" spans="10:10">
      <c r="J1042251" s="168" t="str">
        <f>IF(C1042251="","",VLOOKUP(C1042251,运单基本信息!$C$4:$P$1048576,12,FALSE))</f>
        <v/>
      </c>
    </row>
    <row r="1042252" spans="10:10">
      <c r="J1042252" s="168" t="str">
        <f>IF(C1042252="","",VLOOKUP(C1042252,运单基本信息!$C$4:$P$1048576,12,FALSE))</f>
        <v/>
      </c>
    </row>
    <row r="1042253" spans="10:10">
      <c r="J1042253" s="168" t="str">
        <f>IF(C1042253="","",VLOOKUP(C1042253,运单基本信息!$C$4:$P$1048576,12,FALSE))</f>
        <v/>
      </c>
    </row>
    <row r="1042254" spans="10:10">
      <c r="J1042254" s="168" t="str">
        <f>IF(C1042254="","",VLOOKUP(C1042254,运单基本信息!$C$4:$P$1048576,12,FALSE))</f>
        <v/>
      </c>
    </row>
    <row r="1042255" spans="10:10">
      <c r="J1042255" s="168" t="str">
        <f>IF(C1042255="","",VLOOKUP(C1042255,运单基本信息!$C$4:$P$1048576,12,FALSE))</f>
        <v/>
      </c>
    </row>
    <row r="1042256" spans="10:10">
      <c r="J1042256" s="168" t="str">
        <f>IF(C1042256="","",VLOOKUP(C1042256,运单基本信息!$C$4:$P$1048576,12,FALSE))</f>
        <v/>
      </c>
    </row>
    <row r="1042257" spans="10:10">
      <c r="J1042257" s="168" t="str">
        <f>IF(C1042257="","",VLOOKUP(C1042257,运单基本信息!$C$4:$P$1048576,12,FALSE))</f>
        <v/>
      </c>
    </row>
    <row r="1042258" spans="10:10">
      <c r="J1042258" s="168" t="str">
        <f>IF(C1042258="","",VLOOKUP(C1042258,运单基本信息!$C$4:$P$1048576,12,FALSE))</f>
        <v/>
      </c>
    </row>
    <row r="1042259" spans="10:10">
      <c r="J1042259" s="168" t="str">
        <f>IF(C1042259="","",VLOOKUP(C1042259,运单基本信息!$C$4:$P$1048576,12,FALSE))</f>
        <v/>
      </c>
    </row>
    <row r="1042260" spans="10:10">
      <c r="J1042260" s="168" t="str">
        <f>IF(C1042260="","",VLOOKUP(C1042260,运单基本信息!$C$4:$P$1048576,12,FALSE))</f>
        <v/>
      </c>
    </row>
    <row r="1042261" spans="10:10">
      <c r="J1042261" s="168" t="str">
        <f>IF(C1042261="","",VLOOKUP(C1042261,运单基本信息!$C$4:$P$1048576,12,FALSE))</f>
        <v/>
      </c>
    </row>
    <row r="1042262" spans="10:10">
      <c r="J1042262" s="168" t="str">
        <f>IF(C1042262="","",VLOOKUP(C1042262,运单基本信息!$C$4:$P$1048576,12,FALSE))</f>
        <v/>
      </c>
    </row>
    <row r="1042263" spans="10:10">
      <c r="J1042263" s="168" t="str">
        <f>IF(C1042263="","",VLOOKUP(C1042263,运单基本信息!$C$4:$P$1048576,12,FALSE))</f>
        <v/>
      </c>
    </row>
    <row r="1042264" spans="10:10">
      <c r="J1042264" s="168" t="str">
        <f>IF(C1042264="","",VLOOKUP(C1042264,运单基本信息!$C$4:$P$1048576,12,FALSE))</f>
        <v/>
      </c>
    </row>
    <row r="1042265" spans="10:10">
      <c r="J1042265" s="168" t="str">
        <f>IF(C1042265="","",VLOOKUP(C1042265,运单基本信息!$C$4:$P$1048576,12,FALSE))</f>
        <v/>
      </c>
    </row>
    <row r="1042266" spans="10:10">
      <c r="J1042266" s="168" t="str">
        <f>IF(C1042266="","",VLOOKUP(C1042266,运单基本信息!$C$4:$P$1048576,12,FALSE))</f>
        <v/>
      </c>
    </row>
    <row r="1042267" spans="10:10">
      <c r="J1042267" s="168" t="str">
        <f>IF(C1042267="","",VLOOKUP(C1042267,运单基本信息!$C$4:$P$1048576,12,FALSE))</f>
        <v/>
      </c>
    </row>
    <row r="1042268" spans="10:10">
      <c r="J1042268" s="168" t="str">
        <f>IF(C1042268="","",VLOOKUP(C1042268,运单基本信息!$C$4:$P$1048576,12,FALSE))</f>
        <v/>
      </c>
    </row>
    <row r="1042269" spans="10:10">
      <c r="J1042269" s="168" t="str">
        <f>IF(C1042269="","",VLOOKUP(C1042269,运单基本信息!$C$4:$P$1048576,12,FALSE))</f>
        <v/>
      </c>
    </row>
    <row r="1042270" spans="10:10">
      <c r="J1042270" s="168" t="str">
        <f>IF(C1042270="","",VLOOKUP(C1042270,运单基本信息!$C$4:$P$1048576,12,FALSE))</f>
        <v/>
      </c>
    </row>
    <row r="1042271" spans="10:10">
      <c r="J1042271" s="168" t="str">
        <f>IF(C1042271="","",VLOOKUP(C1042271,运单基本信息!$C$4:$P$1048576,12,FALSE))</f>
        <v/>
      </c>
    </row>
    <row r="1042272" spans="10:10">
      <c r="J1042272" s="168" t="str">
        <f>IF(C1042272="","",VLOOKUP(C1042272,运单基本信息!$C$4:$P$1048576,12,FALSE))</f>
        <v/>
      </c>
    </row>
    <row r="1042273" spans="10:10">
      <c r="J1042273" s="168" t="str">
        <f>IF(C1042273="","",VLOOKUP(C1042273,运单基本信息!$C$4:$P$1048576,12,FALSE))</f>
        <v/>
      </c>
    </row>
    <row r="1042274" spans="10:10">
      <c r="J1042274" s="168" t="str">
        <f>IF(C1042274="","",VLOOKUP(C1042274,运单基本信息!$C$4:$P$1048576,12,FALSE))</f>
        <v/>
      </c>
    </row>
    <row r="1042275" spans="10:10">
      <c r="J1042275" s="168" t="str">
        <f>IF(C1042275="","",VLOOKUP(C1042275,运单基本信息!$C$4:$P$1048576,12,FALSE))</f>
        <v/>
      </c>
    </row>
    <row r="1042276" spans="10:10">
      <c r="J1042276" s="168" t="str">
        <f>IF(C1042276="","",VLOOKUP(C1042276,运单基本信息!$C$4:$P$1048576,12,FALSE))</f>
        <v/>
      </c>
    </row>
    <row r="1042277" spans="10:10">
      <c r="J1042277" s="168" t="str">
        <f>IF(C1042277="","",VLOOKUP(C1042277,运单基本信息!$C$4:$P$1048576,12,FALSE))</f>
        <v/>
      </c>
    </row>
    <row r="1042278" spans="10:10">
      <c r="J1042278" s="168" t="str">
        <f>IF(C1042278="","",VLOOKUP(C1042278,运单基本信息!$C$4:$P$1048576,12,FALSE))</f>
        <v/>
      </c>
    </row>
    <row r="1042279" spans="10:10">
      <c r="J1042279" s="168" t="str">
        <f>IF(C1042279="","",VLOOKUP(C1042279,运单基本信息!$C$4:$P$1048576,12,FALSE))</f>
        <v/>
      </c>
    </row>
    <row r="1042280" spans="10:10">
      <c r="J1042280" s="168" t="str">
        <f>IF(C1042280="","",VLOOKUP(C1042280,运单基本信息!$C$4:$P$1048576,12,FALSE))</f>
        <v/>
      </c>
    </row>
    <row r="1042281" spans="10:10">
      <c r="J1042281" s="168" t="str">
        <f>IF(C1042281="","",VLOOKUP(C1042281,运单基本信息!$C$4:$P$1048576,12,FALSE))</f>
        <v/>
      </c>
    </row>
    <row r="1042282" spans="10:10">
      <c r="J1042282" s="168" t="str">
        <f>IF(C1042282="","",VLOOKUP(C1042282,运单基本信息!$C$4:$P$1048576,12,FALSE))</f>
        <v/>
      </c>
    </row>
    <row r="1042283" spans="10:10">
      <c r="J1042283" s="168" t="str">
        <f>IF(C1042283="","",VLOOKUP(C1042283,运单基本信息!$C$4:$P$1048576,12,FALSE))</f>
        <v/>
      </c>
    </row>
    <row r="1042284" spans="10:10">
      <c r="J1042284" s="168" t="str">
        <f>IF(C1042284="","",VLOOKUP(C1042284,运单基本信息!$C$4:$P$1048576,12,FALSE))</f>
        <v/>
      </c>
    </row>
    <row r="1042285" spans="10:10">
      <c r="J1042285" s="168" t="str">
        <f>IF(C1042285="","",VLOOKUP(C1042285,运单基本信息!$C$4:$P$1048576,12,FALSE))</f>
        <v/>
      </c>
    </row>
    <row r="1042286" spans="10:10">
      <c r="J1042286" s="168" t="str">
        <f>IF(C1042286="","",VLOOKUP(C1042286,运单基本信息!$C$4:$P$1048576,12,FALSE))</f>
        <v/>
      </c>
    </row>
    <row r="1042287" spans="10:10">
      <c r="J1042287" s="168" t="str">
        <f>IF(C1042287="","",VLOOKUP(C1042287,运单基本信息!$C$4:$P$1048576,12,FALSE))</f>
        <v/>
      </c>
    </row>
    <row r="1042288" spans="10:10">
      <c r="J1042288" s="168" t="str">
        <f>IF(C1042288="","",VLOOKUP(C1042288,运单基本信息!$C$4:$P$1048576,12,FALSE))</f>
        <v/>
      </c>
    </row>
    <row r="1042289" spans="10:10">
      <c r="J1042289" s="168" t="str">
        <f>IF(C1042289="","",VLOOKUP(C1042289,运单基本信息!$C$4:$P$1048576,12,FALSE))</f>
        <v/>
      </c>
    </row>
    <row r="1042290" spans="10:10">
      <c r="J1042290" s="168" t="str">
        <f>IF(C1042290="","",VLOOKUP(C1042290,运单基本信息!$C$4:$P$1048576,12,FALSE))</f>
        <v/>
      </c>
    </row>
    <row r="1042291" spans="10:10">
      <c r="J1042291" s="168" t="str">
        <f>IF(C1042291="","",VLOOKUP(C1042291,运单基本信息!$C$4:$P$1048576,12,FALSE))</f>
        <v/>
      </c>
    </row>
    <row r="1042292" spans="10:10">
      <c r="J1042292" s="168" t="str">
        <f>IF(C1042292="","",VLOOKUP(C1042292,运单基本信息!$C$4:$P$1048576,12,FALSE))</f>
        <v/>
      </c>
    </row>
    <row r="1042293" spans="10:10">
      <c r="J1042293" s="168" t="str">
        <f>IF(C1042293="","",VLOOKUP(C1042293,运单基本信息!$C$4:$P$1048576,12,FALSE))</f>
        <v/>
      </c>
    </row>
    <row r="1042294" spans="10:10">
      <c r="J1042294" s="168" t="str">
        <f>IF(C1042294="","",VLOOKUP(C1042294,运单基本信息!$C$4:$P$1048576,12,FALSE))</f>
        <v/>
      </c>
    </row>
    <row r="1042295" spans="10:10">
      <c r="J1042295" s="168" t="str">
        <f>IF(C1042295="","",VLOOKUP(C1042295,运单基本信息!$C$4:$P$1048576,12,FALSE))</f>
        <v/>
      </c>
    </row>
    <row r="1042296" spans="10:10">
      <c r="J1042296" s="168" t="str">
        <f>IF(C1042296="","",VLOOKUP(C1042296,运单基本信息!$C$4:$P$1048576,12,FALSE))</f>
        <v/>
      </c>
    </row>
    <row r="1042297" spans="10:10">
      <c r="J1042297" s="168" t="str">
        <f>IF(C1042297="","",VLOOKUP(C1042297,运单基本信息!$C$4:$P$1048576,12,FALSE))</f>
        <v/>
      </c>
    </row>
    <row r="1042298" spans="10:10">
      <c r="J1042298" s="168" t="str">
        <f>IF(C1042298="","",VLOOKUP(C1042298,运单基本信息!$C$4:$P$1048576,12,FALSE))</f>
        <v/>
      </c>
    </row>
    <row r="1042299" spans="10:10">
      <c r="J1042299" s="168" t="str">
        <f>IF(C1042299="","",VLOOKUP(C1042299,运单基本信息!$C$4:$P$1048576,12,FALSE))</f>
        <v/>
      </c>
    </row>
    <row r="1042300" spans="10:10">
      <c r="J1042300" s="168" t="str">
        <f>IF(C1042300="","",VLOOKUP(C1042300,运单基本信息!$C$4:$P$1048576,12,FALSE))</f>
        <v/>
      </c>
    </row>
    <row r="1042301" spans="10:10">
      <c r="J1042301" s="168" t="str">
        <f>IF(C1042301="","",VLOOKUP(C1042301,运单基本信息!$C$4:$P$1048576,12,FALSE))</f>
        <v/>
      </c>
    </row>
    <row r="1042302" spans="10:10">
      <c r="J1042302" s="168" t="str">
        <f>IF(C1042302="","",VLOOKUP(C1042302,运单基本信息!$C$4:$P$1048576,12,FALSE))</f>
        <v/>
      </c>
    </row>
    <row r="1042303" spans="10:10">
      <c r="J1042303" s="168" t="str">
        <f>IF(C1042303="","",VLOOKUP(C1042303,运单基本信息!$C$4:$P$1048576,12,FALSE))</f>
        <v/>
      </c>
    </row>
    <row r="1042304" spans="10:10">
      <c r="J1042304" s="168" t="str">
        <f>IF(C1042304="","",VLOOKUP(C1042304,运单基本信息!$C$4:$P$1048576,12,FALSE))</f>
        <v/>
      </c>
    </row>
    <row r="1042305" spans="10:10">
      <c r="J1042305" s="168" t="str">
        <f>IF(C1042305="","",VLOOKUP(C1042305,运单基本信息!$C$4:$P$1048576,12,FALSE))</f>
        <v/>
      </c>
    </row>
    <row r="1042306" spans="10:10">
      <c r="J1042306" s="168" t="str">
        <f>IF(C1042306="","",VLOOKUP(C1042306,运单基本信息!$C$4:$P$1048576,12,FALSE))</f>
        <v/>
      </c>
    </row>
    <row r="1042307" spans="10:10">
      <c r="J1042307" s="168" t="str">
        <f>IF(C1042307="","",VLOOKUP(C1042307,运单基本信息!$C$4:$P$1048576,12,FALSE))</f>
        <v/>
      </c>
    </row>
    <row r="1042308" spans="10:10">
      <c r="J1042308" s="168" t="str">
        <f>IF(C1042308="","",VLOOKUP(C1042308,运单基本信息!$C$4:$P$1048576,12,FALSE))</f>
        <v/>
      </c>
    </row>
    <row r="1042309" spans="10:10">
      <c r="J1042309" s="168" t="str">
        <f>IF(C1042309="","",VLOOKUP(C1042309,运单基本信息!$C$4:$P$1048576,12,FALSE))</f>
        <v/>
      </c>
    </row>
    <row r="1042310" spans="10:10">
      <c r="J1042310" s="168" t="str">
        <f>IF(C1042310="","",VLOOKUP(C1042310,运单基本信息!$C$4:$P$1048576,12,FALSE))</f>
        <v/>
      </c>
    </row>
    <row r="1042311" spans="10:10">
      <c r="J1042311" s="168" t="str">
        <f>IF(C1042311="","",VLOOKUP(C1042311,运单基本信息!$C$4:$P$1048576,12,FALSE))</f>
        <v/>
      </c>
    </row>
    <row r="1042312" spans="10:10">
      <c r="J1042312" s="168" t="str">
        <f>IF(C1042312="","",VLOOKUP(C1042312,运单基本信息!$C$4:$P$1048576,12,FALSE))</f>
        <v/>
      </c>
    </row>
    <row r="1042313" spans="10:10">
      <c r="J1042313" s="168" t="str">
        <f>IF(C1042313="","",VLOOKUP(C1042313,运单基本信息!$C$4:$P$1048576,12,FALSE))</f>
        <v/>
      </c>
    </row>
    <row r="1042314" spans="10:10">
      <c r="J1042314" s="168" t="str">
        <f>IF(C1042314="","",VLOOKUP(C1042314,运单基本信息!$C$4:$P$1048576,12,FALSE))</f>
        <v/>
      </c>
    </row>
    <row r="1042315" spans="10:10">
      <c r="J1042315" s="168" t="str">
        <f>IF(C1042315="","",VLOOKUP(C1042315,运单基本信息!$C$4:$P$1048576,12,FALSE))</f>
        <v/>
      </c>
    </row>
    <row r="1042316" spans="10:10">
      <c r="J1042316" s="168" t="str">
        <f>IF(C1042316="","",VLOOKUP(C1042316,运单基本信息!$C$4:$P$1048576,12,FALSE))</f>
        <v/>
      </c>
    </row>
    <row r="1042317" spans="10:10">
      <c r="J1042317" s="168" t="str">
        <f>IF(C1042317="","",VLOOKUP(C1042317,运单基本信息!$C$4:$P$1048576,12,FALSE))</f>
        <v/>
      </c>
    </row>
    <row r="1042318" spans="10:10">
      <c r="J1042318" s="168" t="str">
        <f>IF(C1042318="","",VLOOKUP(C1042318,运单基本信息!$C$4:$P$1048576,12,FALSE))</f>
        <v/>
      </c>
    </row>
    <row r="1042319" spans="10:10">
      <c r="J1042319" s="168" t="str">
        <f>IF(C1042319="","",VLOOKUP(C1042319,运单基本信息!$C$4:$P$1048576,12,FALSE))</f>
        <v/>
      </c>
    </row>
    <row r="1042320" spans="10:10">
      <c r="J1042320" s="168" t="str">
        <f>IF(C1042320="","",VLOOKUP(C1042320,运单基本信息!$C$4:$P$1048576,12,FALSE))</f>
        <v/>
      </c>
    </row>
    <row r="1042321" spans="10:10">
      <c r="J1042321" s="168" t="str">
        <f>IF(C1042321="","",VLOOKUP(C1042321,运单基本信息!$C$4:$P$1048576,12,FALSE))</f>
        <v/>
      </c>
    </row>
    <row r="1042322" spans="10:10">
      <c r="J1042322" s="168" t="str">
        <f>IF(C1042322="","",VLOOKUP(C1042322,运单基本信息!$C$4:$P$1048576,12,FALSE))</f>
        <v/>
      </c>
    </row>
    <row r="1042323" spans="10:10">
      <c r="J1042323" s="168" t="str">
        <f>IF(C1042323="","",VLOOKUP(C1042323,运单基本信息!$C$4:$P$1048576,12,FALSE))</f>
        <v/>
      </c>
    </row>
    <row r="1042324" spans="10:10">
      <c r="J1042324" s="168" t="str">
        <f>IF(C1042324="","",VLOOKUP(C1042324,运单基本信息!$C$4:$P$1048576,12,FALSE))</f>
        <v/>
      </c>
    </row>
    <row r="1042325" spans="10:10">
      <c r="J1042325" s="168" t="str">
        <f>IF(C1042325="","",VLOOKUP(C1042325,运单基本信息!$C$4:$P$1048576,12,FALSE))</f>
        <v/>
      </c>
    </row>
    <row r="1042326" spans="10:10">
      <c r="J1042326" s="168" t="str">
        <f>IF(C1042326="","",VLOOKUP(C1042326,运单基本信息!$C$4:$P$1048576,12,FALSE))</f>
        <v/>
      </c>
    </row>
    <row r="1042327" spans="10:10">
      <c r="J1042327" s="168" t="str">
        <f>IF(C1042327="","",VLOOKUP(C1042327,运单基本信息!$C$4:$P$1048576,12,FALSE))</f>
        <v/>
      </c>
    </row>
    <row r="1042328" spans="10:10">
      <c r="J1042328" s="168" t="str">
        <f>IF(C1042328="","",VLOOKUP(C1042328,运单基本信息!$C$4:$P$1048576,12,FALSE))</f>
        <v/>
      </c>
    </row>
    <row r="1042329" spans="10:10">
      <c r="J1042329" s="168" t="str">
        <f>IF(C1042329="","",VLOOKUP(C1042329,运单基本信息!$C$4:$P$1048576,12,FALSE))</f>
        <v/>
      </c>
    </row>
    <row r="1042330" spans="10:10">
      <c r="J1042330" s="168" t="str">
        <f>IF(C1042330="","",VLOOKUP(C1042330,运单基本信息!$C$4:$P$1048576,12,FALSE))</f>
        <v/>
      </c>
    </row>
    <row r="1042331" spans="10:10">
      <c r="J1042331" s="168" t="str">
        <f>IF(C1042331="","",VLOOKUP(C1042331,运单基本信息!$C$4:$P$1048576,12,FALSE))</f>
        <v/>
      </c>
    </row>
    <row r="1042332" spans="10:10">
      <c r="J1042332" s="168" t="str">
        <f>IF(C1042332="","",VLOOKUP(C1042332,运单基本信息!$C$4:$P$1048576,12,FALSE))</f>
        <v/>
      </c>
    </row>
    <row r="1042333" spans="10:10">
      <c r="J1042333" s="168" t="str">
        <f>IF(C1042333="","",VLOOKUP(C1042333,运单基本信息!$C$4:$P$1048576,12,FALSE))</f>
        <v/>
      </c>
    </row>
    <row r="1042334" spans="10:10">
      <c r="J1042334" s="168" t="str">
        <f>IF(C1042334="","",VLOOKUP(C1042334,运单基本信息!$C$4:$P$1048576,12,FALSE))</f>
        <v/>
      </c>
    </row>
    <row r="1042335" spans="10:10">
      <c r="J1042335" s="168" t="str">
        <f>IF(C1042335="","",VLOOKUP(C1042335,运单基本信息!$C$4:$P$1048576,12,FALSE))</f>
        <v/>
      </c>
    </row>
    <row r="1042336" spans="10:10">
      <c r="J1042336" s="168" t="str">
        <f>IF(C1042336="","",VLOOKUP(C1042336,运单基本信息!$C$4:$P$1048576,12,FALSE))</f>
        <v/>
      </c>
    </row>
    <row r="1042337" spans="10:10">
      <c r="J1042337" s="168" t="str">
        <f>IF(C1042337="","",VLOOKUP(C1042337,运单基本信息!$C$4:$P$1048576,12,FALSE))</f>
        <v/>
      </c>
    </row>
    <row r="1042338" spans="10:10">
      <c r="J1042338" s="168" t="str">
        <f>IF(C1042338="","",VLOOKUP(C1042338,运单基本信息!$C$4:$P$1048576,12,FALSE))</f>
        <v/>
      </c>
    </row>
    <row r="1042339" spans="10:10">
      <c r="J1042339" s="168" t="str">
        <f>IF(C1042339="","",VLOOKUP(C1042339,运单基本信息!$C$4:$P$1048576,12,FALSE))</f>
        <v/>
      </c>
    </row>
    <row r="1042340" spans="10:10">
      <c r="J1042340" s="168" t="str">
        <f>IF(C1042340="","",VLOOKUP(C1042340,运单基本信息!$C$4:$P$1048576,12,FALSE))</f>
        <v/>
      </c>
    </row>
    <row r="1042341" spans="10:10">
      <c r="J1042341" s="168" t="str">
        <f>IF(C1042341="","",VLOOKUP(C1042341,运单基本信息!$C$4:$P$1048576,12,FALSE))</f>
        <v/>
      </c>
    </row>
    <row r="1042342" spans="10:10">
      <c r="J1042342" s="168" t="str">
        <f>IF(C1042342="","",VLOOKUP(C1042342,运单基本信息!$C$4:$P$1048576,12,FALSE))</f>
        <v/>
      </c>
    </row>
    <row r="1042343" spans="10:10">
      <c r="J1042343" s="168" t="str">
        <f>IF(C1042343="","",VLOOKUP(C1042343,运单基本信息!$C$4:$P$1048576,12,FALSE))</f>
        <v/>
      </c>
    </row>
    <row r="1042344" spans="10:10">
      <c r="J1042344" s="168" t="str">
        <f>IF(C1042344="","",VLOOKUP(C1042344,运单基本信息!$C$4:$P$1048576,12,FALSE))</f>
        <v/>
      </c>
    </row>
    <row r="1042345" spans="10:10">
      <c r="J1042345" s="168" t="str">
        <f>IF(C1042345="","",VLOOKUP(C1042345,运单基本信息!$C$4:$P$1048576,12,FALSE))</f>
        <v/>
      </c>
    </row>
    <row r="1042346" spans="10:10">
      <c r="J1042346" s="168" t="str">
        <f>IF(C1042346="","",VLOOKUP(C1042346,运单基本信息!$C$4:$P$1048576,12,FALSE))</f>
        <v/>
      </c>
    </row>
    <row r="1042347" spans="10:10">
      <c r="J1042347" s="168" t="str">
        <f>IF(C1042347="","",VLOOKUP(C1042347,运单基本信息!$C$4:$P$1048576,12,FALSE))</f>
        <v/>
      </c>
    </row>
    <row r="1042348" spans="10:10">
      <c r="J1042348" s="168" t="str">
        <f>IF(C1042348="","",VLOOKUP(C1042348,运单基本信息!$C$4:$P$1048576,12,FALSE))</f>
        <v/>
      </c>
    </row>
    <row r="1042349" spans="10:10">
      <c r="J1042349" s="168" t="str">
        <f>IF(C1042349="","",VLOOKUP(C1042349,运单基本信息!$C$4:$P$1048576,12,FALSE))</f>
        <v/>
      </c>
    </row>
    <row r="1042350" spans="10:10">
      <c r="J1042350" s="168" t="str">
        <f>IF(C1042350="","",VLOOKUP(C1042350,运单基本信息!$C$4:$P$1048576,12,FALSE))</f>
        <v/>
      </c>
    </row>
    <row r="1042351" spans="10:10">
      <c r="J1042351" s="168" t="str">
        <f>IF(C1042351="","",VLOOKUP(C1042351,运单基本信息!$C$4:$P$1048576,12,FALSE))</f>
        <v/>
      </c>
    </row>
    <row r="1042352" spans="10:10">
      <c r="J1042352" s="168" t="str">
        <f>IF(C1042352="","",VLOOKUP(C1042352,运单基本信息!$C$4:$P$1048576,12,FALSE))</f>
        <v/>
      </c>
    </row>
    <row r="1042353" spans="10:10">
      <c r="J1042353" s="168" t="str">
        <f>IF(C1042353="","",VLOOKUP(C1042353,运单基本信息!$C$4:$P$1048576,12,FALSE))</f>
        <v/>
      </c>
    </row>
    <row r="1042354" spans="10:10">
      <c r="J1042354" s="168" t="str">
        <f>IF(C1042354="","",VLOOKUP(C1042354,运单基本信息!$C$4:$P$1048576,12,FALSE))</f>
        <v/>
      </c>
    </row>
    <row r="1042355" spans="10:10">
      <c r="J1042355" s="168" t="str">
        <f>IF(C1042355="","",VLOOKUP(C1042355,运单基本信息!$C$4:$P$1048576,12,FALSE))</f>
        <v/>
      </c>
    </row>
    <row r="1042356" spans="10:10">
      <c r="J1042356" s="168" t="str">
        <f>IF(C1042356="","",VLOOKUP(C1042356,运单基本信息!$C$4:$P$1048576,12,FALSE))</f>
        <v/>
      </c>
    </row>
    <row r="1042357" spans="10:10">
      <c r="J1042357" s="168" t="str">
        <f>IF(C1042357="","",VLOOKUP(C1042357,运单基本信息!$C$4:$P$1048576,12,FALSE))</f>
        <v/>
      </c>
    </row>
    <row r="1042358" spans="10:10">
      <c r="J1042358" s="168" t="str">
        <f>IF(C1042358="","",VLOOKUP(C1042358,运单基本信息!$C$4:$P$1048576,12,FALSE))</f>
        <v/>
      </c>
    </row>
    <row r="1042359" spans="10:10">
      <c r="J1042359" s="168" t="str">
        <f>IF(C1042359="","",VLOOKUP(C1042359,运单基本信息!$C$4:$P$1048576,12,FALSE))</f>
        <v/>
      </c>
    </row>
    <row r="1042360" spans="10:10">
      <c r="J1042360" s="168" t="str">
        <f>IF(C1042360="","",VLOOKUP(C1042360,运单基本信息!$C$4:$P$1048576,12,FALSE))</f>
        <v/>
      </c>
    </row>
    <row r="1042361" spans="10:10">
      <c r="J1042361" s="168" t="str">
        <f>IF(C1042361="","",VLOOKUP(C1042361,运单基本信息!$C$4:$P$1048576,12,FALSE))</f>
        <v/>
      </c>
    </row>
    <row r="1042362" spans="10:10">
      <c r="J1042362" s="168" t="str">
        <f>IF(C1042362="","",VLOOKUP(C1042362,运单基本信息!$C$4:$P$1048576,12,FALSE))</f>
        <v/>
      </c>
    </row>
    <row r="1042363" spans="10:10">
      <c r="J1042363" s="168" t="str">
        <f>IF(C1042363="","",VLOOKUP(C1042363,运单基本信息!$C$4:$P$1048576,12,FALSE))</f>
        <v/>
      </c>
    </row>
    <row r="1042364" spans="10:10">
      <c r="J1042364" s="168" t="str">
        <f>IF(C1042364="","",VLOOKUP(C1042364,运单基本信息!$C$4:$P$1048576,12,FALSE))</f>
        <v/>
      </c>
    </row>
    <row r="1042365" spans="10:10">
      <c r="J1042365" s="168" t="str">
        <f>IF(C1042365="","",VLOOKUP(C1042365,运单基本信息!$C$4:$P$1048576,12,FALSE))</f>
        <v/>
      </c>
    </row>
    <row r="1042366" spans="10:10">
      <c r="J1042366" s="168" t="str">
        <f>IF(C1042366="","",VLOOKUP(C1042366,运单基本信息!$C$4:$P$1048576,12,FALSE))</f>
        <v/>
      </c>
    </row>
    <row r="1042367" spans="10:10">
      <c r="J1042367" s="168" t="str">
        <f>IF(C1042367="","",VLOOKUP(C1042367,运单基本信息!$C$4:$P$1048576,12,FALSE))</f>
        <v/>
      </c>
    </row>
    <row r="1042368" spans="10:10">
      <c r="J1042368" s="168" t="str">
        <f>IF(C1042368="","",VLOOKUP(C1042368,运单基本信息!$C$4:$P$1048576,12,FALSE))</f>
        <v/>
      </c>
    </row>
    <row r="1042369" spans="10:10">
      <c r="J1042369" s="168" t="str">
        <f>IF(C1042369="","",VLOOKUP(C1042369,运单基本信息!$C$4:$P$1048576,12,FALSE))</f>
        <v/>
      </c>
    </row>
    <row r="1042370" spans="10:10">
      <c r="J1042370" s="168" t="str">
        <f>IF(C1042370="","",VLOOKUP(C1042370,运单基本信息!$C$4:$P$1048576,12,FALSE))</f>
        <v/>
      </c>
    </row>
    <row r="1042371" spans="10:10">
      <c r="J1042371" s="168" t="str">
        <f>IF(C1042371="","",VLOOKUP(C1042371,运单基本信息!$C$4:$P$1048576,12,FALSE))</f>
        <v/>
      </c>
    </row>
    <row r="1042372" spans="10:10">
      <c r="J1042372" s="168" t="str">
        <f>IF(C1042372="","",VLOOKUP(C1042372,运单基本信息!$C$4:$P$1048576,12,FALSE))</f>
        <v/>
      </c>
    </row>
    <row r="1042373" spans="10:10">
      <c r="J1042373" s="168" t="str">
        <f>IF(C1042373="","",VLOOKUP(C1042373,运单基本信息!$C$4:$P$1048576,12,FALSE))</f>
        <v/>
      </c>
    </row>
    <row r="1042374" spans="10:10">
      <c r="J1042374" s="168" t="str">
        <f>IF(C1042374="","",VLOOKUP(C1042374,运单基本信息!$C$4:$P$1048576,12,FALSE))</f>
        <v/>
      </c>
    </row>
    <row r="1042375" spans="10:10">
      <c r="J1042375" s="168" t="str">
        <f>IF(C1042375="","",VLOOKUP(C1042375,运单基本信息!$C$4:$P$1048576,12,FALSE))</f>
        <v/>
      </c>
    </row>
    <row r="1042376" spans="10:10">
      <c r="J1042376" s="168" t="str">
        <f>IF(C1042376="","",VLOOKUP(C1042376,运单基本信息!$C$4:$P$1048576,12,FALSE))</f>
        <v/>
      </c>
    </row>
    <row r="1042377" spans="10:10">
      <c r="J1042377" s="168" t="str">
        <f>IF(C1042377="","",VLOOKUP(C1042377,运单基本信息!$C$4:$P$1048576,12,FALSE))</f>
        <v/>
      </c>
    </row>
    <row r="1042378" spans="10:10">
      <c r="J1042378" s="168" t="str">
        <f>IF(C1042378="","",VLOOKUP(C1042378,运单基本信息!$C$4:$P$1048576,12,FALSE))</f>
        <v/>
      </c>
    </row>
    <row r="1042379" spans="10:10">
      <c r="J1042379" s="168" t="str">
        <f>IF(C1042379="","",VLOOKUP(C1042379,运单基本信息!$C$4:$P$1048576,12,FALSE))</f>
        <v/>
      </c>
    </row>
    <row r="1042380" spans="10:10">
      <c r="J1042380" s="168" t="str">
        <f>IF(C1042380="","",VLOOKUP(C1042380,运单基本信息!$C$4:$P$1048576,12,FALSE))</f>
        <v/>
      </c>
    </row>
    <row r="1042381" spans="10:10">
      <c r="J1042381" s="168" t="str">
        <f>IF(C1042381="","",VLOOKUP(C1042381,运单基本信息!$C$4:$P$1048576,12,FALSE))</f>
        <v/>
      </c>
    </row>
    <row r="1042382" spans="10:10">
      <c r="J1042382" s="168" t="str">
        <f>IF(C1042382="","",VLOOKUP(C1042382,运单基本信息!$C$4:$P$1048576,12,FALSE))</f>
        <v/>
      </c>
    </row>
    <row r="1042383" spans="10:10">
      <c r="J1042383" s="168" t="str">
        <f>IF(C1042383="","",VLOOKUP(C1042383,运单基本信息!$C$4:$P$1048576,12,FALSE))</f>
        <v/>
      </c>
    </row>
    <row r="1042384" spans="10:10">
      <c r="J1042384" s="168" t="str">
        <f>IF(C1042384="","",VLOOKUP(C1042384,运单基本信息!$C$4:$P$1048576,12,FALSE))</f>
        <v/>
      </c>
    </row>
    <row r="1042385" spans="10:10">
      <c r="J1042385" s="168" t="str">
        <f>IF(C1042385="","",VLOOKUP(C1042385,运单基本信息!$C$4:$P$1048576,12,FALSE))</f>
        <v/>
      </c>
    </row>
    <row r="1042386" spans="10:10">
      <c r="J1042386" s="168" t="str">
        <f>IF(C1042386="","",VLOOKUP(C1042386,运单基本信息!$C$4:$P$1048576,12,FALSE))</f>
        <v/>
      </c>
    </row>
    <row r="1042387" spans="10:10">
      <c r="J1042387" s="168" t="str">
        <f>IF(C1042387="","",VLOOKUP(C1042387,运单基本信息!$C$4:$P$1048576,12,FALSE))</f>
        <v/>
      </c>
    </row>
    <row r="1042388" spans="10:10">
      <c r="J1042388" s="168" t="str">
        <f>IF(C1042388="","",VLOOKUP(C1042388,运单基本信息!$C$4:$P$1048576,12,FALSE))</f>
        <v/>
      </c>
    </row>
    <row r="1042389" spans="10:10">
      <c r="J1042389" s="168" t="str">
        <f>IF(C1042389="","",VLOOKUP(C1042389,运单基本信息!$C$4:$P$1048576,12,FALSE))</f>
        <v/>
      </c>
    </row>
    <row r="1042390" spans="10:10">
      <c r="J1042390" s="168" t="str">
        <f>IF(C1042390="","",VLOOKUP(C1042390,运单基本信息!$C$4:$P$1048576,12,FALSE))</f>
        <v/>
      </c>
    </row>
    <row r="1042391" spans="10:10">
      <c r="J1042391" s="168" t="str">
        <f>IF(C1042391="","",VLOOKUP(C1042391,运单基本信息!$C$4:$P$1048576,12,FALSE))</f>
        <v/>
      </c>
    </row>
    <row r="1042392" spans="10:10">
      <c r="J1042392" s="168" t="str">
        <f>IF(C1042392="","",VLOOKUP(C1042392,运单基本信息!$C$4:$P$1048576,12,FALSE))</f>
        <v/>
      </c>
    </row>
    <row r="1042393" spans="10:10">
      <c r="J1042393" s="168" t="str">
        <f>IF(C1042393="","",VLOOKUP(C1042393,运单基本信息!$C$4:$P$1048576,12,FALSE))</f>
        <v/>
      </c>
    </row>
    <row r="1042394" spans="10:10">
      <c r="J1042394" s="168" t="str">
        <f>IF(C1042394="","",VLOOKUP(C1042394,运单基本信息!$C$4:$P$1048576,12,FALSE))</f>
        <v/>
      </c>
    </row>
    <row r="1042395" spans="10:10">
      <c r="J1042395" s="168" t="str">
        <f>IF(C1042395="","",VLOOKUP(C1042395,运单基本信息!$C$4:$P$1048576,12,FALSE))</f>
        <v/>
      </c>
    </row>
    <row r="1042396" spans="10:10">
      <c r="J1042396" s="168" t="str">
        <f>IF(C1042396="","",VLOOKUP(C1042396,运单基本信息!$C$4:$P$1048576,12,FALSE))</f>
        <v/>
      </c>
    </row>
    <row r="1042397" spans="10:10">
      <c r="J1042397" s="168" t="str">
        <f>IF(C1042397="","",VLOOKUP(C1042397,运单基本信息!$C$4:$P$1048576,12,FALSE))</f>
        <v/>
      </c>
    </row>
    <row r="1042398" spans="10:10">
      <c r="J1042398" s="168" t="str">
        <f>IF(C1042398="","",VLOOKUP(C1042398,运单基本信息!$C$4:$P$1048576,12,FALSE))</f>
        <v/>
      </c>
    </row>
    <row r="1042399" spans="10:10">
      <c r="J1042399" s="168" t="str">
        <f>IF(C1042399="","",VLOOKUP(C1042399,运单基本信息!$C$4:$P$1048576,12,FALSE))</f>
        <v/>
      </c>
    </row>
    <row r="1042400" spans="10:10">
      <c r="J1042400" s="168" t="str">
        <f>IF(C1042400="","",VLOOKUP(C1042400,运单基本信息!$C$4:$P$1048576,12,FALSE))</f>
        <v/>
      </c>
    </row>
    <row r="1042401" spans="10:10">
      <c r="J1042401" s="168" t="str">
        <f>IF(C1042401="","",VLOOKUP(C1042401,运单基本信息!$C$4:$P$1048576,12,FALSE))</f>
        <v/>
      </c>
    </row>
    <row r="1042402" spans="10:10">
      <c r="J1042402" s="168" t="str">
        <f>IF(C1042402="","",VLOOKUP(C1042402,运单基本信息!$C$4:$P$1048576,12,FALSE))</f>
        <v/>
      </c>
    </row>
    <row r="1042403" spans="10:10">
      <c r="J1042403" s="168" t="str">
        <f>IF(C1042403="","",VLOOKUP(C1042403,运单基本信息!$C$4:$P$1048576,12,FALSE))</f>
        <v/>
      </c>
    </row>
    <row r="1042404" spans="10:10">
      <c r="J1042404" s="168" t="str">
        <f>IF(C1042404="","",VLOOKUP(C1042404,运单基本信息!$C$4:$P$1048576,12,FALSE))</f>
        <v/>
      </c>
    </row>
    <row r="1042405" spans="10:10">
      <c r="J1042405" s="168" t="str">
        <f>IF(C1042405="","",VLOOKUP(C1042405,运单基本信息!$C$4:$P$1048576,12,FALSE))</f>
        <v/>
      </c>
    </row>
    <row r="1042406" spans="10:10">
      <c r="J1042406" s="168" t="str">
        <f>IF(C1042406="","",VLOOKUP(C1042406,运单基本信息!$C$4:$P$1048576,12,FALSE))</f>
        <v/>
      </c>
    </row>
    <row r="1042407" spans="10:10">
      <c r="J1042407" s="168" t="str">
        <f>IF(C1042407="","",VLOOKUP(C1042407,运单基本信息!$C$4:$P$1048576,12,FALSE))</f>
        <v/>
      </c>
    </row>
    <row r="1042408" spans="10:10">
      <c r="J1042408" s="168" t="str">
        <f>IF(C1042408="","",VLOOKUP(C1042408,运单基本信息!$C$4:$P$1048576,12,FALSE))</f>
        <v/>
      </c>
    </row>
    <row r="1042409" spans="10:10">
      <c r="J1042409" s="168" t="str">
        <f>IF(C1042409="","",VLOOKUP(C1042409,运单基本信息!$C$4:$P$1048576,12,FALSE))</f>
        <v/>
      </c>
    </row>
    <row r="1042410" spans="10:10">
      <c r="J1042410" s="168" t="str">
        <f>IF(C1042410="","",VLOOKUP(C1042410,运单基本信息!$C$4:$P$1048576,12,FALSE))</f>
        <v/>
      </c>
    </row>
    <row r="1042411" spans="10:10">
      <c r="J1042411" s="168" t="str">
        <f>IF(C1042411="","",VLOOKUP(C1042411,运单基本信息!$C$4:$P$1048576,12,FALSE))</f>
        <v/>
      </c>
    </row>
    <row r="1042412" spans="10:10">
      <c r="J1042412" s="168" t="str">
        <f>IF(C1042412="","",VLOOKUP(C1042412,运单基本信息!$C$4:$P$1048576,12,FALSE))</f>
        <v/>
      </c>
    </row>
    <row r="1042413" spans="10:10">
      <c r="J1042413" s="168" t="str">
        <f>IF(C1042413="","",VLOOKUP(C1042413,运单基本信息!$C$4:$P$1048576,12,FALSE))</f>
        <v/>
      </c>
    </row>
    <row r="1042414" spans="10:10">
      <c r="J1042414" s="168" t="str">
        <f>IF(C1042414="","",VLOOKUP(C1042414,运单基本信息!$C$4:$P$1048576,12,FALSE))</f>
        <v/>
      </c>
    </row>
    <row r="1042415" spans="10:10">
      <c r="J1042415" s="168" t="str">
        <f>IF(C1042415="","",VLOOKUP(C1042415,运单基本信息!$C$4:$P$1048576,12,FALSE))</f>
        <v/>
      </c>
    </row>
    <row r="1042416" spans="10:10">
      <c r="J1042416" s="168" t="str">
        <f>IF(C1042416="","",VLOOKUP(C1042416,运单基本信息!$C$4:$P$1048576,12,FALSE))</f>
        <v/>
      </c>
    </row>
    <row r="1042417" spans="10:10">
      <c r="J1042417" s="168" t="str">
        <f>IF(C1042417="","",VLOOKUP(C1042417,运单基本信息!$C$4:$P$1048576,12,FALSE))</f>
        <v/>
      </c>
    </row>
    <row r="1042418" spans="10:10">
      <c r="J1042418" s="168" t="str">
        <f>IF(C1042418="","",VLOOKUP(C1042418,运单基本信息!$C$4:$P$1048576,12,FALSE))</f>
        <v/>
      </c>
    </row>
    <row r="1042419" spans="10:10">
      <c r="J1042419" s="168" t="str">
        <f>IF(C1042419="","",VLOOKUP(C1042419,运单基本信息!$C$4:$P$1048576,12,FALSE))</f>
        <v/>
      </c>
    </row>
    <row r="1042420" spans="10:10">
      <c r="J1042420" s="168" t="str">
        <f>IF(C1042420="","",VLOOKUP(C1042420,运单基本信息!$C$4:$P$1048576,12,FALSE))</f>
        <v/>
      </c>
    </row>
    <row r="1042421" spans="10:10">
      <c r="J1042421" s="168" t="str">
        <f>IF(C1042421="","",VLOOKUP(C1042421,运单基本信息!$C$4:$P$1048576,12,FALSE))</f>
        <v/>
      </c>
    </row>
    <row r="1042422" spans="10:10">
      <c r="J1042422" s="168" t="str">
        <f>IF(C1042422="","",VLOOKUP(C1042422,运单基本信息!$C$4:$P$1048576,12,FALSE))</f>
        <v/>
      </c>
    </row>
    <row r="1042423" spans="10:10">
      <c r="J1042423" s="168" t="str">
        <f>IF(C1042423="","",VLOOKUP(C1042423,运单基本信息!$C$4:$P$1048576,12,FALSE))</f>
        <v/>
      </c>
    </row>
    <row r="1042424" spans="10:10">
      <c r="J1042424" s="168" t="str">
        <f>IF(C1042424="","",VLOOKUP(C1042424,运单基本信息!$C$4:$P$1048576,12,FALSE))</f>
        <v/>
      </c>
    </row>
    <row r="1042425" spans="10:10">
      <c r="J1042425" s="168" t="str">
        <f>IF(C1042425="","",VLOOKUP(C1042425,运单基本信息!$C$4:$P$1048576,12,FALSE))</f>
        <v/>
      </c>
    </row>
    <row r="1042426" spans="10:10">
      <c r="J1042426" s="168" t="str">
        <f>IF(C1042426="","",VLOOKUP(C1042426,运单基本信息!$C$4:$P$1048576,12,FALSE))</f>
        <v/>
      </c>
    </row>
    <row r="1042427" spans="10:10">
      <c r="J1042427" s="168" t="str">
        <f>IF(C1042427="","",VLOOKUP(C1042427,运单基本信息!$C$4:$P$1048576,12,FALSE))</f>
        <v/>
      </c>
    </row>
    <row r="1042428" spans="10:10">
      <c r="J1042428" s="168" t="str">
        <f>IF(C1042428="","",VLOOKUP(C1042428,运单基本信息!$C$4:$P$1048576,12,FALSE))</f>
        <v/>
      </c>
    </row>
    <row r="1042429" spans="10:10">
      <c r="J1042429" s="168" t="str">
        <f>IF(C1042429="","",VLOOKUP(C1042429,运单基本信息!$C$4:$P$1048576,12,FALSE))</f>
        <v/>
      </c>
    </row>
    <row r="1042430" spans="10:10">
      <c r="J1042430" s="168" t="str">
        <f>IF(C1042430="","",VLOOKUP(C1042430,运单基本信息!$C$4:$P$1048576,12,FALSE))</f>
        <v/>
      </c>
    </row>
    <row r="1042431" spans="10:10">
      <c r="J1042431" s="168" t="str">
        <f>IF(C1042431="","",VLOOKUP(C1042431,运单基本信息!$C$4:$P$1048576,12,FALSE))</f>
        <v/>
      </c>
    </row>
    <row r="1042432" spans="10:10">
      <c r="J1042432" s="168" t="str">
        <f>IF(C1042432="","",VLOOKUP(C1042432,运单基本信息!$C$4:$P$1048576,12,FALSE))</f>
        <v/>
      </c>
    </row>
    <row r="1042433" spans="10:10">
      <c r="J1042433" s="168" t="str">
        <f>IF(C1042433="","",VLOOKUP(C1042433,运单基本信息!$C$4:$P$1048576,12,FALSE))</f>
        <v/>
      </c>
    </row>
    <row r="1042434" spans="10:10">
      <c r="J1042434" s="168" t="str">
        <f>IF(C1042434="","",VLOOKUP(C1042434,运单基本信息!$C$4:$P$1048576,12,FALSE))</f>
        <v/>
      </c>
    </row>
    <row r="1042435" spans="10:10">
      <c r="J1042435" s="168" t="str">
        <f>IF(C1042435="","",VLOOKUP(C1042435,运单基本信息!$C$4:$P$1048576,12,FALSE))</f>
        <v/>
      </c>
    </row>
    <row r="1042436" spans="10:10">
      <c r="J1042436" s="168" t="str">
        <f>IF(C1042436="","",VLOOKUP(C1042436,运单基本信息!$C$4:$P$1048576,12,FALSE))</f>
        <v/>
      </c>
    </row>
    <row r="1042437" spans="10:10">
      <c r="J1042437" s="168" t="str">
        <f>IF(C1042437="","",VLOOKUP(C1042437,运单基本信息!$C$4:$P$1048576,12,FALSE))</f>
        <v/>
      </c>
    </row>
    <row r="1042438" spans="10:10">
      <c r="J1042438" s="168" t="str">
        <f>IF(C1042438="","",VLOOKUP(C1042438,运单基本信息!$C$4:$P$1048576,12,FALSE))</f>
        <v/>
      </c>
    </row>
    <row r="1042439" spans="10:10">
      <c r="J1042439" s="168" t="str">
        <f>IF(C1042439="","",VLOOKUP(C1042439,运单基本信息!$C$4:$P$1048576,12,FALSE))</f>
        <v/>
      </c>
    </row>
    <row r="1042440" spans="10:10">
      <c r="J1042440" s="168" t="str">
        <f>IF(C1042440="","",VLOOKUP(C1042440,运单基本信息!$C$4:$P$1048576,12,FALSE))</f>
        <v/>
      </c>
    </row>
    <row r="1042441" spans="10:10">
      <c r="J1042441" s="168" t="str">
        <f>IF(C1042441="","",VLOOKUP(C1042441,运单基本信息!$C$4:$P$1048576,12,FALSE))</f>
        <v/>
      </c>
    </row>
    <row r="1042442" spans="10:10">
      <c r="J1042442" s="168" t="str">
        <f>IF(C1042442="","",VLOOKUP(C1042442,运单基本信息!$C$4:$P$1048576,12,FALSE))</f>
        <v/>
      </c>
    </row>
    <row r="1042443" spans="10:10">
      <c r="J1042443" s="168" t="str">
        <f>IF(C1042443="","",VLOOKUP(C1042443,运单基本信息!$C$4:$P$1048576,12,FALSE))</f>
        <v/>
      </c>
    </row>
    <row r="1042444" spans="10:10">
      <c r="J1042444" s="168" t="str">
        <f>IF(C1042444="","",VLOOKUP(C1042444,运单基本信息!$C$4:$P$1048576,12,FALSE))</f>
        <v/>
      </c>
    </row>
    <row r="1042445" spans="10:10">
      <c r="J1042445" s="168" t="str">
        <f>IF(C1042445="","",VLOOKUP(C1042445,运单基本信息!$C$4:$P$1048576,12,FALSE))</f>
        <v/>
      </c>
    </row>
    <row r="1042446" spans="10:10">
      <c r="J1042446" s="168" t="str">
        <f>IF(C1042446="","",VLOOKUP(C1042446,运单基本信息!$C$4:$P$1048576,12,FALSE))</f>
        <v/>
      </c>
    </row>
    <row r="1042447" spans="10:10">
      <c r="J1042447" s="168" t="str">
        <f>IF(C1042447="","",VLOOKUP(C1042447,运单基本信息!$C$4:$P$1048576,12,FALSE))</f>
        <v/>
      </c>
    </row>
    <row r="1042448" spans="10:10">
      <c r="J1042448" s="168" t="str">
        <f>IF(C1042448="","",VLOOKUP(C1042448,运单基本信息!$C$4:$P$1048576,12,FALSE))</f>
        <v/>
      </c>
    </row>
    <row r="1042449" spans="10:10">
      <c r="J1042449" s="168" t="str">
        <f>IF(C1042449="","",VLOOKUP(C1042449,运单基本信息!$C$4:$P$1048576,12,FALSE))</f>
        <v/>
      </c>
    </row>
    <row r="1042450" spans="10:10">
      <c r="J1042450" s="168" t="str">
        <f>IF(C1042450="","",VLOOKUP(C1042450,运单基本信息!$C$4:$P$1048576,12,FALSE))</f>
        <v/>
      </c>
    </row>
    <row r="1042451" spans="10:10">
      <c r="J1042451" s="168" t="str">
        <f>IF(C1042451="","",VLOOKUP(C1042451,运单基本信息!$C$4:$P$1048576,12,FALSE))</f>
        <v/>
      </c>
    </row>
    <row r="1042452" spans="10:10">
      <c r="J1042452" s="168" t="str">
        <f>IF(C1042452="","",VLOOKUP(C1042452,运单基本信息!$C$4:$P$1048576,12,FALSE))</f>
        <v/>
      </c>
    </row>
    <row r="1042453" spans="10:10">
      <c r="J1042453" s="168" t="str">
        <f>IF(C1042453="","",VLOOKUP(C1042453,运单基本信息!$C$4:$P$1048576,12,FALSE))</f>
        <v/>
      </c>
    </row>
    <row r="1042454" spans="10:10">
      <c r="J1042454" s="168" t="str">
        <f>IF(C1042454="","",VLOOKUP(C1042454,运单基本信息!$C$4:$P$1048576,12,FALSE))</f>
        <v/>
      </c>
    </row>
    <row r="1042455" spans="10:10">
      <c r="J1042455" s="168" t="str">
        <f>IF(C1042455="","",VLOOKUP(C1042455,运单基本信息!$C$4:$P$1048576,12,FALSE))</f>
        <v/>
      </c>
    </row>
    <row r="1042456" spans="10:10">
      <c r="J1042456" s="168" t="str">
        <f>IF(C1042456="","",VLOOKUP(C1042456,运单基本信息!$C$4:$P$1048576,12,FALSE))</f>
        <v/>
      </c>
    </row>
    <row r="1042457" spans="10:10">
      <c r="J1042457" s="168" t="str">
        <f>IF(C1042457="","",VLOOKUP(C1042457,运单基本信息!$C$4:$P$1048576,12,FALSE))</f>
        <v/>
      </c>
    </row>
    <row r="1042458" spans="10:10">
      <c r="J1042458" s="168" t="str">
        <f>IF(C1042458="","",VLOOKUP(C1042458,运单基本信息!$C$4:$P$1048576,12,FALSE))</f>
        <v/>
      </c>
    </row>
    <row r="1042459" spans="10:10">
      <c r="J1042459" s="168" t="str">
        <f>IF(C1042459="","",VLOOKUP(C1042459,运单基本信息!$C$4:$P$1048576,12,FALSE))</f>
        <v/>
      </c>
    </row>
    <row r="1042460" spans="10:10">
      <c r="J1042460" s="168" t="str">
        <f>IF(C1042460="","",VLOOKUP(C1042460,运单基本信息!$C$4:$P$1048576,12,FALSE))</f>
        <v/>
      </c>
    </row>
    <row r="1042461" spans="10:10">
      <c r="J1042461" s="168" t="str">
        <f>IF(C1042461="","",VLOOKUP(C1042461,运单基本信息!$C$4:$P$1048576,12,FALSE))</f>
        <v/>
      </c>
    </row>
    <row r="1042462" spans="10:10">
      <c r="J1042462" s="168" t="str">
        <f>IF(C1042462="","",VLOOKUP(C1042462,运单基本信息!$C$4:$P$1048576,12,FALSE))</f>
        <v/>
      </c>
    </row>
    <row r="1042463" spans="10:10">
      <c r="J1042463" s="168" t="str">
        <f>IF(C1042463="","",VLOOKUP(C1042463,运单基本信息!$C$4:$P$1048576,12,FALSE))</f>
        <v/>
      </c>
    </row>
    <row r="1042464" spans="10:10">
      <c r="J1042464" s="168" t="str">
        <f>IF(C1042464="","",VLOOKUP(C1042464,运单基本信息!$C$4:$P$1048576,12,FALSE))</f>
        <v/>
      </c>
    </row>
    <row r="1042465" spans="10:10">
      <c r="J1042465" s="168" t="str">
        <f>IF(C1042465="","",VLOOKUP(C1042465,运单基本信息!$C$4:$P$1048576,12,FALSE))</f>
        <v/>
      </c>
    </row>
    <row r="1042466" spans="10:10">
      <c r="J1042466" s="168" t="str">
        <f>IF(C1042466="","",VLOOKUP(C1042466,运单基本信息!$C$4:$P$1048576,12,FALSE))</f>
        <v/>
      </c>
    </row>
    <row r="1042467" spans="10:10">
      <c r="J1042467" s="168" t="str">
        <f>IF(C1042467="","",VLOOKUP(C1042467,运单基本信息!$C$4:$P$1048576,12,FALSE))</f>
        <v/>
      </c>
    </row>
    <row r="1042468" spans="10:10">
      <c r="J1042468" s="168" t="str">
        <f>IF(C1042468="","",VLOOKUP(C1042468,运单基本信息!$C$4:$P$1048576,12,FALSE))</f>
        <v/>
      </c>
    </row>
    <row r="1042469" spans="10:10">
      <c r="J1042469" s="168" t="str">
        <f>IF(C1042469="","",VLOOKUP(C1042469,运单基本信息!$C$4:$P$1048576,12,FALSE))</f>
        <v/>
      </c>
    </row>
    <row r="1042470" spans="10:10">
      <c r="J1042470" s="168" t="str">
        <f>IF(C1042470="","",VLOOKUP(C1042470,运单基本信息!$C$4:$P$1048576,12,FALSE))</f>
        <v/>
      </c>
    </row>
    <row r="1042471" spans="10:10">
      <c r="J1042471" s="168" t="str">
        <f>IF(C1042471="","",VLOOKUP(C1042471,运单基本信息!$C$4:$P$1048576,12,FALSE))</f>
        <v/>
      </c>
    </row>
    <row r="1042472" spans="10:10">
      <c r="J1042472" s="168" t="str">
        <f>IF(C1042472="","",VLOOKUP(C1042472,运单基本信息!$C$4:$P$1048576,12,FALSE))</f>
        <v/>
      </c>
    </row>
    <row r="1042473" spans="10:10">
      <c r="J1042473" s="168" t="str">
        <f>IF(C1042473="","",VLOOKUP(C1042473,运单基本信息!$C$4:$P$1048576,12,FALSE))</f>
        <v/>
      </c>
    </row>
    <row r="1042474" spans="10:10">
      <c r="J1042474" s="168" t="str">
        <f>IF(C1042474="","",VLOOKUP(C1042474,运单基本信息!$C$4:$P$1048576,12,FALSE))</f>
        <v/>
      </c>
    </row>
    <row r="1042475" spans="10:10">
      <c r="J1042475" s="168" t="str">
        <f>IF(C1042475="","",VLOOKUP(C1042475,运单基本信息!$C$4:$P$1048576,12,FALSE))</f>
        <v/>
      </c>
    </row>
    <row r="1042476" spans="10:10">
      <c r="J1042476" s="168" t="str">
        <f>IF(C1042476="","",VLOOKUP(C1042476,运单基本信息!$C$4:$P$1048576,12,FALSE))</f>
        <v/>
      </c>
    </row>
    <row r="1042477" spans="10:10">
      <c r="J1042477" s="168" t="str">
        <f>IF(C1042477="","",VLOOKUP(C1042477,运单基本信息!$C$4:$P$1048576,12,FALSE))</f>
        <v/>
      </c>
    </row>
    <row r="1042478" spans="10:10">
      <c r="J1042478" s="168" t="str">
        <f>IF(C1042478="","",VLOOKUP(C1042478,运单基本信息!$C$4:$P$1048576,12,FALSE))</f>
        <v/>
      </c>
    </row>
    <row r="1042479" spans="10:10">
      <c r="J1042479" s="168" t="str">
        <f>IF(C1042479="","",VLOOKUP(C1042479,运单基本信息!$C$4:$P$1048576,12,FALSE))</f>
        <v/>
      </c>
    </row>
    <row r="1042480" spans="10:10">
      <c r="J1042480" s="168" t="str">
        <f>IF(C1042480="","",VLOOKUP(C1042480,运单基本信息!$C$4:$P$1048576,12,FALSE))</f>
        <v/>
      </c>
    </row>
    <row r="1042481" spans="10:10">
      <c r="J1042481" s="168" t="str">
        <f>IF(C1042481="","",VLOOKUP(C1042481,运单基本信息!$C$4:$P$1048576,12,FALSE))</f>
        <v/>
      </c>
    </row>
    <row r="1042482" spans="10:10">
      <c r="J1042482" s="168" t="str">
        <f>IF(C1042482="","",VLOOKUP(C1042482,运单基本信息!$C$4:$P$1048576,12,FALSE))</f>
        <v/>
      </c>
    </row>
    <row r="1042483" spans="10:10">
      <c r="J1042483" s="168" t="str">
        <f>IF(C1042483="","",VLOOKUP(C1042483,运单基本信息!$C$4:$P$1048576,12,FALSE))</f>
        <v/>
      </c>
    </row>
    <row r="1042484" spans="10:10">
      <c r="J1042484" s="168" t="str">
        <f>IF(C1042484="","",VLOOKUP(C1042484,运单基本信息!$C$4:$P$1048576,12,FALSE))</f>
        <v/>
      </c>
    </row>
    <row r="1042485" spans="10:10">
      <c r="J1042485" s="168" t="str">
        <f>IF(C1042485="","",VLOOKUP(C1042485,运单基本信息!$C$4:$P$1048576,12,FALSE))</f>
        <v/>
      </c>
    </row>
    <row r="1042486" spans="10:10">
      <c r="J1042486" s="168" t="str">
        <f>IF(C1042486="","",VLOOKUP(C1042486,运单基本信息!$C$4:$P$1048576,12,FALSE))</f>
        <v/>
      </c>
    </row>
    <row r="1042487" spans="10:10">
      <c r="J1042487" s="168" t="str">
        <f>IF(C1042487="","",VLOOKUP(C1042487,运单基本信息!$C$4:$P$1048576,12,FALSE))</f>
        <v/>
      </c>
    </row>
    <row r="1042488" spans="10:10">
      <c r="J1042488" s="168" t="str">
        <f>IF(C1042488="","",VLOOKUP(C1042488,运单基本信息!$C$4:$P$1048576,12,FALSE))</f>
        <v/>
      </c>
    </row>
    <row r="1042489" spans="10:10">
      <c r="J1042489" s="168" t="str">
        <f>IF(C1042489="","",VLOOKUP(C1042489,运单基本信息!$C$4:$P$1048576,12,FALSE))</f>
        <v/>
      </c>
    </row>
    <row r="1042490" spans="10:10">
      <c r="J1042490" s="168" t="str">
        <f>IF(C1042490="","",VLOOKUP(C1042490,运单基本信息!$C$4:$P$1048576,12,FALSE))</f>
        <v/>
      </c>
    </row>
    <row r="1042491" spans="10:10">
      <c r="J1042491" s="168" t="str">
        <f>IF(C1042491="","",VLOOKUP(C1042491,运单基本信息!$C$4:$P$1048576,12,FALSE))</f>
        <v/>
      </c>
    </row>
    <row r="1042492" spans="10:10">
      <c r="J1042492" s="168" t="str">
        <f>IF(C1042492="","",VLOOKUP(C1042492,运单基本信息!$C$4:$P$1048576,12,FALSE))</f>
        <v/>
      </c>
    </row>
    <row r="1042493" spans="10:10">
      <c r="J1042493" s="168" t="str">
        <f>IF(C1042493="","",VLOOKUP(C1042493,运单基本信息!$C$4:$P$1048576,12,FALSE))</f>
        <v/>
      </c>
    </row>
    <row r="1042494" spans="10:10">
      <c r="J1042494" s="168" t="str">
        <f>IF(C1042494="","",VLOOKUP(C1042494,运单基本信息!$C$4:$P$1048576,12,FALSE))</f>
        <v/>
      </c>
    </row>
    <row r="1042495" spans="10:10">
      <c r="J1042495" s="168" t="str">
        <f>IF(C1042495="","",VLOOKUP(C1042495,运单基本信息!$C$4:$P$1048576,12,FALSE))</f>
        <v/>
      </c>
    </row>
    <row r="1042496" spans="10:10">
      <c r="J1042496" s="168" t="str">
        <f>IF(C1042496="","",VLOOKUP(C1042496,运单基本信息!$C$4:$P$1048576,12,FALSE))</f>
        <v/>
      </c>
    </row>
    <row r="1042497" spans="10:10">
      <c r="J1042497" s="168" t="str">
        <f>IF(C1042497="","",VLOOKUP(C1042497,运单基本信息!$C$4:$P$1048576,12,FALSE))</f>
        <v/>
      </c>
    </row>
    <row r="1042498" spans="10:10">
      <c r="J1042498" s="168" t="str">
        <f>IF(C1042498="","",VLOOKUP(C1042498,运单基本信息!$C$4:$P$1048576,12,FALSE))</f>
        <v/>
      </c>
    </row>
    <row r="1042499" spans="10:10">
      <c r="J1042499" s="168" t="str">
        <f>IF(C1042499="","",VLOOKUP(C1042499,运单基本信息!$C$4:$P$1048576,12,FALSE))</f>
        <v/>
      </c>
    </row>
    <row r="1042500" spans="10:10">
      <c r="J1042500" s="168" t="str">
        <f>IF(C1042500="","",VLOOKUP(C1042500,运单基本信息!$C$4:$P$1048576,12,FALSE))</f>
        <v/>
      </c>
    </row>
    <row r="1042501" spans="10:10">
      <c r="J1042501" s="168" t="str">
        <f>IF(C1042501="","",VLOOKUP(C1042501,运单基本信息!$C$4:$P$1048576,12,FALSE))</f>
        <v/>
      </c>
    </row>
    <row r="1042502" spans="10:10">
      <c r="J1042502" s="168" t="str">
        <f>IF(C1042502="","",VLOOKUP(C1042502,运单基本信息!$C$4:$P$1048576,12,FALSE))</f>
        <v/>
      </c>
    </row>
    <row r="1042503" spans="10:10">
      <c r="J1042503" s="168" t="str">
        <f>IF(C1042503="","",VLOOKUP(C1042503,运单基本信息!$C$4:$P$1048576,12,FALSE))</f>
        <v/>
      </c>
    </row>
    <row r="1042504" spans="10:10">
      <c r="J1042504" s="168" t="str">
        <f>IF(C1042504="","",VLOOKUP(C1042504,运单基本信息!$C$4:$P$1048576,12,FALSE))</f>
        <v/>
      </c>
    </row>
    <row r="1042505" spans="10:10">
      <c r="J1042505" s="168" t="str">
        <f>IF(C1042505="","",VLOOKUP(C1042505,运单基本信息!$C$4:$P$1048576,12,FALSE))</f>
        <v/>
      </c>
    </row>
    <row r="1042506" spans="10:10">
      <c r="J1042506" s="168" t="str">
        <f>IF(C1042506="","",VLOOKUP(C1042506,运单基本信息!$C$4:$P$1048576,12,FALSE))</f>
        <v/>
      </c>
    </row>
    <row r="1042507" spans="10:10">
      <c r="J1042507" s="168" t="str">
        <f>IF(C1042507="","",VLOOKUP(C1042507,运单基本信息!$C$4:$P$1048576,12,FALSE))</f>
        <v/>
      </c>
    </row>
    <row r="1042508" spans="10:10">
      <c r="J1042508" s="168" t="str">
        <f>IF(C1042508="","",VLOOKUP(C1042508,运单基本信息!$C$4:$P$1048576,12,FALSE))</f>
        <v/>
      </c>
    </row>
    <row r="1042509" spans="10:10">
      <c r="J1042509" s="168" t="str">
        <f>IF(C1042509="","",VLOOKUP(C1042509,运单基本信息!$C$4:$P$1048576,12,FALSE))</f>
        <v/>
      </c>
    </row>
    <row r="1042510" spans="10:10">
      <c r="J1042510" s="168" t="str">
        <f>IF(C1042510="","",VLOOKUP(C1042510,运单基本信息!$C$4:$P$1048576,12,FALSE))</f>
        <v/>
      </c>
    </row>
    <row r="1042511" spans="10:10">
      <c r="J1042511" s="168" t="str">
        <f>IF(C1042511="","",VLOOKUP(C1042511,运单基本信息!$C$4:$P$1048576,12,FALSE))</f>
        <v/>
      </c>
    </row>
    <row r="1042512" spans="10:10">
      <c r="J1042512" s="168" t="str">
        <f>IF(C1042512="","",VLOOKUP(C1042512,运单基本信息!$C$4:$P$1048576,12,FALSE))</f>
        <v/>
      </c>
    </row>
    <row r="1042513" spans="10:10">
      <c r="J1042513" s="168" t="str">
        <f>IF(C1042513="","",VLOOKUP(C1042513,运单基本信息!$C$4:$P$1048576,12,FALSE))</f>
        <v/>
      </c>
    </row>
    <row r="1042514" spans="10:10">
      <c r="J1042514" s="168" t="str">
        <f>IF(C1042514="","",VLOOKUP(C1042514,运单基本信息!$C$4:$P$1048576,12,FALSE))</f>
        <v/>
      </c>
    </row>
    <row r="1042515" spans="10:10">
      <c r="J1042515" s="168" t="str">
        <f>IF(C1042515="","",VLOOKUP(C1042515,运单基本信息!$C$4:$P$1048576,12,FALSE))</f>
        <v/>
      </c>
    </row>
    <row r="1042516" spans="10:10">
      <c r="J1042516" s="168" t="str">
        <f>IF(C1042516="","",VLOOKUP(C1042516,运单基本信息!$C$4:$P$1048576,12,FALSE))</f>
        <v/>
      </c>
    </row>
    <row r="1042517" spans="10:10">
      <c r="J1042517" s="168" t="str">
        <f>IF(C1042517="","",VLOOKUP(C1042517,运单基本信息!$C$4:$P$1048576,12,FALSE))</f>
        <v/>
      </c>
    </row>
    <row r="1042518" spans="10:10">
      <c r="J1042518" s="168" t="str">
        <f>IF(C1042518="","",VLOOKUP(C1042518,运单基本信息!$C$4:$P$1048576,12,FALSE))</f>
        <v/>
      </c>
    </row>
    <row r="1042519" spans="10:10">
      <c r="J1042519" s="168" t="str">
        <f>IF(C1042519="","",VLOOKUP(C1042519,运单基本信息!$C$4:$P$1048576,12,FALSE))</f>
        <v/>
      </c>
    </row>
    <row r="1042520" spans="10:10">
      <c r="J1042520" s="168" t="str">
        <f>IF(C1042520="","",VLOOKUP(C1042520,运单基本信息!$C$4:$P$1048576,12,FALSE))</f>
        <v/>
      </c>
    </row>
    <row r="1042521" spans="10:10">
      <c r="J1042521" s="168" t="str">
        <f>IF(C1042521="","",VLOOKUP(C1042521,运单基本信息!$C$4:$P$1048576,12,FALSE))</f>
        <v/>
      </c>
    </row>
    <row r="1042522" spans="10:10">
      <c r="J1042522" s="168" t="str">
        <f>IF(C1042522="","",VLOOKUP(C1042522,运单基本信息!$C$4:$P$1048576,12,FALSE))</f>
        <v/>
      </c>
    </row>
    <row r="1042523" spans="10:10">
      <c r="J1042523" s="168" t="str">
        <f>IF(C1042523="","",VLOOKUP(C1042523,运单基本信息!$C$4:$P$1048576,12,FALSE))</f>
        <v/>
      </c>
    </row>
    <row r="1042524" spans="10:10">
      <c r="J1042524" s="168" t="str">
        <f>IF(C1042524="","",VLOOKUP(C1042524,运单基本信息!$C$4:$P$1048576,12,FALSE))</f>
        <v/>
      </c>
    </row>
    <row r="1042525" spans="10:10">
      <c r="J1042525" s="168" t="str">
        <f>IF(C1042525="","",VLOOKUP(C1042525,运单基本信息!$C$4:$P$1048576,12,FALSE))</f>
        <v/>
      </c>
    </row>
    <row r="1042526" spans="10:10">
      <c r="J1042526" s="168" t="str">
        <f>IF(C1042526="","",VLOOKUP(C1042526,运单基本信息!$C$4:$P$1048576,12,FALSE))</f>
        <v/>
      </c>
    </row>
    <row r="1042527" spans="10:10">
      <c r="J1042527" s="168" t="str">
        <f>IF(C1042527="","",VLOOKUP(C1042527,运单基本信息!$C$4:$P$1048576,12,FALSE))</f>
        <v/>
      </c>
    </row>
    <row r="1042528" spans="10:10">
      <c r="J1042528" s="168" t="str">
        <f>IF(C1042528="","",VLOOKUP(C1042528,运单基本信息!$C$4:$P$1048576,12,FALSE))</f>
        <v/>
      </c>
    </row>
    <row r="1042529" spans="10:10">
      <c r="J1042529" s="168" t="str">
        <f>IF(C1042529="","",VLOOKUP(C1042529,运单基本信息!$C$4:$P$1048576,12,FALSE))</f>
        <v/>
      </c>
    </row>
    <row r="1042530" spans="10:10">
      <c r="J1042530" s="168" t="str">
        <f>IF(C1042530="","",VLOOKUP(C1042530,运单基本信息!$C$4:$P$1048576,12,FALSE))</f>
        <v/>
      </c>
    </row>
    <row r="1042531" spans="10:10">
      <c r="J1042531" s="168" t="str">
        <f>IF(C1042531="","",VLOOKUP(C1042531,运单基本信息!$C$4:$P$1048576,12,FALSE))</f>
        <v/>
      </c>
    </row>
    <row r="1042532" spans="10:10">
      <c r="J1042532" s="168" t="str">
        <f>IF(C1042532="","",VLOOKUP(C1042532,运单基本信息!$C$4:$P$1048576,12,FALSE))</f>
        <v/>
      </c>
    </row>
    <row r="1042533" spans="10:10">
      <c r="J1042533" s="168" t="str">
        <f>IF(C1042533="","",VLOOKUP(C1042533,运单基本信息!$C$4:$P$1048576,12,FALSE))</f>
        <v/>
      </c>
    </row>
    <row r="1042534" spans="10:10">
      <c r="J1042534" s="168" t="str">
        <f>IF(C1042534="","",VLOOKUP(C1042534,运单基本信息!$C$4:$P$1048576,12,FALSE))</f>
        <v/>
      </c>
    </row>
    <row r="1042535" spans="10:10">
      <c r="J1042535" s="168" t="str">
        <f>IF(C1042535="","",VLOOKUP(C1042535,运单基本信息!$C$4:$P$1048576,12,FALSE))</f>
        <v/>
      </c>
    </row>
    <row r="1042536" spans="10:10">
      <c r="J1042536" s="168" t="str">
        <f>IF(C1042536="","",VLOOKUP(C1042536,运单基本信息!$C$4:$P$1048576,12,FALSE))</f>
        <v/>
      </c>
    </row>
    <row r="1042537" spans="10:10">
      <c r="J1042537" s="168" t="str">
        <f>IF(C1042537="","",VLOOKUP(C1042537,运单基本信息!$C$4:$P$1048576,12,FALSE))</f>
        <v/>
      </c>
    </row>
    <row r="1042538" spans="10:10">
      <c r="J1042538" s="168" t="str">
        <f>IF(C1042538="","",VLOOKUP(C1042538,运单基本信息!$C$4:$P$1048576,12,FALSE))</f>
        <v/>
      </c>
    </row>
    <row r="1042539" spans="10:10">
      <c r="J1042539" s="168" t="str">
        <f>IF(C1042539="","",VLOOKUP(C1042539,运单基本信息!$C$4:$P$1048576,12,FALSE))</f>
        <v/>
      </c>
    </row>
    <row r="1042540" spans="10:10">
      <c r="J1042540" s="168" t="str">
        <f>IF(C1042540="","",VLOOKUP(C1042540,运单基本信息!$C$4:$P$1048576,12,FALSE))</f>
        <v/>
      </c>
    </row>
    <row r="1042541" spans="10:10">
      <c r="J1042541" s="168" t="str">
        <f>IF(C1042541="","",VLOOKUP(C1042541,运单基本信息!$C$4:$P$1048576,12,FALSE))</f>
        <v/>
      </c>
    </row>
    <row r="1042542" spans="10:10">
      <c r="J1042542" s="168" t="str">
        <f>IF(C1042542="","",VLOOKUP(C1042542,运单基本信息!$C$4:$P$1048576,12,FALSE))</f>
        <v/>
      </c>
    </row>
    <row r="1042543" spans="10:10">
      <c r="J1042543" s="168" t="str">
        <f>IF(C1042543="","",VLOOKUP(C1042543,运单基本信息!$C$4:$P$1048576,12,FALSE))</f>
        <v/>
      </c>
    </row>
    <row r="1042544" spans="10:10">
      <c r="J1042544" s="168" t="str">
        <f>IF(C1042544="","",VLOOKUP(C1042544,运单基本信息!$C$4:$P$1048576,12,FALSE))</f>
        <v/>
      </c>
    </row>
    <row r="1042545" spans="10:10">
      <c r="J1042545" s="168" t="str">
        <f>IF(C1042545="","",VLOOKUP(C1042545,运单基本信息!$C$4:$P$1048576,12,FALSE))</f>
        <v/>
      </c>
    </row>
    <row r="1042546" spans="10:10">
      <c r="J1042546" s="168" t="str">
        <f>IF(C1042546="","",VLOOKUP(C1042546,运单基本信息!$C$4:$P$1048576,12,FALSE))</f>
        <v/>
      </c>
    </row>
    <row r="1042547" spans="10:10">
      <c r="J1042547" s="168" t="str">
        <f>IF(C1042547="","",VLOOKUP(C1042547,运单基本信息!$C$4:$P$1048576,12,FALSE))</f>
        <v/>
      </c>
    </row>
    <row r="1042548" spans="10:10">
      <c r="J1042548" s="168" t="str">
        <f>IF(C1042548="","",VLOOKUP(C1042548,运单基本信息!$C$4:$P$1048576,12,FALSE))</f>
        <v/>
      </c>
    </row>
    <row r="1042549" spans="10:10">
      <c r="J1042549" s="168" t="str">
        <f>IF(C1042549="","",VLOOKUP(C1042549,运单基本信息!$C$4:$P$1048576,12,FALSE))</f>
        <v/>
      </c>
    </row>
    <row r="1042550" spans="10:10">
      <c r="J1042550" s="168" t="str">
        <f>IF(C1042550="","",VLOOKUP(C1042550,运单基本信息!$C$4:$P$1048576,12,FALSE))</f>
        <v/>
      </c>
    </row>
    <row r="1042551" spans="10:10">
      <c r="J1042551" s="168" t="str">
        <f>IF(C1042551="","",VLOOKUP(C1042551,运单基本信息!$C$4:$P$1048576,12,FALSE))</f>
        <v/>
      </c>
    </row>
    <row r="1042552" spans="10:10">
      <c r="J1042552" s="168" t="str">
        <f>IF(C1042552="","",VLOOKUP(C1042552,运单基本信息!$C$4:$P$1048576,12,FALSE))</f>
        <v/>
      </c>
    </row>
    <row r="1042553" spans="10:10">
      <c r="J1042553" s="168" t="str">
        <f>IF(C1042553="","",VLOOKUP(C1042553,运单基本信息!$C$4:$P$1048576,12,FALSE))</f>
        <v/>
      </c>
    </row>
    <row r="1042554" spans="10:10">
      <c r="J1042554" s="168" t="str">
        <f>IF(C1042554="","",VLOOKUP(C1042554,运单基本信息!$C$4:$P$1048576,12,FALSE))</f>
        <v/>
      </c>
    </row>
    <row r="1042555" spans="10:10">
      <c r="J1042555" s="168" t="str">
        <f>IF(C1042555="","",VLOOKUP(C1042555,运单基本信息!$C$4:$P$1048576,12,FALSE))</f>
        <v/>
      </c>
    </row>
    <row r="1042556" spans="10:10">
      <c r="J1042556" s="168" t="str">
        <f>IF(C1042556="","",VLOOKUP(C1042556,运单基本信息!$C$4:$P$1048576,12,FALSE))</f>
        <v/>
      </c>
    </row>
    <row r="1042557" spans="10:10">
      <c r="J1042557" s="168" t="str">
        <f>IF(C1042557="","",VLOOKUP(C1042557,运单基本信息!$C$4:$P$1048576,12,FALSE))</f>
        <v/>
      </c>
    </row>
    <row r="1042558" spans="10:10">
      <c r="J1042558" s="168" t="str">
        <f>IF(C1042558="","",VLOOKUP(C1042558,运单基本信息!$C$4:$P$1048576,12,FALSE))</f>
        <v/>
      </c>
    </row>
    <row r="1042559" spans="10:10">
      <c r="J1042559" s="168" t="str">
        <f>IF(C1042559="","",VLOOKUP(C1042559,运单基本信息!$C$4:$P$1048576,12,FALSE))</f>
        <v/>
      </c>
    </row>
    <row r="1042560" spans="10:10">
      <c r="J1042560" s="168" t="str">
        <f>IF(C1042560="","",VLOOKUP(C1042560,运单基本信息!$C$4:$P$1048576,12,FALSE))</f>
        <v/>
      </c>
    </row>
    <row r="1042561" spans="10:10">
      <c r="J1042561" s="168" t="str">
        <f>IF(C1042561="","",VLOOKUP(C1042561,运单基本信息!$C$4:$P$1048576,12,FALSE))</f>
        <v/>
      </c>
    </row>
    <row r="1042562" spans="10:10">
      <c r="J1042562" s="168" t="str">
        <f>IF(C1042562="","",VLOOKUP(C1042562,运单基本信息!$C$4:$P$1048576,12,FALSE))</f>
        <v/>
      </c>
    </row>
    <row r="1042563" spans="10:10">
      <c r="J1042563" s="168" t="str">
        <f>IF(C1042563="","",VLOOKUP(C1042563,运单基本信息!$C$4:$P$1048576,12,FALSE))</f>
        <v/>
      </c>
    </row>
    <row r="1042564" spans="10:10">
      <c r="J1042564" s="168" t="str">
        <f>IF(C1042564="","",VLOOKUP(C1042564,运单基本信息!$C$4:$P$1048576,12,FALSE))</f>
        <v/>
      </c>
    </row>
    <row r="1042565" spans="10:10">
      <c r="J1042565" s="168" t="str">
        <f>IF(C1042565="","",VLOOKUP(C1042565,运单基本信息!$C$4:$P$1048576,12,FALSE))</f>
        <v/>
      </c>
    </row>
    <row r="1042566" spans="10:10">
      <c r="J1042566" s="168" t="str">
        <f>IF(C1042566="","",VLOOKUP(C1042566,运单基本信息!$C$4:$P$1048576,12,FALSE))</f>
        <v/>
      </c>
    </row>
    <row r="1042567" spans="10:10">
      <c r="J1042567" s="168" t="str">
        <f>IF(C1042567="","",VLOOKUP(C1042567,运单基本信息!$C$4:$P$1048576,12,FALSE))</f>
        <v/>
      </c>
    </row>
    <row r="1042568" spans="10:10">
      <c r="J1042568" s="168" t="str">
        <f>IF(C1042568="","",VLOOKUP(C1042568,运单基本信息!$C$4:$P$1048576,12,FALSE))</f>
        <v/>
      </c>
    </row>
    <row r="1042569" spans="10:10">
      <c r="J1042569" s="168" t="str">
        <f>IF(C1042569="","",VLOOKUP(C1042569,运单基本信息!$C$4:$P$1048576,12,FALSE))</f>
        <v/>
      </c>
    </row>
    <row r="1042570" spans="10:10">
      <c r="J1042570" s="168" t="str">
        <f>IF(C1042570="","",VLOOKUP(C1042570,运单基本信息!$C$4:$P$1048576,12,FALSE))</f>
        <v/>
      </c>
    </row>
    <row r="1042571" spans="10:10">
      <c r="J1042571" s="168" t="str">
        <f>IF(C1042571="","",VLOOKUP(C1042571,运单基本信息!$C$4:$P$1048576,12,FALSE))</f>
        <v/>
      </c>
    </row>
    <row r="1042572" spans="10:10">
      <c r="J1042572" s="168" t="str">
        <f>IF(C1042572="","",VLOOKUP(C1042572,运单基本信息!$C$4:$P$1048576,12,FALSE))</f>
        <v/>
      </c>
    </row>
    <row r="1042573" spans="10:10">
      <c r="J1042573" s="168" t="str">
        <f>IF(C1042573="","",VLOOKUP(C1042573,运单基本信息!$C$4:$P$1048576,12,FALSE))</f>
        <v/>
      </c>
    </row>
    <row r="1042574" spans="10:10">
      <c r="J1042574" s="168" t="str">
        <f>IF(C1042574="","",VLOOKUP(C1042574,运单基本信息!$C$4:$P$1048576,12,FALSE))</f>
        <v/>
      </c>
    </row>
    <row r="1042575" spans="10:10">
      <c r="J1042575" s="168" t="str">
        <f>IF(C1042575="","",VLOOKUP(C1042575,运单基本信息!$C$4:$P$1048576,12,FALSE))</f>
        <v/>
      </c>
    </row>
    <row r="1042576" spans="10:10">
      <c r="J1042576" s="168" t="str">
        <f>IF(C1042576="","",VLOOKUP(C1042576,运单基本信息!$C$4:$P$1048576,12,FALSE))</f>
        <v/>
      </c>
    </row>
    <row r="1042577" spans="10:10">
      <c r="J1042577" s="168" t="str">
        <f>IF(C1042577="","",VLOOKUP(C1042577,运单基本信息!$C$4:$P$1048576,12,FALSE))</f>
        <v/>
      </c>
    </row>
    <row r="1042578" spans="10:10">
      <c r="J1042578" s="168" t="str">
        <f>IF(C1042578="","",VLOOKUP(C1042578,运单基本信息!$C$4:$P$1048576,12,FALSE))</f>
        <v/>
      </c>
    </row>
    <row r="1042579" spans="10:10">
      <c r="J1042579" s="168" t="str">
        <f>IF(C1042579="","",VLOOKUP(C1042579,运单基本信息!$C$4:$P$1048576,12,FALSE))</f>
        <v/>
      </c>
    </row>
    <row r="1042580" spans="10:10">
      <c r="J1042580" s="168" t="str">
        <f>IF(C1042580="","",VLOOKUP(C1042580,运单基本信息!$C$4:$P$1048576,12,FALSE))</f>
        <v/>
      </c>
    </row>
    <row r="1042581" spans="10:10">
      <c r="J1042581" s="168" t="str">
        <f>IF(C1042581="","",VLOOKUP(C1042581,运单基本信息!$C$4:$P$1048576,12,FALSE))</f>
        <v/>
      </c>
    </row>
    <row r="1042582" spans="10:10">
      <c r="J1042582" s="168" t="str">
        <f>IF(C1042582="","",VLOOKUP(C1042582,运单基本信息!$C$4:$P$1048576,12,FALSE))</f>
        <v/>
      </c>
    </row>
    <row r="1042583" spans="10:10">
      <c r="J1042583" s="168" t="str">
        <f>IF(C1042583="","",VLOOKUP(C1042583,运单基本信息!$C$4:$P$1048576,12,FALSE))</f>
        <v/>
      </c>
    </row>
    <row r="1042584" spans="10:10">
      <c r="J1042584" s="168" t="str">
        <f>IF(C1042584="","",VLOOKUP(C1042584,运单基本信息!$C$4:$P$1048576,12,FALSE))</f>
        <v/>
      </c>
    </row>
    <row r="1042585" spans="10:10">
      <c r="J1042585" s="168" t="str">
        <f>IF(C1042585="","",VLOOKUP(C1042585,运单基本信息!$C$4:$P$1048576,12,FALSE))</f>
        <v/>
      </c>
    </row>
    <row r="1042586" spans="10:10">
      <c r="J1042586" s="168" t="str">
        <f>IF(C1042586="","",VLOOKUP(C1042586,运单基本信息!$C$4:$P$1048576,12,FALSE))</f>
        <v/>
      </c>
    </row>
    <row r="1042587" spans="10:10">
      <c r="J1042587" s="168" t="str">
        <f>IF(C1042587="","",VLOOKUP(C1042587,运单基本信息!$C$4:$P$1048576,12,FALSE))</f>
        <v/>
      </c>
    </row>
    <row r="1042588" spans="10:10">
      <c r="J1042588" s="168" t="str">
        <f>IF(C1042588="","",VLOOKUP(C1042588,运单基本信息!$C$4:$P$1048576,12,FALSE))</f>
        <v/>
      </c>
    </row>
    <row r="1042589" spans="10:10">
      <c r="J1042589" s="168" t="str">
        <f>IF(C1042589="","",VLOOKUP(C1042589,运单基本信息!$C$4:$P$1048576,12,FALSE))</f>
        <v/>
      </c>
    </row>
    <row r="1042590" spans="10:10">
      <c r="J1042590" s="168" t="str">
        <f>IF(C1042590="","",VLOOKUP(C1042590,运单基本信息!$C$4:$P$1048576,12,FALSE))</f>
        <v/>
      </c>
    </row>
    <row r="1042591" spans="10:10">
      <c r="J1042591" s="168" t="str">
        <f>IF(C1042591="","",VLOOKUP(C1042591,运单基本信息!$C$4:$P$1048576,12,FALSE))</f>
        <v/>
      </c>
    </row>
    <row r="1042592" spans="10:10">
      <c r="J1042592" s="168" t="str">
        <f>IF(C1042592="","",VLOOKUP(C1042592,运单基本信息!$C$4:$P$1048576,12,FALSE))</f>
        <v/>
      </c>
    </row>
    <row r="1042593" spans="10:10">
      <c r="J1042593" s="168" t="str">
        <f>IF(C1042593="","",VLOOKUP(C1042593,运单基本信息!$C$4:$P$1048576,12,FALSE))</f>
        <v/>
      </c>
    </row>
    <row r="1042594" spans="10:10">
      <c r="J1042594" s="168" t="str">
        <f>IF(C1042594="","",VLOOKUP(C1042594,运单基本信息!$C$4:$P$1048576,12,FALSE))</f>
        <v/>
      </c>
    </row>
    <row r="1042595" spans="10:10">
      <c r="J1042595" s="168" t="str">
        <f>IF(C1042595="","",VLOOKUP(C1042595,运单基本信息!$C$4:$P$1048576,12,FALSE))</f>
        <v/>
      </c>
    </row>
    <row r="1042596" spans="10:10">
      <c r="J1042596" s="168" t="str">
        <f>IF(C1042596="","",VLOOKUP(C1042596,运单基本信息!$C$4:$P$1048576,12,FALSE))</f>
        <v/>
      </c>
    </row>
    <row r="1042597" spans="10:10">
      <c r="J1042597" s="168" t="str">
        <f>IF(C1042597="","",VLOOKUP(C1042597,运单基本信息!$C$4:$P$1048576,12,FALSE))</f>
        <v/>
      </c>
    </row>
    <row r="1042598" spans="10:10">
      <c r="J1042598" s="168" t="str">
        <f>IF(C1042598="","",VLOOKUP(C1042598,运单基本信息!$C$4:$P$1048576,12,FALSE))</f>
        <v/>
      </c>
    </row>
    <row r="1042599" spans="10:10">
      <c r="J1042599" s="168" t="str">
        <f>IF(C1042599="","",VLOOKUP(C1042599,运单基本信息!$C$4:$P$1048576,12,FALSE))</f>
        <v/>
      </c>
    </row>
    <row r="1042600" spans="10:10">
      <c r="J1042600" s="168" t="str">
        <f>IF(C1042600="","",VLOOKUP(C1042600,运单基本信息!$C$4:$P$1048576,12,FALSE))</f>
        <v/>
      </c>
    </row>
    <row r="1042601" spans="10:10">
      <c r="J1042601" s="168" t="str">
        <f>IF(C1042601="","",VLOOKUP(C1042601,运单基本信息!$C$4:$P$1048576,12,FALSE))</f>
        <v/>
      </c>
    </row>
    <row r="1042602" spans="10:10">
      <c r="J1042602" s="168" t="str">
        <f>IF(C1042602="","",VLOOKUP(C1042602,运单基本信息!$C$4:$P$1048576,12,FALSE))</f>
        <v/>
      </c>
    </row>
    <row r="1042603" spans="10:10">
      <c r="J1042603" s="168" t="str">
        <f>IF(C1042603="","",VLOOKUP(C1042603,运单基本信息!$C$4:$P$1048576,12,FALSE))</f>
        <v/>
      </c>
    </row>
    <row r="1042604" spans="10:10">
      <c r="J1042604" s="168" t="str">
        <f>IF(C1042604="","",VLOOKUP(C1042604,运单基本信息!$C$4:$P$1048576,12,FALSE))</f>
        <v/>
      </c>
    </row>
    <row r="1042605" spans="10:10">
      <c r="J1042605" s="168" t="str">
        <f>IF(C1042605="","",VLOOKUP(C1042605,运单基本信息!$C$4:$P$1048576,12,FALSE))</f>
        <v/>
      </c>
    </row>
    <row r="1042606" spans="10:10">
      <c r="J1042606" s="168" t="str">
        <f>IF(C1042606="","",VLOOKUP(C1042606,运单基本信息!$C$4:$P$1048576,12,FALSE))</f>
        <v/>
      </c>
    </row>
    <row r="1042607" spans="10:10">
      <c r="J1042607" s="168" t="str">
        <f>IF(C1042607="","",VLOOKUP(C1042607,运单基本信息!$C$4:$P$1048576,12,FALSE))</f>
        <v/>
      </c>
    </row>
    <row r="1042608" spans="10:10">
      <c r="J1042608" s="168" t="str">
        <f>IF(C1042608="","",VLOOKUP(C1042608,运单基本信息!$C$4:$P$1048576,12,FALSE))</f>
        <v/>
      </c>
    </row>
    <row r="1042609" spans="10:10">
      <c r="J1042609" s="168" t="str">
        <f>IF(C1042609="","",VLOOKUP(C1042609,运单基本信息!$C$4:$P$1048576,12,FALSE))</f>
        <v/>
      </c>
    </row>
    <row r="1042610" spans="10:10">
      <c r="J1042610" s="168" t="str">
        <f>IF(C1042610="","",VLOOKUP(C1042610,运单基本信息!$C$4:$P$1048576,12,FALSE))</f>
        <v/>
      </c>
    </row>
    <row r="1042611" spans="10:10">
      <c r="J1042611" s="168" t="str">
        <f>IF(C1042611="","",VLOOKUP(C1042611,运单基本信息!$C$4:$P$1048576,12,FALSE))</f>
        <v/>
      </c>
    </row>
    <row r="1042612" spans="10:10">
      <c r="J1042612" s="168" t="str">
        <f>IF(C1042612="","",VLOOKUP(C1042612,运单基本信息!$C$4:$P$1048576,12,FALSE))</f>
        <v/>
      </c>
    </row>
    <row r="1042613" spans="10:10">
      <c r="J1042613" s="168" t="str">
        <f>IF(C1042613="","",VLOOKUP(C1042613,运单基本信息!$C$4:$P$1048576,12,FALSE))</f>
        <v/>
      </c>
    </row>
    <row r="1042614" spans="10:10">
      <c r="J1042614" s="168" t="str">
        <f>IF(C1042614="","",VLOOKUP(C1042614,运单基本信息!$C$4:$P$1048576,12,FALSE))</f>
        <v/>
      </c>
    </row>
    <row r="1042615" spans="10:10">
      <c r="J1042615" s="168" t="str">
        <f>IF(C1042615="","",VLOOKUP(C1042615,运单基本信息!$C$4:$P$1048576,12,FALSE))</f>
        <v/>
      </c>
    </row>
    <row r="1042616" spans="10:10">
      <c r="J1042616" s="168" t="str">
        <f>IF(C1042616="","",VLOOKUP(C1042616,运单基本信息!$C$4:$P$1048576,12,FALSE))</f>
        <v/>
      </c>
    </row>
    <row r="1042617" spans="10:10">
      <c r="J1042617" s="168" t="str">
        <f>IF(C1042617="","",VLOOKUP(C1042617,运单基本信息!$C$4:$P$1048576,12,FALSE))</f>
        <v/>
      </c>
    </row>
    <row r="1042618" spans="10:10">
      <c r="J1042618" s="168" t="str">
        <f>IF(C1042618="","",VLOOKUP(C1042618,运单基本信息!$C$4:$P$1048576,12,FALSE))</f>
        <v/>
      </c>
    </row>
    <row r="1042619" spans="10:10">
      <c r="J1042619" s="168" t="str">
        <f>IF(C1042619="","",VLOOKUP(C1042619,运单基本信息!$C$4:$P$1048576,12,FALSE))</f>
        <v/>
      </c>
    </row>
    <row r="1042620" spans="10:10">
      <c r="J1042620" s="168" t="str">
        <f>IF(C1042620="","",VLOOKUP(C1042620,运单基本信息!$C$4:$P$1048576,12,FALSE))</f>
        <v/>
      </c>
    </row>
    <row r="1042621" spans="10:10">
      <c r="J1042621" s="168" t="str">
        <f>IF(C1042621="","",VLOOKUP(C1042621,运单基本信息!$C$4:$P$1048576,12,FALSE))</f>
        <v/>
      </c>
    </row>
    <row r="1042622" spans="10:10">
      <c r="J1042622" s="168" t="str">
        <f>IF(C1042622="","",VLOOKUP(C1042622,运单基本信息!$C$4:$P$1048576,12,FALSE))</f>
        <v/>
      </c>
    </row>
    <row r="1042623" spans="10:10">
      <c r="J1042623" s="168" t="str">
        <f>IF(C1042623="","",VLOOKUP(C1042623,运单基本信息!$C$4:$P$1048576,12,FALSE))</f>
        <v/>
      </c>
    </row>
    <row r="1042624" spans="10:10">
      <c r="J1042624" s="168" t="str">
        <f>IF(C1042624="","",VLOOKUP(C1042624,运单基本信息!$C$4:$P$1048576,12,FALSE))</f>
        <v/>
      </c>
    </row>
    <row r="1042625" spans="10:10">
      <c r="J1042625" s="168" t="str">
        <f>IF(C1042625="","",VLOOKUP(C1042625,运单基本信息!$C$4:$P$1048576,12,FALSE))</f>
        <v/>
      </c>
    </row>
    <row r="1042626" spans="10:10">
      <c r="J1042626" s="168" t="str">
        <f>IF(C1042626="","",VLOOKUP(C1042626,运单基本信息!$C$4:$P$1048576,12,FALSE))</f>
        <v/>
      </c>
    </row>
    <row r="1042627" spans="10:10">
      <c r="J1042627" s="168" t="str">
        <f>IF(C1042627="","",VLOOKUP(C1042627,运单基本信息!$C$4:$P$1048576,12,FALSE))</f>
        <v/>
      </c>
    </row>
    <row r="1042628" spans="10:10">
      <c r="J1042628" s="168" t="str">
        <f>IF(C1042628="","",VLOOKUP(C1042628,运单基本信息!$C$4:$P$1048576,12,FALSE))</f>
        <v/>
      </c>
    </row>
    <row r="1042629" spans="10:10">
      <c r="J1042629" s="168" t="str">
        <f>IF(C1042629="","",VLOOKUP(C1042629,运单基本信息!$C$4:$P$1048576,12,FALSE))</f>
        <v/>
      </c>
    </row>
    <row r="1042630" spans="10:10">
      <c r="J1042630" s="168" t="str">
        <f>IF(C1042630="","",VLOOKUP(C1042630,运单基本信息!$C$4:$P$1048576,12,FALSE))</f>
        <v/>
      </c>
    </row>
    <row r="1042631" spans="10:10">
      <c r="J1042631" s="168" t="str">
        <f>IF(C1042631="","",VLOOKUP(C1042631,运单基本信息!$C$4:$P$1048576,12,FALSE))</f>
        <v/>
      </c>
    </row>
    <row r="1042632" spans="10:10">
      <c r="J1042632" s="168" t="str">
        <f>IF(C1042632="","",VLOOKUP(C1042632,运单基本信息!$C$4:$P$1048576,12,FALSE))</f>
        <v/>
      </c>
    </row>
    <row r="1042633" spans="10:10">
      <c r="J1042633" s="168" t="str">
        <f>IF(C1042633="","",VLOOKUP(C1042633,运单基本信息!$C$4:$P$1048576,12,FALSE))</f>
        <v/>
      </c>
    </row>
    <row r="1042634" spans="10:10">
      <c r="J1042634" s="168" t="str">
        <f>IF(C1042634="","",VLOOKUP(C1042634,运单基本信息!$C$4:$P$1048576,12,FALSE))</f>
        <v/>
      </c>
    </row>
    <row r="1042635" spans="10:10">
      <c r="J1042635" s="168" t="str">
        <f>IF(C1042635="","",VLOOKUP(C1042635,运单基本信息!$C$4:$P$1048576,12,FALSE))</f>
        <v/>
      </c>
    </row>
    <row r="1042636" spans="10:10">
      <c r="J1042636" s="168" t="str">
        <f>IF(C1042636="","",VLOOKUP(C1042636,运单基本信息!$C$4:$P$1048576,12,FALSE))</f>
        <v/>
      </c>
    </row>
    <row r="1042637" spans="10:10">
      <c r="J1042637" s="168" t="str">
        <f>IF(C1042637="","",VLOOKUP(C1042637,运单基本信息!$C$4:$P$1048576,12,FALSE))</f>
        <v/>
      </c>
    </row>
    <row r="1042638" spans="10:10">
      <c r="J1042638" s="168" t="str">
        <f>IF(C1042638="","",VLOOKUP(C1042638,运单基本信息!$C$4:$P$1048576,12,FALSE))</f>
        <v/>
      </c>
    </row>
    <row r="1042639" spans="10:10">
      <c r="J1042639" s="168" t="str">
        <f>IF(C1042639="","",VLOOKUP(C1042639,运单基本信息!$C$4:$P$1048576,12,FALSE))</f>
        <v/>
      </c>
    </row>
    <row r="1042640" spans="10:10">
      <c r="J1042640" s="168" t="str">
        <f>IF(C1042640="","",VLOOKUP(C1042640,运单基本信息!$C$4:$P$1048576,12,FALSE))</f>
        <v/>
      </c>
    </row>
    <row r="1042641" spans="10:10">
      <c r="J1042641" s="168" t="str">
        <f>IF(C1042641="","",VLOOKUP(C1042641,运单基本信息!$C$4:$P$1048576,12,FALSE))</f>
        <v/>
      </c>
    </row>
    <row r="1042642" spans="10:10">
      <c r="J1042642" s="168" t="str">
        <f>IF(C1042642="","",VLOOKUP(C1042642,运单基本信息!$C$4:$P$1048576,12,FALSE))</f>
        <v/>
      </c>
    </row>
    <row r="1042643" spans="10:10">
      <c r="J1042643" s="168" t="str">
        <f>IF(C1042643="","",VLOOKUP(C1042643,运单基本信息!$C$4:$P$1048576,12,FALSE))</f>
        <v/>
      </c>
    </row>
    <row r="1042644" spans="10:10">
      <c r="J1042644" s="168" t="str">
        <f>IF(C1042644="","",VLOOKUP(C1042644,运单基本信息!$C$4:$P$1048576,12,FALSE))</f>
        <v/>
      </c>
    </row>
    <row r="1042645" spans="10:10">
      <c r="J1042645" s="168" t="str">
        <f>IF(C1042645="","",VLOOKUP(C1042645,运单基本信息!$C$4:$P$1048576,12,FALSE))</f>
        <v/>
      </c>
    </row>
    <row r="1042646" spans="10:10">
      <c r="J1042646" s="168" t="str">
        <f>IF(C1042646="","",VLOOKUP(C1042646,运单基本信息!$C$4:$P$1048576,12,FALSE))</f>
        <v/>
      </c>
    </row>
    <row r="1042647" spans="10:10">
      <c r="J1042647" s="168" t="str">
        <f>IF(C1042647="","",VLOOKUP(C1042647,运单基本信息!$C$4:$P$1048576,12,FALSE))</f>
        <v/>
      </c>
    </row>
    <row r="1042648" spans="10:10">
      <c r="J1042648" s="168" t="str">
        <f>IF(C1042648="","",VLOOKUP(C1042648,运单基本信息!$C$4:$P$1048576,12,FALSE))</f>
        <v/>
      </c>
    </row>
    <row r="1042649" spans="10:10">
      <c r="J1042649" s="168" t="str">
        <f>IF(C1042649="","",VLOOKUP(C1042649,运单基本信息!$C$4:$P$1048576,12,FALSE))</f>
        <v/>
      </c>
    </row>
    <row r="1042650" spans="10:10">
      <c r="J1042650" s="168" t="str">
        <f>IF(C1042650="","",VLOOKUP(C1042650,运单基本信息!$C$4:$P$1048576,12,FALSE))</f>
        <v/>
      </c>
    </row>
    <row r="1042651" spans="10:10">
      <c r="J1042651" s="168" t="str">
        <f>IF(C1042651="","",VLOOKUP(C1042651,运单基本信息!$C$4:$P$1048576,12,FALSE))</f>
        <v/>
      </c>
    </row>
    <row r="1042652" spans="10:10">
      <c r="J1042652" s="168" t="str">
        <f>IF(C1042652="","",VLOOKUP(C1042652,运单基本信息!$C$4:$P$1048576,12,FALSE))</f>
        <v/>
      </c>
    </row>
    <row r="1042653" spans="10:10">
      <c r="J1042653" s="168" t="str">
        <f>IF(C1042653="","",VLOOKUP(C1042653,运单基本信息!$C$4:$P$1048576,12,FALSE))</f>
        <v/>
      </c>
    </row>
    <row r="1042654" spans="10:10">
      <c r="J1042654" s="168" t="str">
        <f>IF(C1042654="","",VLOOKUP(C1042654,运单基本信息!$C$4:$P$1048576,12,FALSE))</f>
        <v/>
      </c>
    </row>
    <row r="1042655" spans="10:10">
      <c r="J1042655" s="168" t="str">
        <f>IF(C1042655="","",VLOOKUP(C1042655,运单基本信息!$C$4:$P$1048576,12,FALSE))</f>
        <v/>
      </c>
    </row>
    <row r="1042656" spans="10:10">
      <c r="J1042656" s="168" t="str">
        <f>IF(C1042656="","",VLOOKUP(C1042656,运单基本信息!$C$4:$P$1048576,12,FALSE))</f>
        <v/>
      </c>
    </row>
    <row r="1042657" spans="10:10">
      <c r="J1042657" s="168" t="str">
        <f>IF(C1042657="","",VLOOKUP(C1042657,运单基本信息!$C$4:$P$1048576,12,FALSE))</f>
        <v/>
      </c>
    </row>
    <row r="1042658" spans="10:10">
      <c r="J1042658" s="168" t="str">
        <f>IF(C1042658="","",VLOOKUP(C1042658,运单基本信息!$C$4:$P$1048576,12,FALSE))</f>
        <v/>
      </c>
    </row>
    <row r="1042659" spans="10:10">
      <c r="J1042659" s="168" t="str">
        <f>IF(C1042659="","",VLOOKUP(C1042659,运单基本信息!$C$4:$P$1048576,12,FALSE))</f>
        <v/>
      </c>
    </row>
    <row r="1042660" spans="10:10">
      <c r="J1042660" s="168" t="str">
        <f>IF(C1042660="","",VLOOKUP(C1042660,运单基本信息!$C$4:$P$1048576,12,FALSE))</f>
        <v/>
      </c>
    </row>
    <row r="1042661" spans="10:10">
      <c r="J1042661" s="168" t="str">
        <f>IF(C1042661="","",VLOOKUP(C1042661,运单基本信息!$C$4:$P$1048576,12,FALSE))</f>
        <v/>
      </c>
    </row>
    <row r="1042662" spans="10:10">
      <c r="J1042662" s="168" t="str">
        <f>IF(C1042662="","",VLOOKUP(C1042662,运单基本信息!$C$4:$P$1048576,12,FALSE))</f>
        <v/>
      </c>
    </row>
    <row r="1042663" spans="10:10">
      <c r="J1042663" s="168" t="str">
        <f>IF(C1042663="","",VLOOKUP(C1042663,运单基本信息!$C$4:$P$1048576,12,FALSE))</f>
        <v/>
      </c>
    </row>
    <row r="1042664" spans="10:10">
      <c r="J1042664" s="168" t="str">
        <f>IF(C1042664="","",VLOOKUP(C1042664,运单基本信息!$C$4:$P$1048576,12,FALSE))</f>
        <v/>
      </c>
    </row>
    <row r="1042665" spans="10:10">
      <c r="J1042665" s="168" t="str">
        <f>IF(C1042665="","",VLOOKUP(C1042665,运单基本信息!$C$4:$P$1048576,12,FALSE))</f>
        <v/>
      </c>
    </row>
    <row r="1042666" spans="10:10">
      <c r="J1042666" s="168" t="str">
        <f>IF(C1042666="","",VLOOKUP(C1042666,运单基本信息!$C$4:$P$1048576,12,FALSE))</f>
        <v/>
      </c>
    </row>
    <row r="1042667" spans="10:10">
      <c r="J1042667" s="168" t="str">
        <f>IF(C1042667="","",VLOOKUP(C1042667,运单基本信息!$C$4:$P$1048576,12,FALSE))</f>
        <v/>
      </c>
    </row>
    <row r="1042668" spans="10:10">
      <c r="J1042668" s="168" t="str">
        <f>IF(C1042668="","",VLOOKUP(C1042668,运单基本信息!$C$4:$P$1048576,12,FALSE))</f>
        <v/>
      </c>
    </row>
    <row r="1042669" spans="10:10">
      <c r="J1042669" s="168" t="str">
        <f>IF(C1042669="","",VLOOKUP(C1042669,运单基本信息!$C$4:$P$1048576,12,FALSE))</f>
        <v/>
      </c>
    </row>
    <row r="1042670" spans="10:10">
      <c r="J1042670" s="168" t="str">
        <f>IF(C1042670="","",VLOOKUP(C1042670,运单基本信息!$C$4:$P$1048576,12,FALSE))</f>
        <v/>
      </c>
    </row>
    <row r="1042671" spans="10:10">
      <c r="J1042671" s="168" t="str">
        <f>IF(C1042671="","",VLOOKUP(C1042671,运单基本信息!$C$4:$P$1048576,12,FALSE))</f>
        <v/>
      </c>
    </row>
    <row r="1042672" spans="10:10">
      <c r="J1042672" s="168" t="str">
        <f>IF(C1042672="","",VLOOKUP(C1042672,运单基本信息!$C$4:$P$1048576,12,FALSE))</f>
        <v/>
      </c>
    </row>
    <row r="1042673" spans="10:10">
      <c r="J1042673" s="168" t="str">
        <f>IF(C1042673="","",VLOOKUP(C1042673,运单基本信息!$C$4:$P$1048576,12,FALSE))</f>
        <v/>
      </c>
    </row>
    <row r="1042674" spans="10:10">
      <c r="J1042674" s="168" t="str">
        <f>IF(C1042674="","",VLOOKUP(C1042674,运单基本信息!$C$4:$P$1048576,12,FALSE))</f>
        <v/>
      </c>
    </row>
    <row r="1042675" spans="10:10">
      <c r="J1042675" s="168" t="str">
        <f>IF(C1042675="","",VLOOKUP(C1042675,运单基本信息!$C$4:$P$1048576,12,FALSE))</f>
        <v/>
      </c>
    </row>
    <row r="1042676" spans="10:10">
      <c r="J1042676" s="168" t="str">
        <f>IF(C1042676="","",VLOOKUP(C1042676,运单基本信息!$C$4:$P$1048576,12,FALSE))</f>
        <v/>
      </c>
    </row>
    <row r="1042677" spans="10:10">
      <c r="J1042677" s="168" t="str">
        <f>IF(C1042677="","",VLOOKUP(C1042677,运单基本信息!$C$4:$P$1048576,12,FALSE))</f>
        <v/>
      </c>
    </row>
    <row r="1042678" spans="10:10">
      <c r="J1042678" s="168" t="str">
        <f>IF(C1042678="","",VLOOKUP(C1042678,运单基本信息!$C$4:$P$1048576,12,FALSE))</f>
        <v/>
      </c>
    </row>
    <row r="1042679" spans="10:10">
      <c r="J1042679" s="168" t="str">
        <f>IF(C1042679="","",VLOOKUP(C1042679,运单基本信息!$C$4:$P$1048576,12,FALSE))</f>
        <v/>
      </c>
    </row>
    <row r="1042680" spans="10:10">
      <c r="J1042680" s="168" t="str">
        <f>IF(C1042680="","",VLOOKUP(C1042680,运单基本信息!$C$4:$P$1048576,12,FALSE))</f>
        <v/>
      </c>
    </row>
    <row r="1042681" spans="10:10">
      <c r="J1042681" s="168" t="str">
        <f>IF(C1042681="","",VLOOKUP(C1042681,运单基本信息!$C$4:$P$1048576,12,FALSE))</f>
        <v/>
      </c>
    </row>
    <row r="1042682" spans="10:10">
      <c r="J1042682" s="168" t="str">
        <f>IF(C1042682="","",VLOOKUP(C1042682,运单基本信息!$C$4:$P$1048576,12,FALSE))</f>
        <v/>
      </c>
    </row>
    <row r="1042683" spans="10:10">
      <c r="J1042683" s="168" t="str">
        <f>IF(C1042683="","",VLOOKUP(C1042683,运单基本信息!$C$4:$P$1048576,12,FALSE))</f>
        <v/>
      </c>
    </row>
    <row r="1042684" spans="10:10">
      <c r="J1042684" s="168" t="str">
        <f>IF(C1042684="","",VLOOKUP(C1042684,运单基本信息!$C$4:$P$1048576,12,FALSE))</f>
        <v/>
      </c>
    </row>
    <row r="1042685" spans="10:10">
      <c r="J1042685" s="168" t="str">
        <f>IF(C1042685="","",VLOOKUP(C1042685,运单基本信息!$C$4:$P$1048576,12,FALSE))</f>
        <v/>
      </c>
    </row>
    <row r="1042686" spans="10:10">
      <c r="J1042686" s="168" t="str">
        <f>IF(C1042686="","",VLOOKUP(C1042686,运单基本信息!$C$4:$P$1048576,12,FALSE))</f>
        <v/>
      </c>
    </row>
    <row r="1042687" spans="10:10">
      <c r="J1042687" s="168" t="str">
        <f>IF(C1042687="","",VLOOKUP(C1042687,运单基本信息!$C$4:$P$1048576,12,FALSE))</f>
        <v/>
      </c>
    </row>
    <row r="1042688" spans="10:10">
      <c r="J1042688" s="168" t="str">
        <f>IF(C1042688="","",VLOOKUP(C1042688,运单基本信息!$C$4:$P$1048576,12,FALSE))</f>
        <v/>
      </c>
    </row>
    <row r="1042689" spans="10:10">
      <c r="J1042689" s="168" t="str">
        <f>IF(C1042689="","",VLOOKUP(C1042689,运单基本信息!$C$4:$P$1048576,12,FALSE))</f>
        <v/>
      </c>
    </row>
    <row r="1042690" spans="10:10">
      <c r="J1042690" s="168" t="str">
        <f>IF(C1042690="","",VLOOKUP(C1042690,运单基本信息!$C$4:$P$1048576,12,FALSE))</f>
        <v/>
      </c>
    </row>
    <row r="1042691" spans="10:10">
      <c r="J1042691" s="168" t="str">
        <f>IF(C1042691="","",VLOOKUP(C1042691,运单基本信息!$C$4:$P$1048576,12,FALSE))</f>
        <v/>
      </c>
    </row>
    <row r="1042692" spans="10:10">
      <c r="J1042692" s="168" t="str">
        <f>IF(C1042692="","",VLOOKUP(C1042692,运单基本信息!$C$4:$P$1048576,12,FALSE))</f>
        <v/>
      </c>
    </row>
    <row r="1042693" spans="10:10">
      <c r="J1042693" s="168" t="str">
        <f>IF(C1042693="","",VLOOKUP(C1042693,运单基本信息!$C$4:$P$1048576,12,FALSE))</f>
        <v/>
      </c>
    </row>
    <row r="1042694" spans="10:10">
      <c r="J1042694" s="168" t="str">
        <f>IF(C1042694="","",VLOOKUP(C1042694,运单基本信息!$C$4:$P$1048576,12,FALSE))</f>
        <v/>
      </c>
    </row>
    <row r="1042695" spans="10:10">
      <c r="J1042695" s="168" t="str">
        <f>IF(C1042695="","",VLOOKUP(C1042695,运单基本信息!$C$4:$P$1048576,12,FALSE))</f>
        <v/>
      </c>
    </row>
    <row r="1042696" spans="10:10">
      <c r="J1042696" s="168" t="str">
        <f>IF(C1042696="","",VLOOKUP(C1042696,运单基本信息!$C$4:$P$1048576,12,FALSE))</f>
        <v/>
      </c>
    </row>
    <row r="1042697" spans="10:10">
      <c r="J1042697" s="168" t="str">
        <f>IF(C1042697="","",VLOOKUP(C1042697,运单基本信息!$C$4:$P$1048576,12,FALSE))</f>
        <v/>
      </c>
    </row>
    <row r="1042698" spans="10:10">
      <c r="J1042698" s="168" t="str">
        <f>IF(C1042698="","",VLOOKUP(C1042698,运单基本信息!$C$4:$P$1048576,12,FALSE))</f>
        <v/>
      </c>
    </row>
    <row r="1042699" spans="10:10">
      <c r="J1042699" s="168" t="str">
        <f>IF(C1042699="","",VLOOKUP(C1042699,运单基本信息!$C$4:$P$1048576,12,FALSE))</f>
        <v/>
      </c>
    </row>
    <row r="1042700" spans="10:10">
      <c r="J1042700" s="168" t="str">
        <f>IF(C1042700="","",VLOOKUP(C1042700,运单基本信息!$C$4:$P$1048576,12,FALSE))</f>
        <v/>
      </c>
    </row>
    <row r="1042701" spans="10:10">
      <c r="J1042701" s="168" t="str">
        <f>IF(C1042701="","",VLOOKUP(C1042701,运单基本信息!$C$4:$P$1048576,12,FALSE))</f>
        <v/>
      </c>
    </row>
    <row r="1042702" spans="10:10">
      <c r="J1042702" s="168" t="str">
        <f>IF(C1042702="","",VLOOKUP(C1042702,运单基本信息!$C$4:$P$1048576,12,FALSE))</f>
        <v/>
      </c>
    </row>
    <row r="1042703" spans="10:10">
      <c r="J1042703" s="168" t="str">
        <f>IF(C1042703="","",VLOOKUP(C1042703,运单基本信息!$C$4:$P$1048576,12,FALSE))</f>
        <v/>
      </c>
    </row>
    <row r="1042704" spans="10:10">
      <c r="J1042704" s="168" t="str">
        <f>IF(C1042704="","",VLOOKUP(C1042704,运单基本信息!$C$4:$P$1048576,12,FALSE))</f>
        <v/>
      </c>
    </row>
    <row r="1042705" spans="10:10">
      <c r="J1042705" s="168" t="str">
        <f>IF(C1042705="","",VLOOKUP(C1042705,运单基本信息!$C$4:$P$1048576,12,FALSE))</f>
        <v/>
      </c>
    </row>
    <row r="1042706" spans="10:10">
      <c r="J1042706" s="168" t="str">
        <f>IF(C1042706="","",VLOOKUP(C1042706,运单基本信息!$C$4:$P$1048576,12,FALSE))</f>
        <v/>
      </c>
    </row>
    <row r="1042707" spans="10:10">
      <c r="J1042707" s="168" t="str">
        <f>IF(C1042707="","",VLOOKUP(C1042707,运单基本信息!$C$4:$P$1048576,12,FALSE))</f>
        <v/>
      </c>
    </row>
    <row r="1042708" spans="10:10">
      <c r="J1042708" s="168" t="str">
        <f>IF(C1042708="","",VLOOKUP(C1042708,运单基本信息!$C$4:$P$1048576,12,FALSE))</f>
        <v/>
      </c>
    </row>
    <row r="1042709" spans="10:10">
      <c r="J1042709" s="168" t="str">
        <f>IF(C1042709="","",VLOOKUP(C1042709,运单基本信息!$C$4:$P$1048576,12,FALSE))</f>
        <v/>
      </c>
    </row>
    <row r="1042710" spans="10:10">
      <c r="J1042710" s="168" t="str">
        <f>IF(C1042710="","",VLOOKUP(C1042710,运单基本信息!$C$4:$P$1048576,12,FALSE))</f>
        <v/>
      </c>
    </row>
    <row r="1042711" spans="10:10">
      <c r="J1042711" s="168" t="str">
        <f>IF(C1042711="","",VLOOKUP(C1042711,运单基本信息!$C$4:$P$1048576,12,FALSE))</f>
        <v/>
      </c>
    </row>
    <row r="1042712" spans="10:10">
      <c r="J1042712" s="168" t="str">
        <f>IF(C1042712="","",VLOOKUP(C1042712,运单基本信息!$C$4:$P$1048576,12,FALSE))</f>
        <v/>
      </c>
    </row>
    <row r="1042713" spans="10:10">
      <c r="J1042713" s="168" t="str">
        <f>IF(C1042713="","",VLOOKUP(C1042713,运单基本信息!$C$4:$P$1048576,12,FALSE))</f>
        <v/>
      </c>
    </row>
    <row r="1042714" spans="10:10">
      <c r="J1042714" s="168" t="str">
        <f>IF(C1042714="","",VLOOKUP(C1042714,运单基本信息!$C$4:$P$1048576,12,FALSE))</f>
        <v/>
      </c>
    </row>
    <row r="1042715" spans="10:10">
      <c r="J1042715" s="168" t="str">
        <f>IF(C1042715="","",VLOOKUP(C1042715,运单基本信息!$C$4:$P$1048576,12,FALSE))</f>
        <v/>
      </c>
    </row>
    <row r="1042716" spans="10:10">
      <c r="J1042716" s="168" t="str">
        <f>IF(C1042716="","",VLOOKUP(C1042716,运单基本信息!$C$4:$P$1048576,12,FALSE))</f>
        <v/>
      </c>
    </row>
    <row r="1042717" spans="10:10">
      <c r="J1042717" s="168" t="str">
        <f>IF(C1042717="","",VLOOKUP(C1042717,运单基本信息!$C$4:$P$1048576,12,FALSE))</f>
        <v/>
      </c>
    </row>
    <row r="1042718" spans="10:10">
      <c r="J1042718" s="168" t="str">
        <f>IF(C1042718="","",VLOOKUP(C1042718,运单基本信息!$C$4:$P$1048576,12,FALSE))</f>
        <v/>
      </c>
    </row>
    <row r="1042719" spans="10:10">
      <c r="J1042719" s="168" t="str">
        <f>IF(C1042719="","",VLOOKUP(C1042719,运单基本信息!$C$4:$P$1048576,12,FALSE))</f>
        <v/>
      </c>
    </row>
    <row r="1042720" spans="10:10">
      <c r="J1042720" s="168" t="str">
        <f>IF(C1042720="","",VLOOKUP(C1042720,运单基本信息!$C$4:$P$1048576,12,FALSE))</f>
        <v/>
      </c>
    </row>
    <row r="1042721" spans="10:10">
      <c r="J1042721" s="168" t="str">
        <f>IF(C1042721="","",VLOOKUP(C1042721,运单基本信息!$C$4:$P$1048576,12,FALSE))</f>
        <v/>
      </c>
    </row>
    <row r="1042722" spans="10:10">
      <c r="J1042722" s="168" t="str">
        <f>IF(C1042722="","",VLOOKUP(C1042722,运单基本信息!$C$4:$P$1048576,12,FALSE))</f>
        <v/>
      </c>
    </row>
    <row r="1042723" spans="10:10">
      <c r="J1042723" s="168" t="str">
        <f>IF(C1042723="","",VLOOKUP(C1042723,运单基本信息!$C$4:$P$1048576,12,FALSE))</f>
        <v/>
      </c>
    </row>
    <row r="1042724" spans="10:10">
      <c r="J1042724" s="168" t="str">
        <f>IF(C1042724="","",VLOOKUP(C1042724,运单基本信息!$C$4:$P$1048576,12,FALSE))</f>
        <v/>
      </c>
    </row>
    <row r="1042725" spans="10:10">
      <c r="J1042725" s="168" t="str">
        <f>IF(C1042725="","",VLOOKUP(C1042725,运单基本信息!$C$4:$P$1048576,12,FALSE))</f>
        <v/>
      </c>
    </row>
    <row r="1042726" spans="10:10">
      <c r="J1042726" s="168" t="str">
        <f>IF(C1042726="","",VLOOKUP(C1042726,运单基本信息!$C$4:$P$1048576,12,FALSE))</f>
        <v/>
      </c>
    </row>
    <row r="1042727" spans="10:10">
      <c r="J1042727" s="168" t="str">
        <f>IF(C1042727="","",VLOOKUP(C1042727,运单基本信息!$C$4:$P$1048576,12,FALSE))</f>
        <v/>
      </c>
    </row>
    <row r="1042728" spans="10:10">
      <c r="J1042728" s="168" t="str">
        <f>IF(C1042728="","",VLOOKUP(C1042728,运单基本信息!$C$4:$P$1048576,12,FALSE))</f>
        <v/>
      </c>
    </row>
    <row r="1042729" spans="10:10">
      <c r="J1042729" s="168" t="str">
        <f>IF(C1042729="","",VLOOKUP(C1042729,运单基本信息!$C$4:$P$1048576,12,FALSE))</f>
        <v/>
      </c>
    </row>
    <row r="1042730" spans="10:10">
      <c r="J1042730" s="168" t="str">
        <f>IF(C1042730="","",VLOOKUP(C1042730,运单基本信息!$C$4:$P$1048576,12,FALSE))</f>
        <v/>
      </c>
    </row>
    <row r="1042731" spans="10:10">
      <c r="J1042731" s="168" t="str">
        <f>IF(C1042731="","",VLOOKUP(C1042731,运单基本信息!$C$4:$P$1048576,12,FALSE))</f>
        <v/>
      </c>
    </row>
    <row r="1042732" spans="10:10">
      <c r="J1042732" s="168" t="str">
        <f>IF(C1042732="","",VLOOKUP(C1042732,运单基本信息!$C$4:$P$1048576,12,FALSE))</f>
        <v/>
      </c>
    </row>
    <row r="1042733" spans="10:10">
      <c r="J1042733" s="168" t="str">
        <f>IF(C1042733="","",VLOOKUP(C1042733,运单基本信息!$C$4:$P$1048576,12,FALSE))</f>
        <v/>
      </c>
    </row>
    <row r="1042734" spans="10:10">
      <c r="J1042734" s="168" t="str">
        <f>IF(C1042734="","",VLOOKUP(C1042734,运单基本信息!$C$4:$P$1048576,12,FALSE))</f>
        <v/>
      </c>
    </row>
    <row r="1042735" spans="10:10">
      <c r="J1042735" s="168" t="str">
        <f>IF(C1042735="","",VLOOKUP(C1042735,运单基本信息!$C$4:$P$1048576,12,FALSE))</f>
        <v/>
      </c>
    </row>
    <row r="1042736" spans="10:10">
      <c r="J1042736" s="168" t="str">
        <f>IF(C1042736="","",VLOOKUP(C1042736,运单基本信息!$C$4:$P$1048576,12,FALSE))</f>
        <v/>
      </c>
    </row>
    <row r="1042737" spans="10:10">
      <c r="J1042737" s="168" t="str">
        <f>IF(C1042737="","",VLOOKUP(C1042737,运单基本信息!$C$4:$P$1048576,12,FALSE))</f>
        <v/>
      </c>
    </row>
    <row r="1042738" spans="10:10">
      <c r="J1042738" s="168" t="str">
        <f>IF(C1042738="","",VLOOKUP(C1042738,运单基本信息!$C$4:$P$1048576,12,FALSE))</f>
        <v/>
      </c>
    </row>
    <row r="1042739" spans="10:10">
      <c r="J1042739" s="168" t="str">
        <f>IF(C1042739="","",VLOOKUP(C1042739,运单基本信息!$C$4:$P$1048576,12,FALSE))</f>
        <v/>
      </c>
    </row>
    <row r="1042740" spans="10:10">
      <c r="J1042740" s="168" t="str">
        <f>IF(C1042740="","",VLOOKUP(C1042740,运单基本信息!$C$4:$P$1048576,12,FALSE))</f>
        <v/>
      </c>
    </row>
    <row r="1042741" spans="10:10">
      <c r="J1042741" s="168" t="str">
        <f>IF(C1042741="","",VLOOKUP(C1042741,运单基本信息!$C$4:$P$1048576,12,FALSE))</f>
        <v/>
      </c>
    </row>
    <row r="1042742" spans="10:10">
      <c r="J1042742" s="168" t="str">
        <f>IF(C1042742="","",VLOOKUP(C1042742,运单基本信息!$C$4:$P$1048576,12,FALSE))</f>
        <v/>
      </c>
    </row>
    <row r="1042743" spans="10:10">
      <c r="J1042743" s="168" t="str">
        <f>IF(C1042743="","",VLOOKUP(C1042743,运单基本信息!$C$4:$P$1048576,12,FALSE))</f>
        <v/>
      </c>
    </row>
    <row r="1042744" spans="10:10">
      <c r="J1042744" s="168" t="str">
        <f>IF(C1042744="","",VLOOKUP(C1042744,运单基本信息!$C$4:$P$1048576,12,FALSE))</f>
        <v/>
      </c>
    </row>
    <row r="1042745" spans="10:10">
      <c r="J1042745" s="168" t="str">
        <f>IF(C1042745="","",VLOOKUP(C1042745,运单基本信息!$C$4:$P$1048576,12,FALSE))</f>
        <v/>
      </c>
    </row>
    <row r="1042746" spans="10:10">
      <c r="J1042746" s="168" t="str">
        <f>IF(C1042746="","",VLOOKUP(C1042746,运单基本信息!$C$4:$P$1048576,12,FALSE))</f>
        <v/>
      </c>
    </row>
    <row r="1042747" spans="10:10">
      <c r="J1042747" s="168" t="str">
        <f>IF(C1042747="","",VLOOKUP(C1042747,运单基本信息!$C$4:$P$1048576,12,FALSE))</f>
        <v/>
      </c>
    </row>
    <row r="1042748" spans="10:10">
      <c r="J1042748" s="168" t="str">
        <f>IF(C1042748="","",VLOOKUP(C1042748,运单基本信息!$C$4:$P$1048576,12,FALSE))</f>
        <v/>
      </c>
    </row>
    <row r="1042749" spans="10:10">
      <c r="J1042749" s="168" t="str">
        <f>IF(C1042749="","",VLOOKUP(C1042749,运单基本信息!$C$4:$P$1048576,12,FALSE))</f>
        <v/>
      </c>
    </row>
    <row r="1042750" spans="10:10">
      <c r="J1042750" s="168" t="str">
        <f>IF(C1042750="","",VLOOKUP(C1042750,运单基本信息!$C$4:$P$1048576,12,FALSE))</f>
        <v/>
      </c>
    </row>
    <row r="1042751" spans="10:10">
      <c r="J1042751" s="168" t="str">
        <f>IF(C1042751="","",VLOOKUP(C1042751,运单基本信息!$C$4:$P$1048576,12,FALSE))</f>
        <v/>
      </c>
    </row>
    <row r="1042752" spans="10:10">
      <c r="J1042752" s="168" t="str">
        <f>IF(C1042752="","",VLOOKUP(C1042752,运单基本信息!$C$4:$P$1048576,12,FALSE))</f>
        <v/>
      </c>
    </row>
    <row r="1042753" spans="10:10">
      <c r="J1042753" s="168" t="str">
        <f>IF(C1042753="","",VLOOKUP(C1042753,运单基本信息!$C$4:$P$1048576,12,FALSE))</f>
        <v/>
      </c>
    </row>
    <row r="1042754" spans="10:10">
      <c r="J1042754" s="168" t="str">
        <f>IF(C1042754="","",VLOOKUP(C1042754,运单基本信息!$C$4:$P$1048576,12,FALSE))</f>
        <v/>
      </c>
    </row>
    <row r="1042755" spans="10:10">
      <c r="J1042755" s="168" t="str">
        <f>IF(C1042755="","",VLOOKUP(C1042755,运单基本信息!$C$4:$P$1048576,12,FALSE))</f>
        <v/>
      </c>
    </row>
    <row r="1042756" spans="10:10">
      <c r="J1042756" s="168" t="str">
        <f>IF(C1042756="","",VLOOKUP(C1042756,运单基本信息!$C$4:$P$1048576,12,FALSE))</f>
        <v/>
      </c>
    </row>
    <row r="1042757" spans="10:10">
      <c r="J1042757" s="168" t="str">
        <f>IF(C1042757="","",VLOOKUP(C1042757,运单基本信息!$C$4:$P$1048576,12,FALSE))</f>
        <v/>
      </c>
    </row>
    <row r="1042758" spans="10:10">
      <c r="J1042758" s="168" t="str">
        <f>IF(C1042758="","",VLOOKUP(C1042758,运单基本信息!$C$4:$P$1048576,12,FALSE))</f>
        <v/>
      </c>
    </row>
    <row r="1042759" spans="10:10">
      <c r="J1042759" s="168" t="str">
        <f>IF(C1042759="","",VLOOKUP(C1042759,运单基本信息!$C$4:$P$1048576,12,FALSE))</f>
        <v/>
      </c>
    </row>
    <row r="1042760" spans="10:10">
      <c r="J1042760" s="168" t="str">
        <f>IF(C1042760="","",VLOOKUP(C1042760,运单基本信息!$C$4:$P$1048576,12,FALSE))</f>
        <v/>
      </c>
    </row>
    <row r="1042761" spans="10:10">
      <c r="J1042761" s="168" t="str">
        <f>IF(C1042761="","",VLOOKUP(C1042761,运单基本信息!$C$4:$P$1048576,12,FALSE))</f>
        <v/>
      </c>
    </row>
    <row r="1042762" spans="10:10">
      <c r="J1042762" s="168" t="str">
        <f>IF(C1042762="","",VLOOKUP(C1042762,运单基本信息!$C$4:$P$1048576,12,FALSE))</f>
        <v/>
      </c>
    </row>
    <row r="1042763" spans="10:10">
      <c r="J1042763" s="168" t="str">
        <f>IF(C1042763="","",VLOOKUP(C1042763,运单基本信息!$C$4:$P$1048576,12,FALSE))</f>
        <v/>
      </c>
    </row>
    <row r="1042764" spans="10:10">
      <c r="J1042764" s="168" t="str">
        <f>IF(C1042764="","",VLOOKUP(C1042764,运单基本信息!$C$4:$P$1048576,12,FALSE))</f>
        <v/>
      </c>
    </row>
    <row r="1042765" spans="10:10">
      <c r="J1042765" s="168" t="str">
        <f>IF(C1042765="","",VLOOKUP(C1042765,运单基本信息!$C$4:$P$1048576,12,FALSE))</f>
        <v/>
      </c>
    </row>
    <row r="1042766" spans="10:10">
      <c r="J1042766" s="168" t="str">
        <f>IF(C1042766="","",VLOOKUP(C1042766,运单基本信息!$C$4:$P$1048576,12,FALSE))</f>
        <v/>
      </c>
    </row>
    <row r="1042767" spans="10:10">
      <c r="J1042767" s="168" t="str">
        <f>IF(C1042767="","",VLOOKUP(C1042767,运单基本信息!$C$4:$P$1048576,12,FALSE))</f>
        <v/>
      </c>
    </row>
    <row r="1042768" spans="10:10">
      <c r="J1042768" s="168" t="str">
        <f>IF(C1042768="","",VLOOKUP(C1042768,运单基本信息!$C$4:$P$1048576,12,FALSE))</f>
        <v/>
      </c>
    </row>
    <row r="1042769" spans="10:10">
      <c r="J1042769" s="168" t="str">
        <f>IF(C1042769="","",VLOOKUP(C1042769,运单基本信息!$C$4:$P$1048576,12,FALSE))</f>
        <v/>
      </c>
    </row>
    <row r="1042770" spans="10:10">
      <c r="J1042770" s="168" t="str">
        <f>IF(C1042770="","",VLOOKUP(C1042770,运单基本信息!$C$4:$P$1048576,12,FALSE))</f>
        <v/>
      </c>
    </row>
    <row r="1042771" spans="10:10">
      <c r="J1042771" s="168" t="str">
        <f>IF(C1042771="","",VLOOKUP(C1042771,运单基本信息!$C$4:$P$1048576,12,FALSE))</f>
        <v/>
      </c>
    </row>
    <row r="1042772" spans="10:10">
      <c r="J1042772" s="168" t="str">
        <f>IF(C1042772="","",VLOOKUP(C1042772,运单基本信息!$C$4:$P$1048576,12,FALSE))</f>
        <v/>
      </c>
    </row>
    <row r="1042773" spans="10:10">
      <c r="J1042773" s="168" t="str">
        <f>IF(C1042773="","",VLOOKUP(C1042773,运单基本信息!$C$4:$P$1048576,12,FALSE))</f>
        <v/>
      </c>
    </row>
    <row r="1042774" spans="10:10">
      <c r="J1042774" s="168" t="str">
        <f>IF(C1042774="","",VLOOKUP(C1042774,运单基本信息!$C$4:$P$1048576,12,FALSE))</f>
        <v/>
      </c>
    </row>
    <row r="1042775" spans="10:10">
      <c r="J1042775" s="168" t="str">
        <f>IF(C1042775="","",VLOOKUP(C1042775,运单基本信息!$C$4:$P$1048576,12,FALSE))</f>
        <v/>
      </c>
    </row>
    <row r="1042776" spans="10:10">
      <c r="J1042776" s="168" t="str">
        <f>IF(C1042776="","",VLOOKUP(C1042776,运单基本信息!$C$4:$P$1048576,12,FALSE))</f>
        <v/>
      </c>
    </row>
    <row r="1042777" spans="10:10">
      <c r="J1042777" s="168" t="str">
        <f>IF(C1042777="","",VLOOKUP(C1042777,运单基本信息!$C$4:$P$1048576,12,FALSE))</f>
        <v/>
      </c>
    </row>
    <row r="1042778" spans="10:10">
      <c r="J1042778" s="168" t="str">
        <f>IF(C1042778="","",VLOOKUP(C1042778,运单基本信息!$C$4:$P$1048576,12,FALSE))</f>
        <v/>
      </c>
    </row>
    <row r="1042779" spans="10:10">
      <c r="J1042779" s="168" t="str">
        <f>IF(C1042779="","",VLOOKUP(C1042779,运单基本信息!$C$4:$P$1048576,12,FALSE))</f>
        <v/>
      </c>
    </row>
    <row r="1042780" spans="10:10">
      <c r="J1042780" s="168" t="str">
        <f>IF(C1042780="","",VLOOKUP(C1042780,运单基本信息!$C$4:$P$1048576,12,FALSE))</f>
        <v/>
      </c>
    </row>
    <row r="1042781" spans="10:10">
      <c r="J1042781" s="168" t="str">
        <f>IF(C1042781="","",VLOOKUP(C1042781,运单基本信息!$C$4:$P$1048576,12,FALSE))</f>
        <v/>
      </c>
    </row>
    <row r="1042782" spans="10:10">
      <c r="J1042782" s="168" t="str">
        <f>IF(C1042782="","",VLOOKUP(C1042782,运单基本信息!$C$4:$P$1048576,12,FALSE))</f>
        <v/>
      </c>
    </row>
    <row r="1042783" spans="10:10">
      <c r="J1042783" s="168" t="str">
        <f>IF(C1042783="","",VLOOKUP(C1042783,运单基本信息!$C$4:$P$1048576,12,FALSE))</f>
        <v/>
      </c>
    </row>
    <row r="1042784" spans="10:10">
      <c r="J1042784" s="168" t="str">
        <f>IF(C1042784="","",VLOOKUP(C1042784,运单基本信息!$C$4:$P$1048576,12,FALSE))</f>
        <v/>
      </c>
    </row>
    <row r="1042785" spans="10:10">
      <c r="J1042785" s="168" t="str">
        <f>IF(C1042785="","",VLOOKUP(C1042785,运单基本信息!$C$4:$P$1048576,12,FALSE))</f>
        <v/>
      </c>
    </row>
    <row r="1042786" spans="10:10">
      <c r="J1042786" s="168" t="str">
        <f>IF(C1042786="","",VLOOKUP(C1042786,运单基本信息!$C$4:$P$1048576,12,FALSE))</f>
        <v/>
      </c>
    </row>
    <row r="1042787" spans="10:10">
      <c r="J1042787" s="168" t="str">
        <f>IF(C1042787="","",VLOOKUP(C1042787,运单基本信息!$C$4:$P$1048576,12,FALSE))</f>
        <v/>
      </c>
    </row>
    <row r="1042788" spans="10:10">
      <c r="J1042788" s="168" t="str">
        <f>IF(C1042788="","",VLOOKUP(C1042788,运单基本信息!$C$4:$P$1048576,12,FALSE))</f>
        <v/>
      </c>
    </row>
    <row r="1042789" spans="10:10">
      <c r="J1042789" s="168" t="str">
        <f>IF(C1042789="","",VLOOKUP(C1042789,运单基本信息!$C$4:$P$1048576,12,FALSE))</f>
        <v/>
      </c>
    </row>
    <row r="1042790" spans="10:10">
      <c r="J1042790" s="168" t="str">
        <f>IF(C1042790="","",VLOOKUP(C1042790,运单基本信息!$C$4:$P$1048576,12,FALSE))</f>
        <v/>
      </c>
    </row>
    <row r="1042791" spans="10:10">
      <c r="J1042791" s="168" t="str">
        <f>IF(C1042791="","",VLOOKUP(C1042791,运单基本信息!$C$4:$P$1048576,12,FALSE))</f>
        <v/>
      </c>
    </row>
    <row r="1042792" spans="10:10">
      <c r="J1042792" s="168" t="str">
        <f>IF(C1042792="","",VLOOKUP(C1042792,运单基本信息!$C$4:$P$1048576,12,FALSE))</f>
        <v/>
      </c>
    </row>
    <row r="1042793" spans="10:10">
      <c r="J1042793" s="168" t="str">
        <f>IF(C1042793="","",VLOOKUP(C1042793,运单基本信息!$C$4:$P$1048576,12,FALSE))</f>
        <v/>
      </c>
    </row>
    <row r="1042794" spans="10:10">
      <c r="J1042794" s="168" t="str">
        <f>IF(C1042794="","",VLOOKUP(C1042794,运单基本信息!$C$4:$P$1048576,12,FALSE))</f>
        <v/>
      </c>
    </row>
    <row r="1042795" spans="10:10">
      <c r="J1042795" s="168" t="str">
        <f>IF(C1042795="","",VLOOKUP(C1042795,运单基本信息!$C$4:$P$1048576,12,FALSE))</f>
        <v/>
      </c>
    </row>
    <row r="1042796" spans="10:10">
      <c r="J1042796" s="168" t="str">
        <f>IF(C1042796="","",VLOOKUP(C1042796,运单基本信息!$C$4:$P$1048576,12,FALSE))</f>
        <v/>
      </c>
    </row>
    <row r="1042797" spans="10:10">
      <c r="J1042797" s="168" t="str">
        <f>IF(C1042797="","",VLOOKUP(C1042797,运单基本信息!$C$4:$P$1048576,12,FALSE))</f>
        <v/>
      </c>
    </row>
    <row r="1042798" spans="10:10">
      <c r="J1042798" s="168" t="str">
        <f>IF(C1042798="","",VLOOKUP(C1042798,运单基本信息!$C$4:$P$1048576,12,FALSE))</f>
        <v/>
      </c>
    </row>
    <row r="1042799" spans="10:10">
      <c r="J1042799" s="168" t="str">
        <f>IF(C1042799="","",VLOOKUP(C1042799,运单基本信息!$C$4:$P$1048576,12,FALSE))</f>
        <v/>
      </c>
    </row>
    <row r="1042800" spans="10:10">
      <c r="J1042800" s="168" t="str">
        <f>IF(C1042800="","",VLOOKUP(C1042800,运单基本信息!$C$4:$P$1048576,12,FALSE))</f>
        <v/>
      </c>
    </row>
    <row r="1042801" spans="10:10">
      <c r="J1042801" s="168" t="str">
        <f>IF(C1042801="","",VLOOKUP(C1042801,运单基本信息!$C$4:$P$1048576,12,FALSE))</f>
        <v/>
      </c>
    </row>
    <row r="1042802" spans="10:10">
      <c r="J1042802" s="168" t="str">
        <f>IF(C1042802="","",VLOOKUP(C1042802,运单基本信息!$C$4:$P$1048576,12,FALSE))</f>
        <v/>
      </c>
    </row>
    <row r="1042803" spans="10:10">
      <c r="J1042803" s="168" t="str">
        <f>IF(C1042803="","",VLOOKUP(C1042803,运单基本信息!$C$4:$P$1048576,12,FALSE))</f>
        <v/>
      </c>
    </row>
    <row r="1042804" spans="10:10">
      <c r="J1042804" s="168" t="str">
        <f>IF(C1042804="","",VLOOKUP(C1042804,运单基本信息!$C$4:$P$1048576,12,FALSE))</f>
        <v/>
      </c>
    </row>
    <row r="1042805" spans="10:10">
      <c r="J1042805" s="168" t="str">
        <f>IF(C1042805="","",VLOOKUP(C1042805,运单基本信息!$C$4:$P$1048576,12,FALSE))</f>
        <v/>
      </c>
    </row>
    <row r="1042806" spans="10:10">
      <c r="J1042806" s="168" t="str">
        <f>IF(C1042806="","",VLOOKUP(C1042806,运单基本信息!$C$4:$P$1048576,12,FALSE))</f>
        <v/>
      </c>
    </row>
    <row r="1042807" spans="10:10">
      <c r="J1042807" s="168" t="str">
        <f>IF(C1042807="","",VLOOKUP(C1042807,运单基本信息!$C$4:$P$1048576,12,FALSE))</f>
        <v/>
      </c>
    </row>
    <row r="1042808" spans="10:10">
      <c r="J1042808" s="168" t="str">
        <f>IF(C1042808="","",VLOOKUP(C1042808,运单基本信息!$C$4:$P$1048576,12,FALSE))</f>
        <v/>
      </c>
    </row>
    <row r="1042809" spans="10:10">
      <c r="J1042809" s="168" t="str">
        <f>IF(C1042809="","",VLOOKUP(C1042809,运单基本信息!$C$4:$P$1048576,12,FALSE))</f>
        <v/>
      </c>
    </row>
    <row r="1042810" spans="10:10">
      <c r="J1042810" s="168" t="str">
        <f>IF(C1042810="","",VLOOKUP(C1042810,运单基本信息!$C$4:$P$1048576,12,FALSE))</f>
        <v/>
      </c>
    </row>
    <row r="1042811" spans="10:10">
      <c r="J1042811" s="168" t="str">
        <f>IF(C1042811="","",VLOOKUP(C1042811,运单基本信息!$C$4:$P$1048576,12,FALSE))</f>
        <v/>
      </c>
    </row>
    <row r="1042812" spans="10:10">
      <c r="J1042812" s="168" t="str">
        <f>IF(C1042812="","",VLOOKUP(C1042812,运单基本信息!$C$4:$P$1048576,12,FALSE))</f>
        <v/>
      </c>
    </row>
    <row r="1042813" spans="10:10">
      <c r="J1042813" s="168" t="str">
        <f>IF(C1042813="","",VLOOKUP(C1042813,运单基本信息!$C$4:$P$1048576,12,FALSE))</f>
        <v/>
      </c>
    </row>
    <row r="1042814" spans="10:10">
      <c r="J1042814" s="168" t="str">
        <f>IF(C1042814="","",VLOOKUP(C1042814,运单基本信息!$C$4:$P$1048576,12,FALSE))</f>
        <v/>
      </c>
    </row>
    <row r="1042815" spans="10:10">
      <c r="J1042815" s="168" t="str">
        <f>IF(C1042815="","",VLOOKUP(C1042815,运单基本信息!$C$4:$P$1048576,12,FALSE))</f>
        <v/>
      </c>
    </row>
    <row r="1042816" spans="10:10">
      <c r="J1042816" s="168" t="str">
        <f>IF(C1042816="","",VLOOKUP(C1042816,运单基本信息!$C$4:$P$1048576,12,FALSE))</f>
        <v/>
      </c>
    </row>
    <row r="1042817" spans="10:10">
      <c r="J1042817" s="168" t="str">
        <f>IF(C1042817="","",VLOOKUP(C1042817,运单基本信息!$C$4:$P$1048576,12,FALSE))</f>
        <v/>
      </c>
    </row>
    <row r="1042818" spans="10:10">
      <c r="J1042818" s="168" t="str">
        <f>IF(C1042818="","",VLOOKUP(C1042818,运单基本信息!$C$4:$P$1048576,12,FALSE))</f>
        <v/>
      </c>
    </row>
    <row r="1042819" spans="10:10">
      <c r="J1042819" s="168" t="str">
        <f>IF(C1042819="","",VLOOKUP(C1042819,运单基本信息!$C$4:$P$1048576,12,FALSE))</f>
        <v/>
      </c>
    </row>
    <row r="1042820" spans="10:10">
      <c r="J1042820" s="168" t="str">
        <f>IF(C1042820="","",VLOOKUP(C1042820,运单基本信息!$C$4:$P$1048576,12,FALSE))</f>
        <v/>
      </c>
    </row>
    <row r="1042821" spans="10:10">
      <c r="J1042821" s="168" t="str">
        <f>IF(C1042821="","",VLOOKUP(C1042821,运单基本信息!$C$4:$P$1048576,12,FALSE))</f>
        <v/>
      </c>
    </row>
    <row r="1042822" spans="10:10">
      <c r="J1042822" s="168" t="str">
        <f>IF(C1042822="","",VLOOKUP(C1042822,运单基本信息!$C$4:$P$1048576,12,FALSE))</f>
        <v/>
      </c>
    </row>
    <row r="1042823" spans="10:10">
      <c r="J1042823" s="168" t="str">
        <f>IF(C1042823="","",VLOOKUP(C1042823,运单基本信息!$C$4:$P$1048576,12,FALSE))</f>
        <v/>
      </c>
    </row>
    <row r="1042824" spans="10:10">
      <c r="J1042824" s="168" t="str">
        <f>IF(C1042824="","",VLOOKUP(C1042824,运单基本信息!$C$4:$P$1048576,12,FALSE))</f>
        <v/>
      </c>
    </row>
    <row r="1042825" spans="10:10">
      <c r="J1042825" s="168" t="str">
        <f>IF(C1042825="","",VLOOKUP(C1042825,运单基本信息!$C$4:$P$1048576,12,FALSE))</f>
        <v/>
      </c>
    </row>
    <row r="1042826" spans="10:10">
      <c r="J1042826" s="168" t="str">
        <f>IF(C1042826="","",VLOOKUP(C1042826,运单基本信息!$C$4:$P$1048576,12,FALSE))</f>
        <v/>
      </c>
    </row>
    <row r="1042827" spans="10:10">
      <c r="J1042827" s="168" t="str">
        <f>IF(C1042827="","",VLOOKUP(C1042827,运单基本信息!$C$4:$P$1048576,12,FALSE))</f>
        <v/>
      </c>
    </row>
    <row r="1042828" spans="10:10">
      <c r="J1042828" s="168" t="str">
        <f>IF(C1042828="","",VLOOKUP(C1042828,运单基本信息!$C$4:$P$1048576,12,FALSE))</f>
        <v/>
      </c>
    </row>
    <row r="1042829" spans="10:10">
      <c r="J1042829" s="168" t="str">
        <f>IF(C1042829="","",VLOOKUP(C1042829,运单基本信息!$C$4:$P$1048576,12,FALSE))</f>
        <v/>
      </c>
    </row>
    <row r="1042830" spans="10:10">
      <c r="J1042830" s="168" t="str">
        <f>IF(C1042830="","",VLOOKUP(C1042830,运单基本信息!$C$4:$P$1048576,12,FALSE))</f>
        <v/>
      </c>
    </row>
    <row r="1042831" spans="10:10">
      <c r="J1042831" s="168" t="str">
        <f>IF(C1042831="","",VLOOKUP(C1042831,运单基本信息!$C$4:$P$1048576,12,FALSE))</f>
        <v/>
      </c>
    </row>
    <row r="1042832" spans="10:10">
      <c r="J1042832" s="168" t="str">
        <f>IF(C1042832="","",VLOOKUP(C1042832,运单基本信息!$C$4:$P$1048576,12,FALSE))</f>
        <v/>
      </c>
    </row>
    <row r="1042833" spans="10:10">
      <c r="J1042833" s="168" t="str">
        <f>IF(C1042833="","",VLOOKUP(C1042833,运单基本信息!$C$4:$P$1048576,12,FALSE))</f>
        <v/>
      </c>
    </row>
    <row r="1042834" spans="10:10">
      <c r="J1042834" s="168" t="str">
        <f>IF(C1042834="","",VLOOKUP(C1042834,运单基本信息!$C$4:$P$1048576,12,FALSE))</f>
        <v/>
      </c>
    </row>
    <row r="1042835" spans="10:10">
      <c r="J1042835" s="168" t="str">
        <f>IF(C1042835="","",VLOOKUP(C1042835,运单基本信息!$C$4:$P$1048576,12,FALSE))</f>
        <v/>
      </c>
    </row>
    <row r="1042836" spans="10:10">
      <c r="J1042836" s="168" t="str">
        <f>IF(C1042836="","",VLOOKUP(C1042836,运单基本信息!$C$4:$P$1048576,12,FALSE))</f>
        <v/>
      </c>
    </row>
    <row r="1042837" spans="10:10">
      <c r="J1042837" s="168" t="str">
        <f>IF(C1042837="","",VLOOKUP(C1042837,运单基本信息!$C$4:$P$1048576,12,FALSE))</f>
        <v/>
      </c>
    </row>
    <row r="1042838" spans="10:10">
      <c r="J1042838" s="168" t="str">
        <f>IF(C1042838="","",VLOOKUP(C1042838,运单基本信息!$C$4:$P$1048576,12,FALSE))</f>
        <v/>
      </c>
    </row>
    <row r="1042839" spans="10:10">
      <c r="J1042839" s="168" t="str">
        <f>IF(C1042839="","",VLOOKUP(C1042839,运单基本信息!$C$4:$P$1048576,12,FALSE))</f>
        <v/>
      </c>
    </row>
    <row r="1042840" spans="10:10">
      <c r="J1042840" s="168" t="str">
        <f>IF(C1042840="","",VLOOKUP(C1042840,运单基本信息!$C$4:$P$1048576,12,FALSE))</f>
        <v/>
      </c>
    </row>
    <row r="1042841" spans="10:10">
      <c r="J1042841" s="168" t="str">
        <f>IF(C1042841="","",VLOOKUP(C1042841,运单基本信息!$C$4:$P$1048576,12,FALSE))</f>
        <v/>
      </c>
    </row>
    <row r="1042842" spans="10:10">
      <c r="J1042842" s="168" t="str">
        <f>IF(C1042842="","",VLOOKUP(C1042842,运单基本信息!$C$4:$P$1048576,12,FALSE))</f>
        <v/>
      </c>
    </row>
    <row r="1042843" spans="10:10">
      <c r="J1042843" s="168" t="str">
        <f>IF(C1042843="","",VLOOKUP(C1042843,运单基本信息!$C$4:$P$1048576,12,FALSE))</f>
        <v/>
      </c>
    </row>
    <row r="1042844" spans="10:10">
      <c r="J1042844" s="168" t="str">
        <f>IF(C1042844="","",VLOOKUP(C1042844,运单基本信息!$C$4:$P$1048576,12,FALSE))</f>
        <v/>
      </c>
    </row>
    <row r="1042845" spans="10:10">
      <c r="J1042845" s="168" t="str">
        <f>IF(C1042845="","",VLOOKUP(C1042845,运单基本信息!$C$4:$P$1048576,12,FALSE))</f>
        <v/>
      </c>
    </row>
    <row r="1042846" spans="10:10">
      <c r="J1042846" s="168" t="str">
        <f>IF(C1042846="","",VLOOKUP(C1042846,运单基本信息!$C$4:$P$1048576,12,FALSE))</f>
        <v/>
      </c>
    </row>
    <row r="1042847" spans="10:10">
      <c r="J1042847" s="168" t="str">
        <f>IF(C1042847="","",VLOOKUP(C1042847,运单基本信息!$C$4:$P$1048576,12,FALSE))</f>
        <v/>
      </c>
    </row>
    <row r="1042848" spans="10:10">
      <c r="J1042848" s="168" t="str">
        <f>IF(C1042848="","",VLOOKUP(C1042848,运单基本信息!$C$4:$P$1048576,12,FALSE))</f>
        <v/>
      </c>
    </row>
    <row r="1042849" spans="10:10">
      <c r="J1042849" s="168" t="str">
        <f>IF(C1042849="","",VLOOKUP(C1042849,运单基本信息!$C$4:$P$1048576,12,FALSE))</f>
        <v/>
      </c>
    </row>
    <row r="1042850" spans="10:10">
      <c r="J1042850" s="168" t="str">
        <f>IF(C1042850="","",VLOOKUP(C1042850,运单基本信息!$C$4:$P$1048576,12,FALSE))</f>
        <v/>
      </c>
    </row>
    <row r="1042851" spans="10:10">
      <c r="J1042851" s="168" t="str">
        <f>IF(C1042851="","",VLOOKUP(C1042851,运单基本信息!$C$4:$P$1048576,12,FALSE))</f>
        <v/>
      </c>
    </row>
    <row r="1042852" spans="10:10">
      <c r="J1042852" s="168" t="str">
        <f>IF(C1042852="","",VLOOKUP(C1042852,运单基本信息!$C$4:$P$1048576,12,FALSE))</f>
        <v/>
      </c>
    </row>
    <row r="1042853" spans="10:10">
      <c r="J1042853" s="168" t="str">
        <f>IF(C1042853="","",VLOOKUP(C1042853,运单基本信息!$C$4:$P$1048576,12,FALSE))</f>
        <v/>
      </c>
    </row>
    <row r="1042854" spans="10:10">
      <c r="J1042854" s="168" t="str">
        <f>IF(C1042854="","",VLOOKUP(C1042854,运单基本信息!$C$4:$P$1048576,12,FALSE))</f>
        <v/>
      </c>
    </row>
    <row r="1042855" spans="10:10">
      <c r="J1042855" s="168" t="str">
        <f>IF(C1042855="","",VLOOKUP(C1042855,运单基本信息!$C$4:$P$1048576,12,FALSE))</f>
        <v/>
      </c>
    </row>
    <row r="1042856" spans="10:10">
      <c r="J1042856" s="168" t="str">
        <f>IF(C1042856="","",VLOOKUP(C1042856,运单基本信息!$C$4:$P$1048576,12,FALSE))</f>
        <v/>
      </c>
    </row>
    <row r="1042857" spans="10:10">
      <c r="J1042857" s="168" t="str">
        <f>IF(C1042857="","",VLOOKUP(C1042857,运单基本信息!$C$4:$P$1048576,12,FALSE))</f>
        <v/>
      </c>
    </row>
    <row r="1042858" spans="10:10">
      <c r="J1042858" s="168" t="str">
        <f>IF(C1042858="","",VLOOKUP(C1042858,运单基本信息!$C$4:$P$1048576,12,FALSE))</f>
        <v/>
      </c>
    </row>
    <row r="1042859" spans="10:10">
      <c r="J1042859" s="168" t="str">
        <f>IF(C1042859="","",VLOOKUP(C1042859,运单基本信息!$C$4:$P$1048576,12,FALSE))</f>
        <v/>
      </c>
    </row>
    <row r="1042860" spans="10:10">
      <c r="J1042860" s="168" t="str">
        <f>IF(C1042860="","",VLOOKUP(C1042860,运单基本信息!$C$4:$P$1048576,12,FALSE))</f>
        <v/>
      </c>
    </row>
    <row r="1042861" spans="10:10">
      <c r="J1042861" s="168" t="str">
        <f>IF(C1042861="","",VLOOKUP(C1042861,运单基本信息!$C$4:$P$1048576,12,FALSE))</f>
        <v/>
      </c>
    </row>
    <row r="1042862" spans="10:10">
      <c r="J1042862" s="168" t="str">
        <f>IF(C1042862="","",VLOOKUP(C1042862,运单基本信息!$C$4:$P$1048576,12,FALSE))</f>
        <v/>
      </c>
    </row>
    <row r="1042863" spans="10:10">
      <c r="J1042863" s="168" t="str">
        <f>IF(C1042863="","",VLOOKUP(C1042863,运单基本信息!$C$4:$P$1048576,12,FALSE))</f>
        <v/>
      </c>
    </row>
    <row r="1042864" spans="10:10">
      <c r="J1042864" s="168" t="str">
        <f>IF(C1042864="","",VLOOKUP(C1042864,运单基本信息!$C$4:$P$1048576,12,FALSE))</f>
        <v/>
      </c>
    </row>
    <row r="1042865" spans="10:10">
      <c r="J1042865" s="168" t="str">
        <f>IF(C1042865="","",VLOOKUP(C1042865,运单基本信息!$C$4:$P$1048576,12,FALSE))</f>
        <v/>
      </c>
    </row>
    <row r="1042866" spans="10:10">
      <c r="J1042866" s="168" t="str">
        <f>IF(C1042866="","",VLOOKUP(C1042866,运单基本信息!$C$4:$P$1048576,12,FALSE))</f>
        <v/>
      </c>
    </row>
    <row r="1042867" spans="10:10">
      <c r="J1042867" s="168" t="str">
        <f>IF(C1042867="","",VLOOKUP(C1042867,运单基本信息!$C$4:$P$1048576,12,FALSE))</f>
        <v/>
      </c>
    </row>
    <row r="1042868" spans="10:10">
      <c r="J1042868" s="168" t="str">
        <f>IF(C1042868="","",VLOOKUP(C1042868,运单基本信息!$C$4:$P$1048576,12,FALSE))</f>
        <v/>
      </c>
    </row>
    <row r="1042869" spans="10:10">
      <c r="J1042869" s="168" t="str">
        <f>IF(C1042869="","",VLOOKUP(C1042869,运单基本信息!$C$4:$P$1048576,12,FALSE))</f>
        <v/>
      </c>
    </row>
    <row r="1042870" spans="10:10">
      <c r="J1042870" s="168" t="str">
        <f>IF(C1042870="","",VLOOKUP(C1042870,运单基本信息!$C$4:$P$1048576,12,FALSE))</f>
        <v/>
      </c>
    </row>
    <row r="1042871" spans="10:10">
      <c r="J1042871" s="168" t="str">
        <f>IF(C1042871="","",VLOOKUP(C1042871,运单基本信息!$C$4:$P$1048576,12,FALSE))</f>
        <v/>
      </c>
    </row>
    <row r="1042872" spans="10:10">
      <c r="J1042872" s="168" t="str">
        <f>IF(C1042872="","",VLOOKUP(C1042872,运单基本信息!$C$4:$P$1048576,12,FALSE))</f>
        <v/>
      </c>
    </row>
    <row r="1042873" spans="10:10">
      <c r="J1042873" s="168" t="str">
        <f>IF(C1042873="","",VLOOKUP(C1042873,运单基本信息!$C$4:$P$1048576,12,FALSE))</f>
        <v/>
      </c>
    </row>
    <row r="1042874" spans="10:10">
      <c r="J1042874" s="168" t="str">
        <f>IF(C1042874="","",VLOOKUP(C1042874,运单基本信息!$C$4:$P$1048576,12,FALSE))</f>
        <v/>
      </c>
    </row>
    <row r="1042875" spans="10:10">
      <c r="J1042875" s="168" t="str">
        <f>IF(C1042875="","",VLOOKUP(C1042875,运单基本信息!$C$4:$P$1048576,12,FALSE))</f>
        <v/>
      </c>
    </row>
    <row r="1042876" spans="10:10">
      <c r="J1042876" s="168" t="str">
        <f>IF(C1042876="","",VLOOKUP(C1042876,运单基本信息!$C$4:$P$1048576,12,FALSE))</f>
        <v/>
      </c>
    </row>
    <row r="1042877" spans="10:10">
      <c r="J1042877" s="168" t="str">
        <f>IF(C1042877="","",VLOOKUP(C1042877,运单基本信息!$C$4:$P$1048576,12,FALSE))</f>
        <v/>
      </c>
    </row>
    <row r="1042878" spans="10:10">
      <c r="J1042878" s="168" t="str">
        <f>IF(C1042878="","",VLOOKUP(C1042878,运单基本信息!$C$4:$P$1048576,12,FALSE))</f>
        <v/>
      </c>
    </row>
    <row r="1042879" spans="10:10">
      <c r="J1042879" s="168" t="str">
        <f>IF(C1042879="","",VLOOKUP(C1042879,运单基本信息!$C$4:$P$1048576,12,FALSE))</f>
        <v/>
      </c>
    </row>
    <row r="1042880" spans="10:10">
      <c r="J1042880" s="168" t="str">
        <f>IF(C1042880="","",VLOOKUP(C1042880,运单基本信息!$C$4:$P$1048576,12,FALSE))</f>
        <v/>
      </c>
    </row>
    <row r="1042881" spans="10:10">
      <c r="J1042881" s="168" t="str">
        <f>IF(C1042881="","",VLOOKUP(C1042881,运单基本信息!$C$4:$P$1048576,12,FALSE))</f>
        <v/>
      </c>
    </row>
    <row r="1042882" spans="10:10">
      <c r="J1042882" s="168" t="str">
        <f>IF(C1042882="","",VLOOKUP(C1042882,运单基本信息!$C$4:$P$1048576,12,FALSE))</f>
        <v/>
      </c>
    </row>
    <row r="1042883" spans="10:10">
      <c r="J1042883" s="168" t="str">
        <f>IF(C1042883="","",VLOOKUP(C1042883,运单基本信息!$C$4:$P$1048576,12,FALSE))</f>
        <v/>
      </c>
    </row>
    <row r="1042884" spans="10:10">
      <c r="J1042884" s="168" t="str">
        <f>IF(C1042884="","",VLOOKUP(C1042884,运单基本信息!$C$4:$P$1048576,12,FALSE))</f>
        <v/>
      </c>
    </row>
    <row r="1042885" spans="10:10">
      <c r="J1042885" s="168" t="str">
        <f>IF(C1042885="","",VLOOKUP(C1042885,运单基本信息!$C$4:$P$1048576,12,FALSE))</f>
        <v/>
      </c>
    </row>
    <row r="1042886" spans="10:10">
      <c r="J1042886" s="168" t="str">
        <f>IF(C1042886="","",VLOOKUP(C1042886,运单基本信息!$C$4:$P$1048576,12,FALSE))</f>
        <v/>
      </c>
    </row>
    <row r="1042887" spans="10:10">
      <c r="J1042887" s="168" t="str">
        <f>IF(C1042887="","",VLOOKUP(C1042887,运单基本信息!$C$4:$P$1048576,12,FALSE))</f>
        <v/>
      </c>
    </row>
    <row r="1042888" spans="10:10">
      <c r="J1042888" s="168" t="str">
        <f>IF(C1042888="","",VLOOKUP(C1042888,运单基本信息!$C$4:$P$1048576,12,FALSE))</f>
        <v/>
      </c>
    </row>
    <row r="1042889" spans="10:10">
      <c r="J1042889" s="168" t="str">
        <f>IF(C1042889="","",VLOOKUP(C1042889,运单基本信息!$C$4:$P$1048576,12,FALSE))</f>
        <v/>
      </c>
    </row>
    <row r="1042890" spans="10:10">
      <c r="J1042890" s="168" t="str">
        <f>IF(C1042890="","",VLOOKUP(C1042890,运单基本信息!$C$4:$P$1048576,12,FALSE))</f>
        <v/>
      </c>
    </row>
    <row r="1042891" spans="10:10">
      <c r="J1042891" s="168" t="str">
        <f>IF(C1042891="","",VLOOKUP(C1042891,运单基本信息!$C$4:$P$1048576,12,FALSE))</f>
        <v/>
      </c>
    </row>
    <row r="1042892" spans="10:10">
      <c r="J1042892" s="168" t="str">
        <f>IF(C1042892="","",VLOOKUP(C1042892,运单基本信息!$C$4:$P$1048576,12,FALSE))</f>
        <v/>
      </c>
    </row>
    <row r="1042893" spans="10:10">
      <c r="J1042893" s="168" t="str">
        <f>IF(C1042893="","",VLOOKUP(C1042893,运单基本信息!$C$4:$P$1048576,12,FALSE))</f>
        <v/>
      </c>
    </row>
    <row r="1042894" spans="10:10">
      <c r="J1042894" s="168" t="str">
        <f>IF(C1042894="","",VLOOKUP(C1042894,运单基本信息!$C$4:$P$1048576,12,FALSE))</f>
        <v/>
      </c>
    </row>
    <row r="1042895" spans="10:10">
      <c r="J1042895" s="168" t="str">
        <f>IF(C1042895="","",VLOOKUP(C1042895,运单基本信息!$C$4:$P$1048576,12,FALSE))</f>
        <v/>
      </c>
    </row>
    <row r="1042896" spans="10:10">
      <c r="J1042896" s="168" t="str">
        <f>IF(C1042896="","",VLOOKUP(C1042896,运单基本信息!$C$4:$P$1048576,12,FALSE))</f>
        <v/>
      </c>
    </row>
    <row r="1042897" spans="10:10">
      <c r="J1042897" s="168" t="str">
        <f>IF(C1042897="","",VLOOKUP(C1042897,运单基本信息!$C$4:$P$1048576,12,FALSE))</f>
        <v/>
      </c>
    </row>
    <row r="1042898" spans="10:10">
      <c r="J1042898" s="168" t="str">
        <f>IF(C1042898="","",VLOOKUP(C1042898,运单基本信息!$C$4:$P$1048576,12,FALSE))</f>
        <v/>
      </c>
    </row>
    <row r="1042899" spans="10:10">
      <c r="J1042899" s="168" t="str">
        <f>IF(C1042899="","",VLOOKUP(C1042899,运单基本信息!$C$4:$P$1048576,12,FALSE))</f>
        <v/>
      </c>
    </row>
    <row r="1042900" spans="10:10">
      <c r="J1042900" s="168" t="str">
        <f>IF(C1042900="","",VLOOKUP(C1042900,运单基本信息!$C$4:$P$1048576,12,FALSE))</f>
        <v/>
      </c>
    </row>
    <row r="1042901" spans="10:10">
      <c r="J1042901" s="168" t="str">
        <f>IF(C1042901="","",VLOOKUP(C1042901,运单基本信息!$C$4:$P$1048576,12,FALSE))</f>
        <v/>
      </c>
    </row>
    <row r="1042902" spans="10:10">
      <c r="J1042902" s="168" t="str">
        <f>IF(C1042902="","",VLOOKUP(C1042902,运单基本信息!$C$4:$P$1048576,12,FALSE))</f>
        <v/>
      </c>
    </row>
    <row r="1042903" spans="10:10">
      <c r="J1042903" s="168" t="str">
        <f>IF(C1042903="","",VLOOKUP(C1042903,运单基本信息!$C$4:$P$1048576,12,FALSE))</f>
        <v/>
      </c>
    </row>
    <row r="1042904" spans="10:10">
      <c r="J1042904" s="168" t="str">
        <f>IF(C1042904="","",VLOOKUP(C1042904,运单基本信息!$C$4:$P$1048576,12,FALSE))</f>
        <v/>
      </c>
    </row>
    <row r="1042905" spans="10:10">
      <c r="J1042905" s="168" t="str">
        <f>IF(C1042905="","",VLOOKUP(C1042905,运单基本信息!$C$4:$P$1048576,12,FALSE))</f>
        <v/>
      </c>
    </row>
    <row r="1042906" spans="10:10">
      <c r="J1042906" s="168" t="str">
        <f>IF(C1042906="","",VLOOKUP(C1042906,运单基本信息!$C$4:$P$1048576,12,FALSE))</f>
        <v/>
      </c>
    </row>
    <row r="1042907" spans="10:10">
      <c r="J1042907" s="168" t="str">
        <f>IF(C1042907="","",VLOOKUP(C1042907,运单基本信息!$C$4:$P$1048576,12,FALSE))</f>
        <v/>
      </c>
    </row>
    <row r="1042908" spans="10:10">
      <c r="J1042908" s="168" t="str">
        <f>IF(C1042908="","",VLOOKUP(C1042908,运单基本信息!$C$4:$P$1048576,12,FALSE))</f>
        <v/>
      </c>
    </row>
    <row r="1042909" spans="10:10">
      <c r="J1042909" s="168" t="str">
        <f>IF(C1042909="","",VLOOKUP(C1042909,运单基本信息!$C$4:$P$1048576,12,FALSE))</f>
        <v/>
      </c>
    </row>
    <row r="1042910" spans="10:10">
      <c r="J1042910" s="168" t="str">
        <f>IF(C1042910="","",VLOOKUP(C1042910,运单基本信息!$C$4:$P$1048576,12,FALSE))</f>
        <v/>
      </c>
    </row>
    <row r="1042911" spans="10:10">
      <c r="J1042911" s="168" t="str">
        <f>IF(C1042911="","",VLOOKUP(C1042911,运单基本信息!$C$4:$P$1048576,12,FALSE))</f>
        <v/>
      </c>
    </row>
    <row r="1042912" spans="10:10">
      <c r="J1042912" s="168" t="str">
        <f>IF(C1042912="","",VLOOKUP(C1042912,运单基本信息!$C$4:$P$1048576,12,FALSE))</f>
        <v/>
      </c>
    </row>
    <row r="1042913" spans="10:10">
      <c r="J1042913" s="168" t="str">
        <f>IF(C1042913="","",VLOOKUP(C1042913,运单基本信息!$C$4:$P$1048576,12,FALSE))</f>
        <v/>
      </c>
    </row>
    <row r="1042914" spans="10:10">
      <c r="J1042914" s="168" t="str">
        <f>IF(C1042914="","",VLOOKUP(C1042914,运单基本信息!$C$4:$P$1048576,12,FALSE))</f>
        <v/>
      </c>
    </row>
    <row r="1042915" spans="10:10">
      <c r="J1042915" s="168" t="str">
        <f>IF(C1042915="","",VLOOKUP(C1042915,运单基本信息!$C$4:$P$1048576,12,FALSE))</f>
        <v/>
      </c>
    </row>
    <row r="1042916" spans="10:10">
      <c r="J1042916" s="168" t="str">
        <f>IF(C1042916="","",VLOOKUP(C1042916,运单基本信息!$C$4:$P$1048576,12,FALSE))</f>
        <v/>
      </c>
    </row>
    <row r="1042917" spans="10:10">
      <c r="J1042917" s="168" t="str">
        <f>IF(C1042917="","",VLOOKUP(C1042917,运单基本信息!$C$4:$P$1048576,12,FALSE))</f>
        <v/>
      </c>
    </row>
    <row r="1042918" spans="10:10">
      <c r="J1042918" s="168" t="str">
        <f>IF(C1042918="","",VLOOKUP(C1042918,运单基本信息!$C$4:$P$1048576,12,FALSE))</f>
        <v/>
      </c>
    </row>
    <row r="1042919" spans="10:10">
      <c r="J1042919" s="168" t="str">
        <f>IF(C1042919="","",VLOOKUP(C1042919,运单基本信息!$C$4:$P$1048576,12,FALSE))</f>
        <v/>
      </c>
    </row>
    <row r="1042920" spans="10:10">
      <c r="J1042920" s="168" t="str">
        <f>IF(C1042920="","",VLOOKUP(C1042920,运单基本信息!$C$4:$P$1048576,12,FALSE))</f>
        <v/>
      </c>
    </row>
    <row r="1042921" spans="10:10">
      <c r="J1042921" s="168" t="str">
        <f>IF(C1042921="","",VLOOKUP(C1042921,运单基本信息!$C$4:$P$1048576,12,FALSE))</f>
        <v/>
      </c>
    </row>
    <row r="1042922" spans="10:10">
      <c r="J1042922" s="168" t="str">
        <f>IF(C1042922="","",VLOOKUP(C1042922,运单基本信息!$C$4:$P$1048576,12,FALSE))</f>
        <v/>
      </c>
    </row>
    <row r="1042923" spans="10:10">
      <c r="J1042923" s="168" t="str">
        <f>IF(C1042923="","",VLOOKUP(C1042923,运单基本信息!$C$4:$P$1048576,12,FALSE))</f>
        <v/>
      </c>
    </row>
    <row r="1042924" spans="10:10">
      <c r="J1042924" s="168" t="str">
        <f>IF(C1042924="","",VLOOKUP(C1042924,运单基本信息!$C$4:$P$1048576,12,FALSE))</f>
        <v/>
      </c>
    </row>
    <row r="1042925" spans="10:10">
      <c r="J1042925" s="168" t="str">
        <f>IF(C1042925="","",VLOOKUP(C1042925,运单基本信息!$C$4:$P$1048576,12,FALSE))</f>
        <v/>
      </c>
    </row>
    <row r="1042926" spans="10:10">
      <c r="J1042926" s="168" t="str">
        <f>IF(C1042926="","",VLOOKUP(C1042926,运单基本信息!$C$4:$P$1048576,12,FALSE))</f>
        <v/>
      </c>
    </row>
    <row r="1042927" spans="10:10">
      <c r="J1042927" s="168" t="str">
        <f>IF(C1042927="","",VLOOKUP(C1042927,运单基本信息!$C$4:$P$1048576,12,FALSE))</f>
        <v/>
      </c>
    </row>
    <row r="1042928" spans="10:10">
      <c r="J1042928" s="168" t="str">
        <f>IF(C1042928="","",VLOOKUP(C1042928,运单基本信息!$C$4:$P$1048576,12,FALSE))</f>
        <v/>
      </c>
    </row>
    <row r="1042929" spans="10:10">
      <c r="J1042929" s="168" t="str">
        <f>IF(C1042929="","",VLOOKUP(C1042929,运单基本信息!$C$4:$P$1048576,12,FALSE))</f>
        <v/>
      </c>
    </row>
    <row r="1042930" spans="10:10">
      <c r="J1042930" s="168" t="str">
        <f>IF(C1042930="","",VLOOKUP(C1042930,运单基本信息!$C$4:$P$1048576,12,FALSE))</f>
        <v/>
      </c>
    </row>
    <row r="1042931" spans="10:10">
      <c r="J1042931" s="168" t="str">
        <f>IF(C1042931="","",VLOOKUP(C1042931,运单基本信息!$C$4:$P$1048576,12,FALSE))</f>
        <v/>
      </c>
    </row>
    <row r="1042932" spans="10:10">
      <c r="J1042932" s="168" t="str">
        <f>IF(C1042932="","",VLOOKUP(C1042932,运单基本信息!$C$4:$P$1048576,12,FALSE))</f>
        <v/>
      </c>
    </row>
    <row r="1042933" spans="10:10">
      <c r="J1042933" s="168" t="str">
        <f>IF(C1042933="","",VLOOKUP(C1042933,运单基本信息!$C$4:$P$1048576,12,FALSE))</f>
        <v/>
      </c>
    </row>
    <row r="1042934" spans="10:10">
      <c r="J1042934" s="168" t="str">
        <f>IF(C1042934="","",VLOOKUP(C1042934,运单基本信息!$C$4:$P$1048576,12,FALSE))</f>
        <v/>
      </c>
    </row>
    <row r="1042935" spans="10:10">
      <c r="J1042935" s="168" t="str">
        <f>IF(C1042935="","",VLOOKUP(C1042935,运单基本信息!$C$4:$P$1048576,12,FALSE))</f>
        <v/>
      </c>
    </row>
    <row r="1042936" spans="10:10">
      <c r="J1042936" s="168" t="str">
        <f>IF(C1042936="","",VLOOKUP(C1042936,运单基本信息!$C$4:$P$1048576,12,FALSE))</f>
        <v/>
      </c>
    </row>
    <row r="1042937" spans="10:10">
      <c r="J1042937" s="168" t="str">
        <f>IF(C1042937="","",VLOOKUP(C1042937,运单基本信息!$C$4:$P$1048576,12,FALSE))</f>
        <v/>
      </c>
    </row>
    <row r="1042938" spans="10:10">
      <c r="J1042938" s="168" t="str">
        <f>IF(C1042938="","",VLOOKUP(C1042938,运单基本信息!$C$4:$P$1048576,12,FALSE))</f>
        <v/>
      </c>
    </row>
    <row r="1042939" spans="10:10">
      <c r="J1042939" s="168" t="str">
        <f>IF(C1042939="","",VLOOKUP(C1042939,运单基本信息!$C$4:$P$1048576,12,FALSE))</f>
        <v/>
      </c>
    </row>
    <row r="1042940" spans="10:10">
      <c r="J1042940" s="168" t="str">
        <f>IF(C1042940="","",VLOOKUP(C1042940,运单基本信息!$C$4:$P$1048576,12,FALSE))</f>
        <v/>
      </c>
    </row>
    <row r="1042941" spans="10:10">
      <c r="J1042941" s="168" t="str">
        <f>IF(C1042941="","",VLOOKUP(C1042941,运单基本信息!$C$4:$P$1048576,12,FALSE))</f>
        <v/>
      </c>
    </row>
    <row r="1042942" spans="10:10">
      <c r="J1042942" s="168" t="str">
        <f>IF(C1042942="","",VLOOKUP(C1042942,运单基本信息!$C$4:$P$1048576,12,FALSE))</f>
        <v/>
      </c>
    </row>
    <row r="1042943" spans="10:10">
      <c r="J1042943" s="168" t="str">
        <f>IF(C1042943="","",VLOOKUP(C1042943,运单基本信息!$C$4:$P$1048576,12,FALSE))</f>
        <v/>
      </c>
    </row>
    <row r="1042944" spans="10:10">
      <c r="J1042944" s="168" t="str">
        <f>IF(C1042944="","",VLOOKUP(C1042944,运单基本信息!$C$4:$P$1048576,12,FALSE))</f>
        <v/>
      </c>
    </row>
    <row r="1042945" spans="10:10">
      <c r="J1042945" s="168" t="str">
        <f>IF(C1042945="","",VLOOKUP(C1042945,运单基本信息!$C$4:$P$1048576,12,FALSE))</f>
        <v/>
      </c>
    </row>
    <row r="1042946" spans="10:10">
      <c r="J1042946" s="168" t="str">
        <f>IF(C1042946="","",VLOOKUP(C1042946,运单基本信息!$C$4:$P$1048576,12,FALSE))</f>
        <v/>
      </c>
    </row>
    <row r="1042947" spans="10:10">
      <c r="J1042947" s="168" t="str">
        <f>IF(C1042947="","",VLOOKUP(C1042947,运单基本信息!$C$4:$P$1048576,12,FALSE))</f>
        <v/>
      </c>
    </row>
    <row r="1042948" spans="10:10">
      <c r="J1042948" s="168" t="str">
        <f>IF(C1042948="","",VLOOKUP(C1042948,运单基本信息!$C$4:$P$1048576,12,FALSE))</f>
        <v/>
      </c>
    </row>
    <row r="1042949" spans="10:10">
      <c r="J1042949" s="168" t="str">
        <f>IF(C1042949="","",VLOOKUP(C1042949,运单基本信息!$C$4:$P$1048576,12,FALSE))</f>
        <v/>
      </c>
    </row>
    <row r="1042950" spans="10:10">
      <c r="J1042950" s="168" t="str">
        <f>IF(C1042950="","",VLOOKUP(C1042950,运单基本信息!$C$4:$P$1048576,12,FALSE))</f>
        <v/>
      </c>
    </row>
    <row r="1042951" spans="10:10">
      <c r="J1042951" s="168" t="str">
        <f>IF(C1042951="","",VLOOKUP(C1042951,运单基本信息!$C$4:$P$1048576,12,FALSE))</f>
        <v/>
      </c>
    </row>
    <row r="1042952" spans="10:10">
      <c r="J1042952" s="168" t="str">
        <f>IF(C1042952="","",VLOOKUP(C1042952,运单基本信息!$C$4:$P$1048576,12,FALSE))</f>
        <v/>
      </c>
    </row>
    <row r="1042953" spans="10:10">
      <c r="J1042953" s="168" t="str">
        <f>IF(C1042953="","",VLOOKUP(C1042953,运单基本信息!$C$4:$P$1048576,12,FALSE))</f>
        <v/>
      </c>
    </row>
    <row r="1042954" spans="10:10">
      <c r="J1042954" s="168" t="str">
        <f>IF(C1042954="","",VLOOKUP(C1042954,运单基本信息!$C$4:$P$1048576,12,FALSE))</f>
        <v/>
      </c>
    </row>
    <row r="1042955" spans="10:10">
      <c r="J1042955" s="168" t="str">
        <f>IF(C1042955="","",VLOOKUP(C1042955,运单基本信息!$C$4:$P$1048576,12,FALSE))</f>
        <v/>
      </c>
    </row>
    <row r="1042956" spans="10:10">
      <c r="J1042956" s="168" t="str">
        <f>IF(C1042956="","",VLOOKUP(C1042956,运单基本信息!$C$4:$P$1048576,12,FALSE))</f>
        <v/>
      </c>
    </row>
    <row r="1042957" spans="10:10">
      <c r="J1042957" s="168" t="str">
        <f>IF(C1042957="","",VLOOKUP(C1042957,运单基本信息!$C$4:$P$1048576,12,FALSE))</f>
        <v/>
      </c>
    </row>
    <row r="1042958" spans="10:10">
      <c r="J1042958" s="168" t="str">
        <f>IF(C1042958="","",VLOOKUP(C1042958,运单基本信息!$C$4:$P$1048576,12,FALSE))</f>
        <v/>
      </c>
    </row>
    <row r="1042959" spans="10:10">
      <c r="J1042959" s="168" t="str">
        <f>IF(C1042959="","",VLOOKUP(C1042959,运单基本信息!$C$4:$P$1048576,12,FALSE))</f>
        <v/>
      </c>
    </row>
    <row r="1042960" spans="10:10">
      <c r="J1042960" s="168" t="str">
        <f>IF(C1042960="","",VLOOKUP(C1042960,运单基本信息!$C$4:$P$1048576,12,FALSE))</f>
        <v/>
      </c>
    </row>
    <row r="1042961" spans="10:10">
      <c r="J1042961" s="168" t="str">
        <f>IF(C1042961="","",VLOOKUP(C1042961,运单基本信息!$C$4:$P$1048576,12,FALSE))</f>
        <v/>
      </c>
    </row>
    <row r="1042962" spans="10:10">
      <c r="J1042962" s="168" t="str">
        <f>IF(C1042962="","",VLOOKUP(C1042962,运单基本信息!$C$4:$P$1048576,12,FALSE))</f>
        <v/>
      </c>
    </row>
    <row r="1042963" spans="10:10">
      <c r="J1042963" s="168" t="str">
        <f>IF(C1042963="","",VLOOKUP(C1042963,运单基本信息!$C$4:$P$1048576,12,FALSE))</f>
        <v/>
      </c>
    </row>
    <row r="1042964" spans="10:10">
      <c r="J1042964" s="168" t="str">
        <f>IF(C1042964="","",VLOOKUP(C1042964,运单基本信息!$C$4:$P$1048576,12,FALSE))</f>
        <v/>
      </c>
    </row>
    <row r="1042965" spans="10:10">
      <c r="J1042965" s="168" t="str">
        <f>IF(C1042965="","",VLOOKUP(C1042965,运单基本信息!$C$4:$P$1048576,12,FALSE))</f>
        <v/>
      </c>
    </row>
    <row r="1042966" spans="10:10">
      <c r="J1042966" s="168" t="str">
        <f>IF(C1042966="","",VLOOKUP(C1042966,运单基本信息!$C$4:$P$1048576,12,FALSE))</f>
        <v/>
      </c>
    </row>
    <row r="1042967" spans="10:10">
      <c r="J1042967" s="168" t="str">
        <f>IF(C1042967="","",VLOOKUP(C1042967,运单基本信息!$C$4:$P$1048576,12,FALSE))</f>
        <v/>
      </c>
    </row>
    <row r="1042968" spans="10:10">
      <c r="J1042968" s="168" t="str">
        <f>IF(C1042968="","",VLOOKUP(C1042968,运单基本信息!$C$4:$P$1048576,12,FALSE))</f>
        <v/>
      </c>
    </row>
    <row r="1042969" spans="10:10">
      <c r="J1042969" s="168" t="str">
        <f>IF(C1042969="","",VLOOKUP(C1042969,运单基本信息!$C$4:$P$1048576,12,FALSE))</f>
        <v/>
      </c>
    </row>
    <row r="1042970" spans="10:10">
      <c r="J1042970" s="168" t="str">
        <f>IF(C1042970="","",VLOOKUP(C1042970,运单基本信息!$C$4:$P$1048576,12,FALSE))</f>
        <v/>
      </c>
    </row>
    <row r="1042971" spans="10:10">
      <c r="J1042971" s="168" t="str">
        <f>IF(C1042971="","",VLOOKUP(C1042971,运单基本信息!$C$4:$P$1048576,12,FALSE))</f>
        <v/>
      </c>
    </row>
    <row r="1042972" spans="10:10">
      <c r="J1042972" s="168" t="str">
        <f>IF(C1042972="","",VLOOKUP(C1042972,运单基本信息!$C$4:$P$1048576,12,FALSE))</f>
        <v/>
      </c>
    </row>
    <row r="1042973" spans="10:10">
      <c r="J1042973" s="168" t="str">
        <f>IF(C1042973="","",VLOOKUP(C1042973,运单基本信息!$C$4:$P$1048576,12,FALSE))</f>
        <v/>
      </c>
    </row>
    <row r="1042974" spans="10:10">
      <c r="J1042974" s="168" t="str">
        <f>IF(C1042974="","",VLOOKUP(C1042974,运单基本信息!$C$4:$P$1048576,12,FALSE))</f>
        <v/>
      </c>
    </row>
    <row r="1042975" spans="10:10">
      <c r="J1042975" s="168" t="str">
        <f>IF(C1042975="","",VLOOKUP(C1042975,运单基本信息!$C$4:$P$1048576,12,FALSE))</f>
        <v/>
      </c>
    </row>
    <row r="1042976" spans="10:10">
      <c r="J1042976" s="168" t="str">
        <f>IF(C1042976="","",VLOOKUP(C1042976,运单基本信息!$C$4:$P$1048576,12,FALSE))</f>
        <v/>
      </c>
    </row>
    <row r="1042977" spans="10:10">
      <c r="J1042977" s="168" t="str">
        <f>IF(C1042977="","",VLOOKUP(C1042977,运单基本信息!$C$4:$P$1048576,12,FALSE))</f>
        <v/>
      </c>
    </row>
    <row r="1042978" spans="10:10">
      <c r="J1042978" s="168" t="str">
        <f>IF(C1042978="","",VLOOKUP(C1042978,运单基本信息!$C$4:$P$1048576,12,FALSE))</f>
        <v/>
      </c>
    </row>
    <row r="1042979" spans="10:10">
      <c r="J1042979" s="168" t="str">
        <f>IF(C1042979="","",VLOOKUP(C1042979,运单基本信息!$C$4:$P$1048576,12,FALSE))</f>
        <v/>
      </c>
    </row>
    <row r="1042980" spans="10:10">
      <c r="J1042980" s="168" t="str">
        <f>IF(C1042980="","",VLOOKUP(C1042980,运单基本信息!$C$4:$P$1048576,12,FALSE))</f>
        <v/>
      </c>
    </row>
    <row r="1042981" spans="10:10">
      <c r="J1042981" s="168" t="str">
        <f>IF(C1042981="","",VLOOKUP(C1042981,运单基本信息!$C$4:$P$1048576,12,FALSE))</f>
        <v/>
      </c>
    </row>
    <row r="1042982" spans="10:10">
      <c r="J1042982" s="168" t="str">
        <f>IF(C1042982="","",VLOOKUP(C1042982,运单基本信息!$C$4:$P$1048576,12,FALSE))</f>
        <v/>
      </c>
    </row>
    <row r="1042983" spans="10:10">
      <c r="J1042983" s="168" t="str">
        <f>IF(C1042983="","",VLOOKUP(C1042983,运单基本信息!$C$4:$P$1048576,12,FALSE))</f>
        <v/>
      </c>
    </row>
    <row r="1042984" spans="10:10">
      <c r="J1042984" s="168" t="str">
        <f>IF(C1042984="","",VLOOKUP(C1042984,运单基本信息!$C$4:$P$1048576,12,FALSE))</f>
        <v/>
      </c>
    </row>
    <row r="1042985" spans="10:10">
      <c r="J1042985" s="168" t="str">
        <f>IF(C1042985="","",VLOOKUP(C1042985,运单基本信息!$C$4:$P$1048576,12,FALSE))</f>
        <v/>
      </c>
    </row>
    <row r="1042986" spans="10:10">
      <c r="J1042986" s="168" t="str">
        <f>IF(C1042986="","",VLOOKUP(C1042986,运单基本信息!$C$4:$P$1048576,12,FALSE))</f>
        <v/>
      </c>
    </row>
    <row r="1042987" spans="10:10">
      <c r="J1042987" s="168" t="str">
        <f>IF(C1042987="","",VLOOKUP(C1042987,运单基本信息!$C$4:$P$1048576,12,FALSE))</f>
        <v/>
      </c>
    </row>
    <row r="1042988" spans="10:10">
      <c r="J1042988" s="168" t="str">
        <f>IF(C1042988="","",VLOOKUP(C1042988,运单基本信息!$C$4:$P$1048576,12,FALSE))</f>
        <v/>
      </c>
    </row>
    <row r="1042989" spans="10:10">
      <c r="J1042989" s="168" t="str">
        <f>IF(C1042989="","",VLOOKUP(C1042989,运单基本信息!$C$4:$P$1048576,12,FALSE))</f>
        <v/>
      </c>
    </row>
    <row r="1042990" spans="10:10">
      <c r="J1042990" s="168" t="str">
        <f>IF(C1042990="","",VLOOKUP(C1042990,运单基本信息!$C$4:$P$1048576,12,FALSE))</f>
        <v/>
      </c>
    </row>
    <row r="1042991" spans="10:10">
      <c r="J1042991" s="168" t="str">
        <f>IF(C1042991="","",VLOOKUP(C1042991,运单基本信息!$C$4:$P$1048576,12,FALSE))</f>
        <v/>
      </c>
    </row>
    <row r="1042992" spans="10:10">
      <c r="J1042992" s="168" t="str">
        <f>IF(C1042992="","",VLOOKUP(C1042992,运单基本信息!$C$4:$P$1048576,12,FALSE))</f>
        <v/>
      </c>
    </row>
    <row r="1042993" spans="10:10">
      <c r="J1042993" s="168" t="str">
        <f>IF(C1042993="","",VLOOKUP(C1042993,运单基本信息!$C$4:$P$1048576,12,FALSE))</f>
        <v/>
      </c>
    </row>
    <row r="1042994" spans="10:10">
      <c r="J1042994" s="168" t="str">
        <f>IF(C1042994="","",VLOOKUP(C1042994,运单基本信息!$C$4:$P$1048576,12,FALSE))</f>
        <v/>
      </c>
    </row>
    <row r="1042995" spans="10:10">
      <c r="J1042995" s="168" t="str">
        <f>IF(C1042995="","",VLOOKUP(C1042995,运单基本信息!$C$4:$P$1048576,12,FALSE))</f>
        <v/>
      </c>
    </row>
    <row r="1042996" spans="10:10">
      <c r="J1042996" s="168" t="str">
        <f>IF(C1042996="","",VLOOKUP(C1042996,运单基本信息!$C$4:$P$1048576,12,FALSE))</f>
        <v/>
      </c>
    </row>
    <row r="1042997" spans="10:10">
      <c r="J1042997" s="168" t="str">
        <f>IF(C1042997="","",VLOOKUP(C1042997,运单基本信息!$C$4:$P$1048576,12,FALSE))</f>
        <v/>
      </c>
    </row>
    <row r="1042998" spans="10:10">
      <c r="J1042998" s="168" t="str">
        <f>IF(C1042998="","",VLOOKUP(C1042998,运单基本信息!$C$4:$P$1048576,12,FALSE))</f>
        <v/>
      </c>
    </row>
    <row r="1042999" spans="10:10">
      <c r="J1042999" s="168" t="str">
        <f>IF(C1042999="","",VLOOKUP(C1042999,运单基本信息!$C$4:$P$1048576,12,FALSE))</f>
        <v/>
      </c>
    </row>
    <row r="1043000" spans="10:10">
      <c r="J1043000" s="168" t="str">
        <f>IF(C1043000="","",VLOOKUP(C1043000,运单基本信息!$C$4:$P$1048576,12,FALSE))</f>
        <v/>
      </c>
    </row>
    <row r="1043001" spans="10:10">
      <c r="J1043001" s="168" t="str">
        <f>IF(C1043001="","",VLOOKUP(C1043001,运单基本信息!$C$4:$P$1048576,12,FALSE))</f>
        <v/>
      </c>
    </row>
    <row r="1043002" spans="10:10">
      <c r="J1043002" s="168" t="str">
        <f>IF(C1043002="","",VLOOKUP(C1043002,运单基本信息!$C$4:$P$1048576,12,FALSE))</f>
        <v/>
      </c>
    </row>
    <row r="1043003" spans="10:10">
      <c r="J1043003" s="168" t="str">
        <f>IF(C1043003="","",VLOOKUP(C1043003,运单基本信息!$C$4:$P$1048576,12,FALSE))</f>
        <v/>
      </c>
    </row>
    <row r="1043004" spans="10:10">
      <c r="J1043004" s="168" t="str">
        <f>IF(C1043004="","",VLOOKUP(C1043004,运单基本信息!$C$4:$P$1048576,12,FALSE))</f>
        <v/>
      </c>
    </row>
    <row r="1043005" spans="10:10">
      <c r="J1043005" s="168" t="str">
        <f>IF(C1043005="","",VLOOKUP(C1043005,运单基本信息!$C$4:$P$1048576,12,FALSE))</f>
        <v/>
      </c>
    </row>
    <row r="1043006" spans="10:10">
      <c r="J1043006" s="168" t="str">
        <f>IF(C1043006="","",VLOOKUP(C1043006,运单基本信息!$C$4:$P$1048576,12,FALSE))</f>
        <v/>
      </c>
    </row>
    <row r="1043007" spans="10:10">
      <c r="J1043007" s="168" t="str">
        <f>IF(C1043007="","",VLOOKUP(C1043007,运单基本信息!$C$4:$P$1048576,12,FALSE))</f>
        <v/>
      </c>
    </row>
    <row r="1043008" spans="10:10">
      <c r="J1043008" s="168" t="str">
        <f>IF(C1043008="","",VLOOKUP(C1043008,运单基本信息!$C$4:$P$1048576,12,FALSE))</f>
        <v/>
      </c>
    </row>
    <row r="1043009" spans="10:10">
      <c r="J1043009" s="168" t="str">
        <f>IF(C1043009="","",VLOOKUP(C1043009,运单基本信息!$C$4:$P$1048576,12,FALSE))</f>
        <v/>
      </c>
    </row>
    <row r="1043010" spans="10:10">
      <c r="J1043010" s="168" t="str">
        <f>IF(C1043010="","",VLOOKUP(C1043010,运单基本信息!$C$4:$P$1048576,12,FALSE))</f>
        <v/>
      </c>
    </row>
    <row r="1043011" spans="10:10">
      <c r="J1043011" s="168" t="str">
        <f>IF(C1043011="","",VLOOKUP(C1043011,运单基本信息!$C$4:$P$1048576,12,FALSE))</f>
        <v/>
      </c>
    </row>
    <row r="1043012" spans="10:10">
      <c r="J1043012" s="168" t="str">
        <f>IF(C1043012="","",VLOOKUP(C1043012,运单基本信息!$C$4:$P$1048576,12,FALSE))</f>
        <v/>
      </c>
    </row>
    <row r="1043013" spans="10:10">
      <c r="J1043013" s="168" t="str">
        <f>IF(C1043013="","",VLOOKUP(C1043013,运单基本信息!$C$4:$P$1048576,12,FALSE))</f>
        <v/>
      </c>
    </row>
    <row r="1043014" spans="10:10">
      <c r="J1043014" s="168" t="str">
        <f>IF(C1043014="","",VLOOKUP(C1043014,运单基本信息!$C$4:$P$1048576,12,FALSE))</f>
        <v/>
      </c>
    </row>
    <row r="1043015" spans="10:10">
      <c r="J1043015" s="168" t="str">
        <f>IF(C1043015="","",VLOOKUP(C1043015,运单基本信息!$C$4:$P$1048576,12,FALSE))</f>
        <v/>
      </c>
    </row>
    <row r="1043016" spans="10:10">
      <c r="J1043016" s="168" t="str">
        <f>IF(C1043016="","",VLOOKUP(C1043016,运单基本信息!$C$4:$P$1048576,12,FALSE))</f>
        <v/>
      </c>
    </row>
    <row r="1043017" spans="10:10">
      <c r="J1043017" s="168" t="str">
        <f>IF(C1043017="","",VLOOKUP(C1043017,运单基本信息!$C$4:$P$1048576,12,FALSE))</f>
        <v/>
      </c>
    </row>
    <row r="1043018" spans="10:10">
      <c r="J1043018" s="168" t="str">
        <f>IF(C1043018="","",VLOOKUP(C1043018,运单基本信息!$C$4:$P$1048576,12,FALSE))</f>
        <v/>
      </c>
    </row>
    <row r="1043019" spans="10:10">
      <c r="J1043019" s="168" t="str">
        <f>IF(C1043019="","",VLOOKUP(C1043019,运单基本信息!$C$4:$P$1048576,12,FALSE))</f>
        <v/>
      </c>
    </row>
    <row r="1043020" spans="10:10">
      <c r="J1043020" s="168" t="str">
        <f>IF(C1043020="","",VLOOKUP(C1043020,运单基本信息!$C$4:$P$1048576,12,FALSE))</f>
        <v/>
      </c>
    </row>
    <row r="1043021" spans="10:10">
      <c r="J1043021" s="168" t="str">
        <f>IF(C1043021="","",VLOOKUP(C1043021,运单基本信息!$C$4:$P$1048576,12,FALSE))</f>
        <v/>
      </c>
    </row>
    <row r="1043022" spans="10:10">
      <c r="J1043022" s="168" t="str">
        <f>IF(C1043022="","",VLOOKUP(C1043022,运单基本信息!$C$4:$P$1048576,12,FALSE))</f>
        <v/>
      </c>
    </row>
    <row r="1043023" spans="10:10">
      <c r="J1043023" s="168" t="str">
        <f>IF(C1043023="","",VLOOKUP(C1043023,运单基本信息!$C$4:$P$1048576,12,FALSE))</f>
        <v/>
      </c>
    </row>
    <row r="1043024" spans="10:10">
      <c r="J1043024" s="168" t="str">
        <f>IF(C1043024="","",VLOOKUP(C1043024,运单基本信息!$C$4:$P$1048576,12,FALSE))</f>
        <v/>
      </c>
    </row>
    <row r="1043025" spans="10:10">
      <c r="J1043025" s="168" t="str">
        <f>IF(C1043025="","",VLOOKUP(C1043025,运单基本信息!$C$4:$P$1048576,12,FALSE))</f>
        <v/>
      </c>
    </row>
    <row r="1043026" spans="10:10">
      <c r="J1043026" s="168" t="str">
        <f>IF(C1043026="","",VLOOKUP(C1043026,运单基本信息!$C$4:$P$1048576,12,FALSE))</f>
        <v/>
      </c>
    </row>
    <row r="1043027" spans="10:10">
      <c r="J1043027" s="168" t="str">
        <f>IF(C1043027="","",VLOOKUP(C1043027,运单基本信息!$C$4:$P$1048576,12,FALSE))</f>
        <v/>
      </c>
    </row>
    <row r="1043028" spans="10:10">
      <c r="J1043028" s="168" t="str">
        <f>IF(C1043028="","",VLOOKUP(C1043028,运单基本信息!$C$4:$P$1048576,12,FALSE))</f>
        <v/>
      </c>
    </row>
    <row r="1043029" spans="10:10">
      <c r="J1043029" s="168" t="str">
        <f>IF(C1043029="","",VLOOKUP(C1043029,运单基本信息!$C$4:$P$1048576,12,FALSE))</f>
        <v/>
      </c>
    </row>
    <row r="1043030" spans="10:10">
      <c r="J1043030" s="168" t="str">
        <f>IF(C1043030="","",VLOOKUP(C1043030,运单基本信息!$C$4:$P$1048576,12,FALSE))</f>
        <v/>
      </c>
    </row>
    <row r="1043031" spans="10:10">
      <c r="J1043031" s="168" t="str">
        <f>IF(C1043031="","",VLOOKUP(C1043031,运单基本信息!$C$4:$P$1048576,12,FALSE))</f>
        <v/>
      </c>
    </row>
    <row r="1043032" spans="10:10">
      <c r="J1043032" s="168" t="str">
        <f>IF(C1043032="","",VLOOKUP(C1043032,运单基本信息!$C$4:$P$1048576,12,FALSE))</f>
        <v/>
      </c>
    </row>
    <row r="1043033" spans="10:10">
      <c r="J1043033" s="168" t="str">
        <f>IF(C1043033="","",VLOOKUP(C1043033,运单基本信息!$C$4:$P$1048576,12,FALSE))</f>
        <v/>
      </c>
    </row>
    <row r="1043034" spans="10:10">
      <c r="J1043034" s="168" t="str">
        <f>IF(C1043034="","",VLOOKUP(C1043034,运单基本信息!$C$4:$P$1048576,12,FALSE))</f>
        <v/>
      </c>
    </row>
    <row r="1043035" spans="10:10">
      <c r="J1043035" s="168" t="str">
        <f>IF(C1043035="","",VLOOKUP(C1043035,运单基本信息!$C$4:$P$1048576,12,FALSE))</f>
        <v/>
      </c>
    </row>
    <row r="1043036" spans="10:10">
      <c r="J1043036" s="168" t="str">
        <f>IF(C1043036="","",VLOOKUP(C1043036,运单基本信息!$C$4:$P$1048576,12,FALSE))</f>
        <v/>
      </c>
    </row>
    <row r="1043037" spans="10:10">
      <c r="J1043037" s="168" t="str">
        <f>IF(C1043037="","",VLOOKUP(C1043037,运单基本信息!$C$4:$P$1048576,12,FALSE))</f>
        <v/>
      </c>
    </row>
    <row r="1043038" spans="10:10">
      <c r="J1043038" s="168" t="str">
        <f>IF(C1043038="","",VLOOKUP(C1043038,运单基本信息!$C$4:$P$1048576,12,FALSE))</f>
        <v/>
      </c>
    </row>
    <row r="1043039" spans="10:10">
      <c r="J1043039" s="168" t="str">
        <f>IF(C1043039="","",VLOOKUP(C1043039,运单基本信息!$C$4:$P$1048576,12,FALSE))</f>
        <v/>
      </c>
    </row>
    <row r="1043040" spans="10:10">
      <c r="J1043040" s="168" t="str">
        <f>IF(C1043040="","",VLOOKUP(C1043040,运单基本信息!$C$4:$P$1048576,12,FALSE))</f>
        <v/>
      </c>
    </row>
    <row r="1043041" spans="10:10">
      <c r="J1043041" s="168" t="str">
        <f>IF(C1043041="","",VLOOKUP(C1043041,运单基本信息!$C$4:$P$1048576,12,FALSE))</f>
        <v/>
      </c>
    </row>
    <row r="1043042" spans="10:10">
      <c r="J1043042" s="168" t="str">
        <f>IF(C1043042="","",VLOOKUP(C1043042,运单基本信息!$C$4:$P$1048576,12,FALSE))</f>
        <v/>
      </c>
    </row>
    <row r="1043043" spans="10:10">
      <c r="J1043043" s="168" t="str">
        <f>IF(C1043043="","",VLOOKUP(C1043043,运单基本信息!$C$4:$P$1048576,12,FALSE))</f>
        <v/>
      </c>
    </row>
    <row r="1043044" spans="10:10">
      <c r="J1043044" s="168" t="str">
        <f>IF(C1043044="","",VLOOKUP(C1043044,运单基本信息!$C$4:$P$1048576,12,FALSE))</f>
        <v/>
      </c>
    </row>
    <row r="1043045" spans="10:10">
      <c r="J1043045" s="168" t="str">
        <f>IF(C1043045="","",VLOOKUP(C1043045,运单基本信息!$C$4:$P$1048576,12,FALSE))</f>
        <v/>
      </c>
    </row>
    <row r="1043046" spans="10:10">
      <c r="J1043046" s="168" t="str">
        <f>IF(C1043046="","",VLOOKUP(C1043046,运单基本信息!$C$4:$P$1048576,12,FALSE))</f>
        <v/>
      </c>
    </row>
    <row r="1043047" spans="10:10">
      <c r="J1043047" s="168" t="str">
        <f>IF(C1043047="","",VLOOKUP(C1043047,运单基本信息!$C$4:$P$1048576,12,FALSE))</f>
        <v/>
      </c>
    </row>
    <row r="1043048" spans="10:10">
      <c r="J1043048" s="168" t="str">
        <f>IF(C1043048="","",VLOOKUP(C1043048,运单基本信息!$C$4:$P$1048576,12,FALSE))</f>
        <v/>
      </c>
    </row>
    <row r="1043049" spans="10:10">
      <c r="J1043049" s="168" t="str">
        <f>IF(C1043049="","",VLOOKUP(C1043049,运单基本信息!$C$4:$P$1048576,12,FALSE))</f>
        <v/>
      </c>
    </row>
    <row r="1043050" spans="10:10">
      <c r="J1043050" s="168" t="str">
        <f>IF(C1043050="","",VLOOKUP(C1043050,运单基本信息!$C$4:$P$1048576,12,FALSE))</f>
        <v/>
      </c>
    </row>
    <row r="1043051" spans="10:10">
      <c r="J1043051" s="168" t="str">
        <f>IF(C1043051="","",VLOOKUP(C1043051,运单基本信息!$C$4:$P$1048576,12,FALSE))</f>
        <v/>
      </c>
    </row>
    <row r="1043052" spans="10:10">
      <c r="J1043052" s="168" t="str">
        <f>IF(C1043052="","",VLOOKUP(C1043052,运单基本信息!$C$4:$P$1048576,12,FALSE))</f>
        <v/>
      </c>
    </row>
    <row r="1043053" spans="10:10">
      <c r="J1043053" s="168" t="str">
        <f>IF(C1043053="","",VLOOKUP(C1043053,运单基本信息!$C$4:$P$1048576,12,FALSE))</f>
        <v/>
      </c>
    </row>
    <row r="1043054" spans="10:10">
      <c r="J1043054" s="168" t="str">
        <f>IF(C1043054="","",VLOOKUP(C1043054,运单基本信息!$C$4:$P$1048576,12,FALSE))</f>
        <v/>
      </c>
    </row>
    <row r="1043055" spans="10:10">
      <c r="J1043055" s="168" t="str">
        <f>IF(C1043055="","",VLOOKUP(C1043055,运单基本信息!$C$4:$P$1048576,12,FALSE))</f>
        <v/>
      </c>
    </row>
    <row r="1043056" spans="10:10">
      <c r="J1043056" s="168" t="str">
        <f>IF(C1043056="","",VLOOKUP(C1043056,运单基本信息!$C$4:$P$1048576,12,FALSE))</f>
        <v/>
      </c>
    </row>
    <row r="1043057" spans="10:10">
      <c r="J1043057" s="168" t="str">
        <f>IF(C1043057="","",VLOOKUP(C1043057,运单基本信息!$C$4:$P$1048576,12,FALSE))</f>
        <v/>
      </c>
    </row>
    <row r="1043058" spans="10:10">
      <c r="J1043058" s="168" t="str">
        <f>IF(C1043058="","",VLOOKUP(C1043058,运单基本信息!$C$4:$P$1048576,12,FALSE))</f>
        <v/>
      </c>
    </row>
    <row r="1043059" spans="10:10">
      <c r="J1043059" s="168" t="str">
        <f>IF(C1043059="","",VLOOKUP(C1043059,运单基本信息!$C$4:$P$1048576,12,FALSE))</f>
        <v/>
      </c>
    </row>
    <row r="1043060" spans="10:10">
      <c r="J1043060" s="168" t="str">
        <f>IF(C1043060="","",VLOOKUP(C1043060,运单基本信息!$C$4:$P$1048576,12,FALSE))</f>
        <v/>
      </c>
    </row>
    <row r="1043061" spans="10:10">
      <c r="J1043061" s="168" t="str">
        <f>IF(C1043061="","",VLOOKUP(C1043061,运单基本信息!$C$4:$P$1048576,12,FALSE))</f>
        <v/>
      </c>
    </row>
    <row r="1043062" spans="10:10">
      <c r="J1043062" s="168" t="str">
        <f>IF(C1043062="","",VLOOKUP(C1043062,运单基本信息!$C$4:$P$1048576,12,FALSE))</f>
        <v/>
      </c>
    </row>
    <row r="1043063" spans="10:10">
      <c r="J1043063" s="168" t="str">
        <f>IF(C1043063="","",VLOOKUP(C1043063,运单基本信息!$C$4:$P$1048576,12,FALSE))</f>
        <v/>
      </c>
    </row>
    <row r="1043064" spans="10:10">
      <c r="J1043064" s="168" t="str">
        <f>IF(C1043064="","",VLOOKUP(C1043064,运单基本信息!$C$4:$P$1048576,12,FALSE))</f>
        <v/>
      </c>
    </row>
    <row r="1043065" spans="10:10">
      <c r="J1043065" s="168" t="str">
        <f>IF(C1043065="","",VLOOKUP(C1043065,运单基本信息!$C$4:$P$1048576,12,FALSE))</f>
        <v/>
      </c>
    </row>
    <row r="1043066" spans="10:10">
      <c r="J1043066" s="168" t="str">
        <f>IF(C1043066="","",VLOOKUP(C1043066,运单基本信息!$C$4:$P$1048576,12,FALSE))</f>
        <v/>
      </c>
    </row>
    <row r="1043067" spans="10:10">
      <c r="J1043067" s="168" t="str">
        <f>IF(C1043067="","",VLOOKUP(C1043067,运单基本信息!$C$4:$P$1048576,12,FALSE))</f>
        <v/>
      </c>
    </row>
    <row r="1043068" spans="10:10">
      <c r="J1043068" s="168" t="str">
        <f>IF(C1043068="","",VLOOKUP(C1043068,运单基本信息!$C$4:$P$1048576,12,FALSE))</f>
        <v/>
      </c>
    </row>
    <row r="1043069" spans="10:10">
      <c r="J1043069" s="168" t="str">
        <f>IF(C1043069="","",VLOOKUP(C1043069,运单基本信息!$C$4:$P$1048576,12,FALSE))</f>
        <v/>
      </c>
    </row>
    <row r="1043070" spans="10:10">
      <c r="J1043070" s="168" t="str">
        <f>IF(C1043070="","",VLOOKUP(C1043070,运单基本信息!$C$4:$P$1048576,12,FALSE))</f>
        <v/>
      </c>
    </row>
    <row r="1043071" spans="10:10">
      <c r="J1043071" s="168" t="str">
        <f>IF(C1043071="","",VLOOKUP(C1043071,运单基本信息!$C$4:$P$1048576,12,FALSE))</f>
        <v/>
      </c>
    </row>
    <row r="1043072" spans="10:10">
      <c r="J1043072" s="168" t="str">
        <f>IF(C1043072="","",VLOOKUP(C1043072,运单基本信息!$C$4:$P$1048576,12,FALSE))</f>
        <v/>
      </c>
    </row>
    <row r="1043073" spans="10:10">
      <c r="J1043073" s="168" t="str">
        <f>IF(C1043073="","",VLOOKUP(C1043073,运单基本信息!$C$4:$P$1048576,12,FALSE))</f>
        <v/>
      </c>
    </row>
    <row r="1043074" spans="10:10">
      <c r="J1043074" s="168" t="str">
        <f>IF(C1043074="","",VLOOKUP(C1043074,运单基本信息!$C$4:$P$1048576,12,FALSE))</f>
        <v/>
      </c>
    </row>
    <row r="1043075" spans="10:10">
      <c r="J1043075" s="168" t="str">
        <f>IF(C1043075="","",VLOOKUP(C1043075,运单基本信息!$C$4:$P$1048576,12,FALSE))</f>
        <v/>
      </c>
    </row>
    <row r="1043076" spans="10:10">
      <c r="J1043076" s="168" t="str">
        <f>IF(C1043076="","",VLOOKUP(C1043076,运单基本信息!$C$4:$P$1048576,12,FALSE))</f>
        <v/>
      </c>
    </row>
    <row r="1043077" spans="10:10">
      <c r="J1043077" s="168" t="str">
        <f>IF(C1043077="","",VLOOKUP(C1043077,运单基本信息!$C$4:$P$1048576,12,FALSE))</f>
        <v/>
      </c>
    </row>
    <row r="1043078" spans="10:10">
      <c r="J1043078" s="168" t="str">
        <f>IF(C1043078="","",VLOOKUP(C1043078,运单基本信息!$C$4:$P$1048576,12,FALSE))</f>
        <v/>
      </c>
    </row>
    <row r="1043079" spans="10:10">
      <c r="J1043079" s="168" t="str">
        <f>IF(C1043079="","",VLOOKUP(C1043079,运单基本信息!$C$4:$P$1048576,12,FALSE))</f>
        <v/>
      </c>
    </row>
    <row r="1043080" spans="10:10">
      <c r="J1043080" s="168" t="str">
        <f>IF(C1043080="","",VLOOKUP(C1043080,运单基本信息!$C$4:$P$1048576,12,FALSE))</f>
        <v/>
      </c>
    </row>
    <row r="1043081" spans="10:10">
      <c r="J1043081" s="168" t="str">
        <f>IF(C1043081="","",VLOOKUP(C1043081,运单基本信息!$C$4:$P$1048576,12,FALSE))</f>
        <v/>
      </c>
    </row>
    <row r="1043082" spans="10:10">
      <c r="J1043082" s="168" t="str">
        <f>IF(C1043082="","",VLOOKUP(C1043082,运单基本信息!$C$4:$P$1048576,12,FALSE))</f>
        <v/>
      </c>
    </row>
    <row r="1043083" spans="10:10">
      <c r="J1043083" s="168" t="str">
        <f>IF(C1043083="","",VLOOKUP(C1043083,运单基本信息!$C$4:$P$1048576,12,FALSE))</f>
        <v/>
      </c>
    </row>
    <row r="1043084" spans="10:10">
      <c r="J1043084" s="168" t="str">
        <f>IF(C1043084="","",VLOOKUP(C1043084,运单基本信息!$C$4:$P$1048576,12,FALSE))</f>
        <v/>
      </c>
    </row>
    <row r="1043085" spans="10:10">
      <c r="J1043085" s="168" t="str">
        <f>IF(C1043085="","",VLOOKUP(C1043085,运单基本信息!$C$4:$P$1048576,12,FALSE))</f>
        <v/>
      </c>
    </row>
    <row r="1043086" spans="10:10">
      <c r="J1043086" s="168" t="str">
        <f>IF(C1043086="","",VLOOKUP(C1043086,运单基本信息!$C$4:$P$1048576,12,FALSE))</f>
        <v/>
      </c>
    </row>
    <row r="1043087" spans="10:10">
      <c r="J1043087" s="168" t="str">
        <f>IF(C1043087="","",VLOOKUP(C1043087,运单基本信息!$C$4:$P$1048576,12,FALSE))</f>
        <v/>
      </c>
    </row>
    <row r="1043088" spans="10:10">
      <c r="J1043088" s="168" t="str">
        <f>IF(C1043088="","",VLOOKUP(C1043088,运单基本信息!$C$4:$P$1048576,12,FALSE))</f>
        <v/>
      </c>
    </row>
    <row r="1043089" spans="10:10">
      <c r="J1043089" s="168" t="str">
        <f>IF(C1043089="","",VLOOKUP(C1043089,运单基本信息!$C$4:$P$1048576,12,FALSE))</f>
        <v/>
      </c>
    </row>
    <row r="1043090" spans="10:10">
      <c r="J1043090" s="168" t="str">
        <f>IF(C1043090="","",VLOOKUP(C1043090,运单基本信息!$C$4:$P$1048576,12,FALSE))</f>
        <v/>
      </c>
    </row>
    <row r="1043091" spans="10:10">
      <c r="J1043091" s="168" t="str">
        <f>IF(C1043091="","",VLOOKUP(C1043091,运单基本信息!$C$4:$P$1048576,12,FALSE))</f>
        <v/>
      </c>
    </row>
    <row r="1043092" spans="10:10">
      <c r="J1043092" s="168" t="str">
        <f>IF(C1043092="","",VLOOKUP(C1043092,运单基本信息!$C$4:$P$1048576,12,FALSE))</f>
        <v/>
      </c>
    </row>
    <row r="1043093" spans="10:10">
      <c r="J1043093" s="168" t="str">
        <f>IF(C1043093="","",VLOOKUP(C1043093,运单基本信息!$C$4:$P$1048576,12,FALSE))</f>
        <v/>
      </c>
    </row>
    <row r="1043094" spans="10:10">
      <c r="J1043094" s="168" t="str">
        <f>IF(C1043094="","",VLOOKUP(C1043094,运单基本信息!$C$4:$P$1048576,12,FALSE))</f>
        <v/>
      </c>
    </row>
    <row r="1043095" spans="10:10">
      <c r="J1043095" s="168" t="str">
        <f>IF(C1043095="","",VLOOKUP(C1043095,运单基本信息!$C$4:$P$1048576,12,FALSE))</f>
        <v/>
      </c>
    </row>
    <row r="1043096" spans="10:10">
      <c r="J1043096" s="168" t="str">
        <f>IF(C1043096="","",VLOOKUP(C1043096,运单基本信息!$C$4:$P$1048576,12,FALSE))</f>
        <v/>
      </c>
    </row>
    <row r="1043097" spans="10:10">
      <c r="J1043097" s="168" t="str">
        <f>IF(C1043097="","",VLOOKUP(C1043097,运单基本信息!$C$4:$P$1048576,12,FALSE))</f>
        <v/>
      </c>
    </row>
    <row r="1043098" spans="10:10">
      <c r="J1043098" s="168" t="str">
        <f>IF(C1043098="","",VLOOKUP(C1043098,运单基本信息!$C$4:$P$1048576,12,FALSE))</f>
        <v/>
      </c>
    </row>
    <row r="1043099" spans="10:10">
      <c r="J1043099" s="168" t="str">
        <f>IF(C1043099="","",VLOOKUP(C1043099,运单基本信息!$C$4:$P$1048576,12,FALSE))</f>
        <v/>
      </c>
    </row>
    <row r="1043100" spans="10:10">
      <c r="J1043100" s="168" t="str">
        <f>IF(C1043100="","",VLOOKUP(C1043100,运单基本信息!$C$4:$P$1048576,12,FALSE))</f>
        <v/>
      </c>
    </row>
    <row r="1043101" spans="10:10">
      <c r="J1043101" s="168" t="str">
        <f>IF(C1043101="","",VLOOKUP(C1043101,运单基本信息!$C$4:$P$1048576,12,FALSE))</f>
        <v/>
      </c>
    </row>
    <row r="1043102" spans="10:10">
      <c r="J1043102" s="168" t="str">
        <f>IF(C1043102="","",VLOOKUP(C1043102,运单基本信息!$C$4:$P$1048576,12,FALSE))</f>
        <v/>
      </c>
    </row>
    <row r="1043103" spans="10:10">
      <c r="J1043103" s="168" t="str">
        <f>IF(C1043103="","",VLOOKUP(C1043103,运单基本信息!$C$4:$P$1048576,12,FALSE))</f>
        <v/>
      </c>
    </row>
    <row r="1043104" spans="10:10">
      <c r="J1043104" s="168" t="str">
        <f>IF(C1043104="","",VLOOKUP(C1043104,运单基本信息!$C$4:$P$1048576,12,FALSE))</f>
        <v/>
      </c>
    </row>
    <row r="1043105" spans="10:10">
      <c r="J1043105" s="168" t="str">
        <f>IF(C1043105="","",VLOOKUP(C1043105,运单基本信息!$C$4:$P$1048576,12,FALSE))</f>
        <v/>
      </c>
    </row>
    <row r="1043106" spans="10:10">
      <c r="J1043106" s="168" t="str">
        <f>IF(C1043106="","",VLOOKUP(C1043106,运单基本信息!$C$4:$P$1048576,12,FALSE))</f>
        <v/>
      </c>
    </row>
    <row r="1043107" spans="10:10">
      <c r="J1043107" s="168" t="str">
        <f>IF(C1043107="","",VLOOKUP(C1043107,运单基本信息!$C$4:$P$1048576,12,FALSE))</f>
        <v/>
      </c>
    </row>
    <row r="1043108" spans="10:10">
      <c r="J1043108" s="168" t="str">
        <f>IF(C1043108="","",VLOOKUP(C1043108,运单基本信息!$C$4:$P$1048576,12,FALSE))</f>
        <v/>
      </c>
    </row>
    <row r="1043109" spans="10:10">
      <c r="J1043109" s="168" t="str">
        <f>IF(C1043109="","",VLOOKUP(C1043109,运单基本信息!$C$4:$P$1048576,12,FALSE))</f>
        <v/>
      </c>
    </row>
    <row r="1043110" spans="10:10">
      <c r="J1043110" s="168" t="str">
        <f>IF(C1043110="","",VLOOKUP(C1043110,运单基本信息!$C$4:$P$1048576,12,FALSE))</f>
        <v/>
      </c>
    </row>
    <row r="1043111" spans="10:10">
      <c r="J1043111" s="168" t="str">
        <f>IF(C1043111="","",VLOOKUP(C1043111,运单基本信息!$C$4:$P$1048576,12,FALSE))</f>
        <v/>
      </c>
    </row>
    <row r="1043112" spans="10:10">
      <c r="J1043112" s="168" t="str">
        <f>IF(C1043112="","",VLOOKUP(C1043112,运单基本信息!$C$4:$P$1048576,12,FALSE))</f>
        <v/>
      </c>
    </row>
    <row r="1043113" spans="10:10">
      <c r="J1043113" s="168" t="str">
        <f>IF(C1043113="","",VLOOKUP(C1043113,运单基本信息!$C$4:$P$1048576,12,FALSE))</f>
        <v/>
      </c>
    </row>
    <row r="1043114" spans="10:10">
      <c r="J1043114" s="168" t="str">
        <f>IF(C1043114="","",VLOOKUP(C1043114,运单基本信息!$C$4:$P$1048576,12,FALSE))</f>
        <v/>
      </c>
    </row>
    <row r="1043115" spans="10:10">
      <c r="J1043115" s="168" t="str">
        <f>IF(C1043115="","",VLOOKUP(C1043115,运单基本信息!$C$4:$P$1048576,12,FALSE))</f>
        <v/>
      </c>
    </row>
    <row r="1043116" spans="10:10">
      <c r="J1043116" s="168" t="str">
        <f>IF(C1043116="","",VLOOKUP(C1043116,运单基本信息!$C$4:$P$1048576,12,FALSE))</f>
        <v/>
      </c>
    </row>
    <row r="1043117" spans="10:10">
      <c r="J1043117" s="168" t="str">
        <f>IF(C1043117="","",VLOOKUP(C1043117,运单基本信息!$C$4:$P$1048576,12,FALSE))</f>
        <v/>
      </c>
    </row>
    <row r="1043118" spans="10:10">
      <c r="J1043118" s="168" t="str">
        <f>IF(C1043118="","",VLOOKUP(C1043118,运单基本信息!$C$4:$P$1048576,12,FALSE))</f>
        <v/>
      </c>
    </row>
    <row r="1043119" spans="10:10">
      <c r="J1043119" s="168" t="str">
        <f>IF(C1043119="","",VLOOKUP(C1043119,运单基本信息!$C$4:$P$1048576,12,FALSE))</f>
        <v/>
      </c>
    </row>
    <row r="1043120" spans="10:10">
      <c r="J1043120" s="168" t="str">
        <f>IF(C1043120="","",VLOOKUP(C1043120,运单基本信息!$C$4:$P$1048576,12,FALSE))</f>
        <v/>
      </c>
    </row>
    <row r="1043121" spans="10:10">
      <c r="J1043121" s="168" t="str">
        <f>IF(C1043121="","",VLOOKUP(C1043121,运单基本信息!$C$4:$P$1048576,12,FALSE))</f>
        <v/>
      </c>
    </row>
    <row r="1043122" spans="10:10">
      <c r="J1043122" s="168" t="str">
        <f>IF(C1043122="","",VLOOKUP(C1043122,运单基本信息!$C$4:$P$1048576,12,FALSE))</f>
        <v/>
      </c>
    </row>
    <row r="1043123" spans="10:10">
      <c r="J1043123" s="168" t="str">
        <f>IF(C1043123="","",VLOOKUP(C1043123,运单基本信息!$C$4:$P$1048576,12,FALSE))</f>
        <v/>
      </c>
    </row>
    <row r="1043124" spans="10:10">
      <c r="J1043124" s="168" t="str">
        <f>IF(C1043124="","",VLOOKUP(C1043124,运单基本信息!$C$4:$P$1048576,12,FALSE))</f>
        <v/>
      </c>
    </row>
    <row r="1043125" spans="10:10">
      <c r="J1043125" s="168" t="str">
        <f>IF(C1043125="","",VLOOKUP(C1043125,运单基本信息!$C$4:$P$1048576,12,FALSE))</f>
        <v/>
      </c>
    </row>
    <row r="1043126" spans="10:10">
      <c r="J1043126" s="168" t="str">
        <f>IF(C1043126="","",VLOOKUP(C1043126,运单基本信息!$C$4:$P$1048576,12,FALSE))</f>
        <v/>
      </c>
    </row>
    <row r="1043127" spans="10:10">
      <c r="J1043127" s="168" t="str">
        <f>IF(C1043127="","",VLOOKUP(C1043127,运单基本信息!$C$4:$P$1048576,12,FALSE))</f>
        <v/>
      </c>
    </row>
    <row r="1043128" spans="10:10">
      <c r="J1043128" s="168" t="str">
        <f>IF(C1043128="","",VLOOKUP(C1043128,运单基本信息!$C$4:$P$1048576,12,FALSE))</f>
        <v/>
      </c>
    </row>
    <row r="1043129" spans="10:10">
      <c r="J1043129" s="168" t="str">
        <f>IF(C1043129="","",VLOOKUP(C1043129,运单基本信息!$C$4:$P$1048576,12,FALSE))</f>
        <v/>
      </c>
    </row>
    <row r="1043130" spans="10:10">
      <c r="J1043130" s="168" t="str">
        <f>IF(C1043130="","",VLOOKUP(C1043130,运单基本信息!$C$4:$P$1048576,12,FALSE))</f>
        <v/>
      </c>
    </row>
    <row r="1043131" spans="10:10">
      <c r="J1043131" s="168" t="str">
        <f>IF(C1043131="","",VLOOKUP(C1043131,运单基本信息!$C$4:$P$1048576,12,FALSE))</f>
        <v/>
      </c>
    </row>
    <row r="1043132" spans="10:10">
      <c r="J1043132" s="168" t="str">
        <f>IF(C1043132="","",VLOOKUP(C1043132,运单基本信息!$C$4:$P$1048576,12,FALSE))</f>
        <v/>
      </c>
    </row>
    <row r="1043133" spans="10:10">
      <c r="J1043133" s="168" t="str">
        <f>IF(C1043133="","",VLOOKUP(C1043133,运单基本信息!$C$4:$P$1048576,12,FALSE))</f>
        <v/>
      </c>
    </row>
    <row r="1043134" spans="10:10">
      <c r="J1043134" s="168" t="str">
        <f>IF(C1043134="","",VLOOKUP(C1043134,运单基本信息!$C$4:$P$1048576,12,FALSE))</f>
        <v/>
      </c>
    </row>
    <row r="1043135" spans="10:10">
      <c r="J1043135" s="168" t="str">
        <f>IF(C1043135="","",VLOOKUP(C1043135,运单基本信息!$C$4:$P$1048576,12,FALSE))</f>
        <v/>
      </c>
    </row>
    <row r="1043136" spans="10:10">
      <c r="J1043136" s="168" t="str">
        <f>IF(C1043136="","",VLOOKUP(C1043136,运单基本信息!$C$4:$P$1048576,12,FALSE))</f>
        <v/>
      </c>
    </row>
    <row r="1043137" spans="10:10">
      <c r="J1043137" s="168" t="str">
        <f>IF(C1043137="","",VLOOKUP(C1043137,运单基本信息!$C$4:$P$1048576,12,FALSE))</f>
        <v/>
      </c>
    </row>
    <row r="1043138" spans="10:10">
      <c r="J1043138" s="168" t="str">
        <f>IF(C1043138="","",VLOOKUP(C1043138,运单基本信息!$C$4:$P$1048576,12,FALSE))</f>
        <v/>
      </c>
    </row>
    <row r="1043139" spans="10:10">
      <c r="J1043139" s="168" t="str">
        <f>IF(C1043139="","",VLOOKUP(C1043139,运单基本信息!$C$4:$P$1048576,12,FALSE))</f>
        <v/>
      </c>
    </row>
    <row r="1043140" spans="10:10">
      <c r="J1043140" s="168" t="str">
        <f>IF(C1043140="","",VLOOKUP(C1043140,运单基本信息!$C$4:$P$1048576,12,FALSE))</f>
        <v/>
      </c>
    </row>
    <row r="1043141" spans="10:10">
      <c r="J1043141" s="168" t="str">
        <f>IF(C1043141="","",VLOOKUP(C1043141,运单基本信息!$C$4:$P$1048576,12,FALSE))</f>
        <v/>
      </c>
    </row>
    <row r="1043142" spans="10:10">
      <c r="J1043142" s="168" t="str">
        <f>IF(C1043142="","",VLOOKUP(C1043142,运单基本信息!$C$4:$P$1048576,12,FALSE))</f>
        <v/>
      </c>
    </row>
    <row r="1043143" spans="10:10">
      <c r="J1043143" s="168" t="str">
        <f>IF(C1043143="","",VLOOKUP(C1043143,运单基本信息!$C$4:$P$1048576,12,FALSE))</f>
        <v/>
      </c>
    </row>
    <row r="1043144" spans="10:10">
      <c r="J1043144" s="168" t="str">
        <f>IF(C1043144="","",VLOOKUP(C1043144,运单基本信息!$C$4:$P$1048576,12,FALSE))</f>
        <v/>
      </c>
    </row>
    <row r="1043145" spans="10:10">
      <c r="J1043145" s="168" t="str">
        <f>IF(C1043145="","",VLOOKUP(C1043145,运单基本信息!$C$4:$P$1048576,12,FALSE))</f>
        <v/>
      </c>
    </row>
    <row r="1043146" spans="10:10">
      <c r="J1043146" s="168" t="str">
        <f>IF(C1043146="","",VLOOKUP(C1043146,运单基本信息!$C$4:$P$1048576,12,FALSE))</f>
        <v/>
      </c>
    </row>
    <row r="1043147" spans="10:10">
      <c r="J1043147" s="168" t="str">
        <f>IF(C1043147="","",VLOOKUP(C1043147,运单基本信息!$C$4:$P$1048576,12,FALSE))</f>
        <v/>
      </c>
    </row>
    <row r="1043148" spans="10:10">
      <c r="J1043148" s="168" t="str">
        <f>IF(C1043148="","",VLOOKUP(C1043148,运单基本信息!$C$4:$P$1048576,12,FALSE))</f>
        <v/>
      </c>
    </row>
    <row r="1043149" spans="10:10">
      <c r="J1043149" s="168" t="str">
        <f>IF(C1043149="","",VLOOKUP(C1043149,运单基本信息!$C$4:$P$1048576,12,FALSE))</f>
        <v/>
      </c>
    </row>
    <row r="1043150" spans="10:10">
      <c r="J1043150" s="168" t="str">
        <f>IF(C1043150="","",VLOOKUP(C1043150,运单基本信息!$C$4:$P$1048576,12,FALSE))</f>
        <v/>
      </c>
    </row>
    <row r="1043151" spans="10:10">
      <c r="J1043151" s="168" t="str">
        <f>IF(C1043151="","",VLOOKUP(C1043151,运单基本信息!$C$4:$P$1048576,12,FALSE))</f>
        <v/>
      </c>
    </row>
    <row r="1043152" spans="10:10">
      <c r="J1043152" s="168" t="str">
        <f>IF(C1043152="","",VLOOKUP(C1043152,运单基本信息!$C$4:$P$1048576,12,FALSE))</f>
        <v/>
      </c>
    </row>
    <row r="1043153" spans="10:10">
      <c r="J1043153" s="168" t="str">
        <f>IF(C1043153="","",VLOOKUP(C1043153,运单基本信息!$C$4:$P$1048576,12,FALSE))</f>
        <v/>
      </c>
    </row>
    <row r="1043154" spans="10:10">
      <c r="J1043154" s="168" t="str">
        <f>IF(C1043154="","",VLOOKUP(C1043154,运单基本信息!$C$4:$P$1048576,12,FALSE))</f>
        <v/>
      </c>
    </row>
    <row r="1043155" spans="10:10">
      <c r="J1043155" s="168" t="str">
        <f>IF(C1043155="","",VLOOKUP(C1043155,运单基本信息!$C$4:$P$1048576,12,FALSE))</f>
        <v/>
      </c>
    </row>
    <row r="1043156" spans="10:10">
      <c r="J1043156" s="168" t="str">
        <f>IF(C1043156="","",VLOOKUP(C1043156,运单基本信息!$C$4:$P$1048576,12,FALSE))</f>
        <v/>
      </c>
    </row>
    <row r="1043157" spans="10:10">
      <c r="J1043157" s="168" t="str">
        <f>IF(C1043157="","",VLOOKUP(C1043157,运单基本信息!$C$4:$P$1048576,12,FALSE))</f>
        <v/>
      </c>
    </row>
    <row r="1043158" spans="10:10">
      <c r="J1043158" s="168" t="str">
        <f>IF(C1043158="","",VLOOKUP(C1043158,运单基本信息!$C$4:$P$1048576,12,FALSE))</f>
        <v/>
      </c>
    </row>
    <row r="1043159" spans="10:10">
      <c r="J1043159" s="168" t="str">
        <f>IF(C1043159="","",VLOOKUP(C1043159,运单基本信息!$C$4:$P$1048576,12,FALSE))</f>
        <v/>
      </c>
    </row>
    <row r="1043160" spans="10:10">
      <c r="J1043160" s="168" t="str">
        <f>IF(C1043160="","",VLOOKUP(C1043160,运单基本信息!$C$4:$P$1048576,12,FALSE))</f>
        <v/>
      </c>
    </row>
    <row r="1043161" spans="10:10">
      <c r="J1043161" s="168" t="str">
        <f>IF(C1043161="","",VLOOKUP(C1043161,运单基本信息!$C$4:$P$1048576,12,FALSE))</f>
        <v/>
      </c>
    </row>
    <row r="1043162" spans="10:10">
      <c r="J1043162" s="168" t="str">
        <f>IF(C1043162="","",VLOOKUP(C1043162,运单基本信息!$C$4:$P$1048576,12,FALSE))</f>
        <v/>
      </c>
    </row>
    <row r="1043163" spans="10:10">
      <c r="J1043163" s="168" t="str">
        <f>IF(C1043163="","",VLOOKUP(C1043163,运单基本信息!$C$4:$P$1048576,12,FALSE))</f>
        <v/>
      </c>
    </row>
    <row r="1043164" spans="10:10">
      <c r="J1043164" s="168" t="str">
        <f>IF(C1043164="","",VLOOKUP(C1043164,运单基本信息!$C$4:$P$1048576,12,FALSE))</f>
        <v/>
      </c>
    </row>
    <row r="1043165" spans="10:10">
      <c r="J1043165" s="168" t="str">
        <f>IF(C1043165="","",VLOOKUP(C1043165,运单基本信息!$C$4:$P$1048576,12,FALSE))</f>
        <v/>
      </c>
    </row>
    <row r="1043166" spans="10:10">
      <c r="J1043166" s="168" t="str">
        <f>IF(C1043166="","",VLOOKUP(C1043166,运单基本信息!$C$4:$P$1048576,12,FALSE))</f>
        <v/>
      </c>
    </row>
    <row r="1043167" spans="10:10">
      <c r="J1043167" s="168" t="str">
        <f>IF(C1043167="","",VLOOKUP(C1043167,运单基本信息!$C$4:$P$1048576,12,FALSE))</f>
        <v/>
      </c>
    </row>
    <row r="1043168" spans="10:10">
      <c r="J1043168" s="168" t="str">
        <f>IF(C1043168="","",VLOOKUP(C1043168,运单基本信息!$C$4:$P$1048576,12,FALSE))</f>
        <v/>
      </c>
    </row>
    <row r="1043169" spans="10:10">
      <c r="J1043169" s="168" t="str">
        <f>IF(C1043169="","",VLOOKUP(C1043169,运单基本信息!$C$4:$P$1048576,12,FALSE))</f>
        <v/>
      </c>
    </row>
    <row r="1043170" spans="10:10">
      <c r="J1043170" s="168" t="str">
        <f>IF(C1043170="","",VLOOKUP(C1043170,运单基本信息!$C$4:$P$1048576,12,FALSE))</f>
        <v/>
      </c>
    </row>
    <row r="1043171" spans="10:10">
      <c r="J1043171" s="168" t="str">
        <f>IF(C1043171="","",VLOOKUP(C1043171,运单基本信息!$C$4:$P$1048576,12,FALSE))</f>
        <v/>
      </c>
    </row>
    <row r="1043172" spans="10:10">
      <c r="J1043172" s="168" t="str">
        <f>IF(C1043172="","",VLOOKUP(C1043172,运单基本信息!$C$4:$P$1048576,12,FALSE))</f>
        <v/>
      </c>
    </row>
    <row r="1043173" spans="10:10">
      <c r="J1043173" s="168" t="str">
        <f>IF(C1043173="","",VLOOKUP(C1043173,运单基本信息!$C$4:$P$1048576,12,FALSE))</f>
        <v/>
      </c>
    </row>
    <row r="1043174" spans="10:10">
      <c r="J1043174" s="168" t="str">
        <f>IF(C1043174="","",VLOOKUP(C1043174,运单基本信息!$C$4:$P$1048576,12,FALSE))</f>
        <v/>
      </c>
    </row>
    <row r="1043175" spans="10:10">
      <c r="J1043175" s="168" t="str">
        <f>IF(C1043175="","",VLOOKUP(C1043175,运单基本信息!$C$4:$P$1048576,12,FALSE))</f>
        <v/>
      </c>
    </row>
    <row r="1043176" spans="10:10">
      <c r="J1043176" s="168" t="str">
        <f>IF(C1043176="","",VLOOKUP(C1043176,运单基本信息!$C$4:$P$1048576,12,FALSE))</f>
        <v/>
      </c>
    </row>
    <row r="1043177" spans="10:10">
      <c r="J1043177" s="168" t="str">
        <f>IF(C1043177="","",VLOOKUP(C1043177,运单基本信息!$C$4:$P$1048576,12,FALSE))</f>
        <v/>
      </c>
    </row>
    <row r="1043178" spans="10:10">
      <c r="J1043178" s="168" t="str">
        <f>IF(C1043178="","",VLOOKUP(C1043178,运单基本信息!$C$4:$P$1048576,12,FALSE))</f>
        <v/>
      </c>
    </row>
    <row r="1043179" spans="10:10">
      <c r="J1043179" s="168" t="str">
        <f>IF(C1043179="","",VLOOKUP(C1043179,运单基本信息!$C$4:$P$1048576,12,FALSE))</f>
        <v/>
      </c>
    </row>
    <row r="1043180" spans="10:10">
      <c r="J1043180" s="168" t="str">
        <f>IF(C1043180="","",VLOOKUP(C1043180,运单基本信息!$C$4:$P$1048576,12,FALSE))</f>
        <v/>
      </c>
    </row>
    <row r="1043181" spans="10:10">
      <c r="J1043181" s="168" t="str">
        <f>IF(C1043181="","",VLOOKUP(C1043181,运单基本信息!$C$4:$P$1048576,12,FALSE))</f>
        <v/>
      </c>
    </row>
    <row r="1043182" spans="10:10">
      <c r="J1043182" s="168" t="str">
        <f>IF(C1043182="","",VLOOKUP(C1043182,运单基本信息!$C$4:$P$1048576,12,FALSE))</f>
        <v/>
      </c>
    </row>
    <row r="1043183" spans="10:10">
      <c r="J1043183" s="168" t="str">
        <f>IF(C1043183="","",VLOOKUP(C1043183,运单基本信息!$C$4:$P$1048576,12,FALSE))</f>
        <v/>
      </c>
    </row>
    <row r="1043184" spans="10:10">
      <c r="J1043184" s="168" t="str">
        <f>IF(C1043184="","",VLOOKUP(C1043184,运单基本信息!$C$4:$P$1048576,12,FALSE))</f>
        <v/>
      </c>
    </row>
    <row r="1043185" spans="10:10">
      <c r="J1043185" s="168" t="str">
        <f>IF(C1043185="","",VLOOKUP(C1043185,运单基本信息!$C$4:$P$1048576,12,FALSE))</f>
        <v/>
      </c>
    </row>
    <row r="1043186" spans="10:10">
      <c r="J1043186" s="168" t="str">
        <f>IF(C1043186="","",VLOOKUP(C1043186,运单基本信息!$C$4:$P$1048576,12,FALSE))</f>
        <v/>
      </c>
    </row>
    <row r="1043187" spans="10:10">
      <c r="J1043187" s="168" t="str">
        <f>IF(C1043187="","",VLOOKUP(C1043187,运单基本信息!$C$4:$P$1048576,12,FALSE))</f>
        <v/>
      </c>
    </row>
    <row r="1043188" spans="10:10">
      <c r="J1043188" s="168" t="str">
        <f>IF(C1043188="","",VLOOKUP(C1043188,运单基本信息!$C$4:$P$1048576,12,FALSE))</f>
        <v/>
      </c>
    </row>
    <row r="1043189" spans="10:10">
      <c r="J1043189" s="168" t="str">
        <f>IF(C1043189="","",VLOOKUP(C1043189,运单基本信息!$C$4:$P$1048576,12,FALSE))</f>
        <v/>
      </c>
    </row>
    <row r="1043190" spans="10:10">
      <c r="J1043190" s="168" t="str">
        <f>IF(C1043190="","",VLOOKUP(C1043190,运单基本信息!$C$4:$P$1048576,12,FALSE))</f>
        <v/>
      </c>
    </row>
    <row r="1043191" spans="10:10">
      <c r="J1043191" s="168" t="str">
        <f>IF(C1043191="","",VLOOKUP(C1043191,运单基本信息!$C$4:$P$1048576,12,FALSE))</f>
        <v/>
      </c>
    </row>
    <row r="1043192" spans="10:10">
      <c r="J1043192" s="168" t="str">
        <f>IF(C1043192="","",VLOOKUP(C1043192,运单基本信息!$C$4:$P$1048576,12,FALSE))</f>
        <v/>
      </c>
    </row>
    <row r="1043193" spans="10:10">
      <c r="J1043193" s="168" t="str">
        <f>IF(C1043193="","",VLOOKUP(C1043193,运单基本信息!$C$4:$P$1048576,12,FALSE))</f>
        <v/>
      </c>
    </row>
    <row r="1043194" spans="10:10">
      <c r="J1043194" s="168" t="str">
        <f>IF(C1043194="","",VLOOKUP(C1043194,运单基本信息!$C$4:$P$1048576,12,FALSE))</f>
        <v/>
      </c>
    </row>
    <row r="1043195" spans="10:10">
      <c r="J1043195" s="168" t="str">
        <f>IF(C1043195="","",VLOOKUP(C1043195,运单基本信息!$C$4:$P$1048576,12,FALSE))</f>
        <v/>
      </c>
    </row>
    <row r="1043196" spans="10:10">
      <c r="J1043196" s="168" t="str">
        <f>IF(C1043196="","",VLOOKUP(C1043196,运单基本信息!$C$4:$P$1048576,12,FALSE))</f>
        <v/>
      </c>
    </row>
    <row r="1043197" spans="10:10">
      <c r="J1043197" s="168" t="str">
        <f>IF(C1043197="","",VLOOKUP(C1043197,运单基本信息!$C$4:$P$1048576,12,FALSE))</f>
        <v/>
      </c>
    </row>
    <row r="1043198" spans="10:10">
      <c r="J1043198" s="168" t="str">
        <f>IF(C1043198="","",VLOOKUP(C1043198,运单基本信息!$C$4:$P$1048576,12,FALSE))</f>
        <v/>
      </c>
    </row>
    <row r="1043199" spans="10:10">
      <c r="J1043199" s="168" t="str">
        <f>IF(C1043199="","",VLOOKUP(C1043199,运单基本信息!$C$4:$P$1048576,12,FALSE))</f>
        <v/>
      </c>
    </row>
    <row r="1043200" spans="10:10">
      <c r="J1043200" s="168" t="str">
        <f>IF(C1043200="","",VLOOKUP(C1043200,运单基本信息!$C$4:$P$1048576,12,FALSE))</f>
        <v/>
      </c>
    </row>
    <row r="1043201" spans="10:10">
      <c r="J1043201" s="168" t="str">
        <f>IF(C1043201="","",VLOOKUP(C1043201,运单基本信息!$C$4:$P$1048576,12,FALSE))</f>
        <v/>
      </c>
    </row>
    <row r="1043202" spans="10:10">
      <c r="J1043202" s="168" t="str">
        <f>IF(C1043202="","",VLOOKUP(C1043202,运单基本信息!$C$4:$P$1048576,12,FALSE))</f>
        <v/>
      </c>
    </row>
    <row r="1043203" spans="10:10">
      <c r="J1043203" s="168" t="str">
        <f>IF(C1043203="","",VLOOKUP(C1043203,运单基本信息!$C$4:$P$1048576,12,FALSE))</f>
        <v/>
      </c>
    </row>
    <row r="1043204" spans="10:10">
      <c r="J1043204" s="168" t="str">
        <f>IF(C1043204="","",VLOOKUP(C1043204,运单基本信息!$C$4:$P$1048576,12,FALSE))</f>
        <v/>
      </c>
    </row>
    <row r="1043205" spans="10:10">
      <c r="J1043205" s="168" t="str">
        <f>IF(C1043205="","",VLOOKUP(C1043205,运单基本信息!$C$4:$P$1048576,12,FALSE))</f>
        <v/>
      </c>
    </row>
    <row r="1043206" spans="10:10">
      <c r="J1043206" s="168" t="str">
        <f>IF(C1043206="","",VLOOKUP(C1043206,运单基本信息!$C$4:$P$1048576,12,FALSE))</f>
        <v/>
      </c>
    </row>
    <row r="1043207" spans="10:10">
      <c r="J1043207" s="168" t="str">
        <f>IF(C1043207="","",VLOOKUP(C1043207,运单基本信息!$C$4:$P$1048576,12,FALSE))</f>
        <v/>
      </c>
    </row>
    <row r="1043208" spans="10:10">
      <c r="J1043208" s="168" t="str">
        <f>IF(C1043208="","",VLOOKUP(C1043208,运单基本信息!$C$4:$P$1048576,12,FALSE))</f>
        <v/>
      </c>
    </row>
    <row r="1043209" spans="10:10">
      <c r="J1043209" s="168" t="str">
        <f>IF(C1043209="","",VLOOKUP(C1043209,运单基本信息!$C$4:$P$1048576,12,FALSE))</f>
        <v/>
      </c>
    </row>
    <row r="1043210" spans="10:10">
      <c r="J1043210" s="168" t="str">
        <f>IF(C1043210="","",VLOOKUP(C1043210,运单基本信息!$C$4:$P$1048576,12,FALSE))</f>
        <v/>
      </c>
    </row>
    <row r="1043211" spans="10:10">
      <c r="J1043211" s="168" t="str">
        <f>IF(C1043211="","",VLOOKUP(C1043211,运单基本信息!$C$4:$P$1048576,12,FALSE))</f>
        <v/>
      </c>
    </row>
    <row r="1043212" spans="10:10">
      <c r="J1043212" s="168" t="str">
        <f>IF(C1043212="","",VLOOKUP(C1043212,运单基本信息!$C$4:$P$1048576,12,FALSE))</f>
        <v/>
      </c>
    </row>
    <row r="1043213" spans="10:10">
      <c r="J1043213" s="168" t="str">
        <f>IF(C1043213="","",VLOOKUP(C1043213,运单基本信息!$C$4:$P$1048576,12,FALSE))</f>
        <v/>
      </c>
    </row>
    <row r="1043214" spans="10:10">
      <c r="J1043214" s="168" t="str">
        <f>IF(C1043214="","",VLOOKUP(C1043214,运单基本信息!$C$4:$P$1048576,12,FALSE))</f>
        <v/>
      </c>
    </row>
    <row r="1043215" spans="10:10">
      <c r="J1043215" s="168" t="str">
        <f>IF(C1043215="","",VLOOKUP(C1043215,运单基本信息!$C$4:$P$1048576,12,FALSE))</f>
        <v/>
      </c>
    </row>
    <row r="1043216" spans="10:10">
      <c r="J1043216" s="168" t="str">
        <f>IF(C1043216="","",VLOOKUP(C1043216,运单基本信息!$C$4:$P$1048576,12,FALSE))</f>
        <v/>
      </c>
    </row>
    <row r="1043217" spans="10:10">
      <c r="J1043217" s="168" t="str">
        <f>IF(C1043217="","",VLOOKUP(C1043217,运单基本信息!$C$4:$P$1048576,12,FALSE))</f>
        <v/>
      </c>
    </row>
    <row r="1043218" spans="10:10">
      <c r="J1043218" s="168" t="str">
        <f>IF(C1043218="","",VLOOKUP(C1043218,运单基本信息!$C$4:$P$1048576,12,FALSE))</f>
        <v/>
      </c>
    </row>
    <row r="1043219" spans="10:10">
      <c r="J1043219" s="168" t="str">
        <f>IF(C1043219="","",VLOOKUP(C1043219,运单基本信息!$C$4:$P$1048576,12,FALSE))</f>
        <v/>
      </c>
    </row>
    <row r="1043220" spans="10:10">
      <c r="J1043220" s="168" t="str">
        <f>IF(C1043220="","",VLOOKUP(C1043220,运单基本信息!$C$4:$P$1048576,12,FALSE))</f>
        <v/>
      </c>
    </row>
    <row r="1043221" spans="10:10">
      <c r="J1043221" s="168" t="str">
        <f>IF(C1043221="","",VLOOKUP(C1043221,运单基本信息!$C$4:$P$1048576,12,FALSE))</f>
        <v/>
      </c>
    </row>
    <row r="1043222" spans="10:10">
      <c r="J1043222" s="168" t="str">
        <f>IF(C1043222="","",VLOOKUP(C1043222,运单基本信息!$C$4:$P$1048576,12,FALSE))</f>
        <v/>
      </c>
    </row>
    <row r="1043223" spans="10:10">
      <c r="J1043223" s="168" t="str">
        <f>IF(C1043223="","",VLOOKUP(C1043223,运单基本信息!$C$4:$P$1048576,12,FALSE))</f>
        <v/>
      </c>
    </row>
    <row r="1043224" spans="10:10">
      <c r="J1043224" s="168" t="str">
        <f>IF(C1043224="","",VLOOKUP(C1043224,运单基本信息!$C$4:$P$1048576,12,FALSE))</f>
        <v/>
      </c>
    </row>
    <row r="1043225" spans="10:10">
      <c r="J1043225" s="168" t="str">
        <f>IF(C1043225="","",VLOOKUP(C1043225,运单基本信息!$C$4:$P$1048576,12,FALSE))</f>
        <v/>
      </c>
    </row>
    <row r="1043226" spans="10:10">
      <c r="J1043226" s="168" t="str">
        <f>IF(C1043226="","",VLOOKUP(C1043226,运单基本信息!$C$4:$P$1048576,12,FALSE))</f>
        <v/>
      </c>
    </row>
    <row r="1043227" spans="10:10">
      <c r="J1043227" s="168" t="str">
        <f>IF(C1043227="","",VLOOKUP(C1043227,运单基本信息!$C$4:$P$1048576,12,FALSE))</f>
        <v/>
      </c>
    </row>
    <row r="1043228" spans="10:10">
      <c r="J1043228" s="168" t="str">
        <f>IF(C1043228="","",VLOOKUP(C1043228,运单基本信息!$C$4:$P$1048576,12,FALSE))</f>
        <v/>
      </c>
    </row>
    <row r="1043229" spans="10:10">
      <c r="J1043229" s="168" t="str">
        <f>IF(C1043229="","",VLOOKUP(C1043229,运单基本信息!$C$4:$P$1048576,12,FALSE))</f>
        <v/>
      </c>
    </row>
    <row r="1043230" spans="10:10">
      <c r="J1043230" s="168" t="str">
        <f>IF(C1043230="","",VLOOKUP(C1043230,运单基本信息!$C$4:$P$1048576,12,FALSE))</f>
        <v/>
      </c>
    </row>
    <row r="1043231" spans="10:10">
      <c r="J1043231" s="168" t="str">
        <f>IF(C1043231="","",VLOOKUP(C1043231,运单基本信息!$C$4:$P$1048576,12,FALSE))</f>
        <v/>
      </c>
    </row>
    <row r="1043232" spans="10:10">
      <c r="J1043232" s="168" t="str">
        <f>IF(C1043232="","",VLOOKUP(C1043232,运单基本信息!$C$4:$P$1048576,12,FALSE))</f>
        <v/>
      </c>
    </row>
    <row r="1043233" spans="10:10">
      <c r="J1043233" s="168" t="str">
        <f>IF(C1043233="","",VLOOKUP(C1043233,运单基本信息!$C$4:$P$1048576,12,FALSE))</f>
        <v/>
      </c>
    </row>
    <row r="1043234" spans="10:10">
      <c r="J1043234" s="168" t="str">
        <f>IF(C1043234="","",VLOOKUP(C1043234,运单基本信息!$C$4:$P$1048576,12,FALSE))</f>
        <v/>
      </c>
    </row>
    <row r="1043235" spans="10:10">
      <c r="J1043235" s="168" t="str">
        <f>IF(C1043235="","",VLOOKUP(C1043235,运单基本信息!$C$4:$P$1048576,12,FALSE))</f>
        <v/>
      </c>
    </row>
    <row r="1043236" spans="10:10">
      <c r="J1043236" s="168" t="str">
        <f>IF(C1043236="","",VLOOKUP(C1043236,运单基本信息!$C$4:$P$1048576,12,FALSE))</f>
        <v/>
      </c>
    </row>
    <row r="1043237" spans="10:10">
      <c r="J1043237" s="168" t="str">
        <f>IF(C1043237="","",VLOOKUP(C1043237,运单基本信息!$C$4:$P$1048576,12,FALSE))</f>
        <v/>
      </c>
    </row>
    <row r="1043238" spans="10:10">
      <c r="J1043238" s="168" t="str">
        <f>IF(C1043238="","",VLOOKUP(C1043238,运单基本信息!$C$4:$P$1048576,12,FALSE))</f>
        <v/>
      </c>
    </row>
    <row r="1043239" spans="10:10">
      <c r="J1043239" s="168" t="str">
        <f>IF(C1043239="","",VLOOKUP(C1043239,运单基本信息!$C$4:$P$1048576,12,FALSE))</f>
        <v/>
      </c>
    </row>
    <row r="1043240" spans="10:10">
      <c r="J1043240" s="168" t="str">
        <f>IF(C1043240="","",VLOOKUP(C1043240,运单基本信息!$C$4:$P$1048576,12,FALSE))</f>
        <v/>
      </c>
    </row>
    <row r="1043241" spans="10:10">
      <c r="J1043241" s="168" t="str">
        <f>IF(C1043241="","",VLOOKUP(C1043241,运单基本信息!$C$4:$P$1048576,12,FALSE))</f>
        <v/>
      </c>
    </row>
    <row r="1043242" spans="10:10">
      <c r="J1043242" s="168" t="str">
        <f>IF(C1043242="","",VLOOKUP(C1043242,运单基本信息!$C$4:$P$1048576,12,FALSE))</f>
        <v/>
      </c>
    </row>
    <row r="1043243" spans="10:10">
      <c r="J1043243" s="168" t="str">
        <f>IF(C1043243="","",VLOOKUP(C1043243,运单基本信息!$C$4:$P$1048576,12,FALSE))</f>
        <v/>
      </c>
    </row>
    <row r="1043244" spans="10:10">
      <c r="J1043244" s="168" t="str">
        <f>IF(C1043244="","",VLOOKUP(C1043244,运单基本信息!$C$4:$P$1048576,12,FALSE))</f>
        <v/>
      </c>
    </row>
    <row r="1043245" spans="10:10">
      <c r="J1043245" s="168" t="str">
        <f>IF(C1043245="","",VLOOKUP(C1043245,运单基本信息!$C$4:$P$1048576,12,FALSE))</f>
        <v/>
      </c>
    </row>
    <row r="1043246" spans="10:10">
      <c r="J1043246" s="168" t="str">
        <f>IF(C1043246="","",VLOOKUP(C1043246,运单基本信息!$C$4:$P$1048576,12,FALSE))</f>
        <v/>
      </c>
    </row>
    <row r="1043247" spans="10:10">
      <c r="J1043247" s="168" t="str">
        <f>IF(C1043247="","",VLOOKUP(C1043247,运单基本信息!$C$4:$P$1048576,12,FALSE))</f>
        <v/>
      </c>
    </row>
    <row r="1043248" spans="10:10">
      <c r="J1043248" s="168" t="str">
        <f>IF(C1043248="","",VLOOKUP(C1043248,运单基本信息!$C$4:$P$1048576,12,FALSE))</f>
        <v/>
      </c>
    </row>
    <row r="1043249" spans="10:10">
      <c r="J1043249" s="168" t="str">
        <f>IF(C1043249="","",VLOOKUP(C1043249,运单基本信息!$C$4:$P$1048576,12,FALSE))</f>
        <v/>
      </c>
    </row>
    <row r="1043250" spans="10:10">
      <c r="J1043250" s="168" t="str">
        <f>IF(C1043250="","",VLOOKUP(C1043250,运单基本信息!$C$4:$P$1048576,12,FALSE))</f>
        <v/>
      </c>
    </row>
    <row r="1043251" spans="10:10">
      <c r="J1043251" s="168" t="str">
        <f>IF(C1043251="","",VLOOKUP(C1043251,运单基本信息!$C$4:$P$1048576,12,FALSE))</f>
        <v/>
      </c>
    </row>
    <row r="1043252" spans="10:10">
      <c r="J1043252" s="168" t="str">
        <f>IF(C1043252="","",VLOOKUP(C1043252,运单基本信息!$C$4:$P$1048576,12,FALSE))</f>
        <v/>
      </c>
    </row>
    <row r="1043253" spans="10:10">
      <c r="J1043253" s="168" t="str">
        <f>IF(C1043253="","",VLOOKUP(C1043253,运单基本信息!$C$4:$P$1048576,12,FALSE))</f>
        <v/>
      </c>
    </row>
    <row r="1043254" spans="10:10">
      <c r="J1043254" s="168" t="str">
        <f>IF(C1043254="","",VLOOKUP(C1043254,运单基本信息!$C$4:$P$1048576,12,FALSE))</f>
        <v/>
      </c>
    </row>
    <row r="1043255" spans="10:10">
      <c r="J1043255" s="168" t="str">
        <f>IF(C1043255="","",VLOOKUP(C1043255,运单基本信息!$C$4:$P$1048576,12,FALSE))</f>
        <v/>
      </c>
    </row>
    <row r="1043256" spans="10:10">
      <c r="J1043256" s="168" t="str">
        <f>IF(C1043256="","",VLOOKUP(C1043256,运单基本信息!$C$4:$P$1048576,12,FALSE))</f>
        <v/>
      </c>
    </row>
    <row r="1043257" spans="10:10">
      <c r="J1043257" s="168" t="str">
        <f>IF(C1043257="","",VLOOKUP(C1043257,运单基本信息!$C$4:$P$1048576,12,FALSE))</f>
        <v/>
      </c>
    </row>
    <row r="1043258" spans="10:10">
      <c r="J1043258" s="168" t="str">
        <f>IF(C1043258="","",VLOOKUP(C1043258,运单基本信息!$C$4:$P$1048576,12,FALSE))</f>
        <v/>
      </c>
    </row>
    <row r="1043259" spans="10:10">
      <c r="J1043259" s="168" t="str">
        <f>IF(C1043259="","",VLOOKUP(C1043259,运单基本信息!$C$4:$P$1048576,12,FALSE))</f>
        <v/>
      </c>
    </row>
    <row r="1043260" spans="10:10">
      <c r="J1043260" s="168" t="str">
        <f>IF(C1043260="","",VLOOKUP(C1043260,运单基本信息!$C$4:$P$1048576,12,FALSE))</f>
        <v/>
      </c>
    </row>
    <row r="1043261" spans="10:10">
      <c r="J1043261" s="168" t="str">
        <f>IF(C1043261="","",VLOOKUP(C1043261,运单基本信息!$C$4:$P$1048576,12,FALSE))</f>
        <v/>
      </c>
    </row>
    <row r="1043262" spans="10:10">
      <c r="J1043262" s="168" t="str">
        <f>IF(C1043262="","",VLOOKUP(C1043262,运单基本信息!$C$4:$P$1048576,12,FALSE))</f>
        <v/>
      </c>
    </row>
    <row r="1043263" spans="10:10">
      <c r="J1043263" s="168" t="str">
        <f>IF(C1043263="","",VLOOKUP(C1043263,运单基本信息!$C$4:$P$1048576,12,FALSE))</f>
        <v/>
      </c>
    </row>
    <row r="1043264" spans="10:10">
      <c r="J1043264" s="168" t="str">
        <f>IF(C1043264="","",VLOOKUP(C1043264,运单基本信息!$C$4:$P$1048576,12,FALSE))</f>
        <v/>
      </c>
    </row>
    <row r="1043265" spans="10:10">
      <c r="J1043265" s="168" t="str">
        <f>IF(C1043265="","",VLOOKUP(C1043265,运单基本信息!$C$4:$P$1048576,12,FALSE))</f>
        <v/>
      </c>
    </row>
    <row r="1043266" spans="10:10">
      <c r="J1043266" s="168" t="str">
        <f>IF(C1043266="","",VLOOKUP(C1043266,运单基本信息!$C$4:$P$1048576,12,FALSE))</f>
        <v/>
      </c>
    </row>
    <row r="1043267" spans="10:10">
      <c r="J1043267" s="168" t="str">
        <f>IF(C1043267="","",VLOOKUP(C1043267,运单基本信息!$C$4:$P$1048576,12,FALSE))</f>
        <v/>
      </c>
    </row>
    <row r="1043268" spans="10:10">
      <c r="J1043268" s="168" t="str">
        <f>IF(C1043268="","",VLOOKUP(C1043268,运单基本信息!$C$4:$P$1048576,12,FALSE))</f>
        <v/>
      </c>
    </row>
    <row r="1043269" spans="10:10">
      <c r="J1043269" s="168" t="str">
        <f>IF(C1043269="","",VLOOKUP(C1043269,运单基本信息!$C$4:$P$1048576,12,FALSE))</f>
        <v/>
      </c>
    </row>
    <row r="1043270" spans="10:10">
      <c r="J1043270" s="168" t="str">
        <f>IF(C1043270="","",VLOOKUP(C1043270,运单基本信息!$C$4:$P$1048576,12,FALSE))</f>
        <v/>
      </c>
    </row>
    <row r="1043271" spans="10:10">
      <c r="J1043271" s="168" t="str">
        <f>IF(C1043271="","",VLOOKUP(C1043271,运单基本信息!$C$4:$P$1048576,12,FALSE))</f>
        <v/>
      </c>
    </row>
    <row r="1043272" spans="10:10">
      <c r="J1043272" s="168" t="str">
        <f>IF(C1043272="","",VLOOKUP(C1043272,运单基本信息!$C$4:$P$1048576,12,FALSE))</f>
        <v/>
      </c>
    </row>
    <row r="1043273" spans="10:10">
      <c r="J1043273" s="168" t="str">
        <f>IF(C1043273="","",VLOOKUP(C1043273,运单基本信息!$C$4:$P$1048576,12,FALSE))</f>
        <v/>
      </c>
    </row>
    <row r="1043274" spans="10:10">
      <c r="J1043274" s="168" t="str">
        <f>IF(C1043274="","",VLOOKUP(C1043274,运单基本信息!$C$4:$P$1048576,12,FALSE))</f>
        <v/>
      </c>
    </row>
    <row r="1043275" spans="10:10">
      <c r="J1043275" s="168" t="str">
        <f>IF(C1043275="","",VLOOKUP(C1043275,运单基本信息!$C$4:$P$1048576,12,FALSE))</f>
        <v/>
      </c>
    </row>
    <row r="1043276" spans="10:10">
      <c r="J1043276" s="168" t="str">
        <f>IF(C1043276="","",VLOOKUP(C1043276,运单基本信息!$C$4:$P$1048576,12,FALSE))</f>
        <v/>
      </c>
    </row>
    <row r="1043277" spans="10:10">
      <c r="J1043277" s="168" t="str">
        <f>IF(C1043277="","",VLOOKUP(C1043277,运单基本信息!$C$4:$P$1048576,12,FALSE))</f>
        <v/>
      </c>
    </row>
    <row r="1043278" spans="10:10">
      <c r="J1043278" s="168" t="str">
        <f>IF(C1043278="","",VLOOKUP(C1043278,运单基本信息!$C$4:$P$1048576,12,FALSE))</f>
        <v/>
      </c>
    </row>
    <row r="1043279" spans="10:10">
      <c r="J1043279" s="168" t="str">
        <f>IF(C1043279="","",VLOOKUP(C1043279,运单基本信息!$C$4:$P$1048576,12,FALSE))</f>
        <v/>
      </c>
    </row>
    <row r="1043280" spans="10:10">
      <c r="J1043280" s="168" t="str">
        <f>IF(C1043280="","",VLOOKUP(C1043280,运单基本信息!$C$4:$P$1048576,12,FALSE))</f>
        <v/>
      </c>
    </row>
    <row r="1043281" spans="10:10">
      <c r="J1043281" s="168" t="str">
        <f>IF(C1043281="","",VLOOKUP(C1043281,运单基本信息!$C$4:$P$1048576,12,FALSE))</f>
        <v/>
      </c>
    </row>
    <row r="1043282" spans="10:10">
      <c r="J1043282" s="168" t="str">
        <f>IF(C1043282="","",VLOOKUP(C1043282,运单基本信息!$C$4:$P$1048576,12,FALSE))</f>
        <v/>
      </c>
    </row>
    <row r="1043283" spans="10:10">
      <c r="J1043283" s="168" t="str">
        <f>IF(C1043283="","",VLOOKUP(C1043283,运单基本信息!$C$4:$P$1048576,12,FALSE))</f>
        <v/>
      </c>
    </row>
    <row r="1043284" spans="10:10">
      <c r="J1043284" s="168" t="str">
        <f>IF(C1043284="","",VLOOKUP(C1043284,运单基本信息!$C$4:$P$1048576,12,FALSE))</f>
        <v/>
      </c>
    </row>
    <row r="1043285" spans="10:10">
      <c r="J1043285" s="168" t="str">
        <f>IF(C1043285="","",VLOOKUP(C1043285,运单基本信息!$C$4:$P$1048576,12,FALSE))</f>
        <v/>
      </c>
    </row>
    <row r="1043286" spans="10:10">
      <c r="J1043286" s="168" t="str">
        <f>IF(C1043286="","",VLOOKUP(C1043286,运单基本信息!$C$4:$P$1048576,12,FALSE))</f>
        <v/>
      </c>
    </row>
    <row r="1043287" spans="10:10">
      <c r="J1043287" s="168" t="str">
        <f>IF(C1043287="","",VLOOKUP(C1043287,运单基本信息!$C$4:$P$1048576,12,FALSE))</f>
        <v/>
      </c>
    </row>
    <row r="1043288" spans="10:10">
      <c r="J1043288" s="168" t="str">
        <f>IF(C1043288="","",VLOOKUP(C1043288,运单基本信息!$C$4:$P$1048576,12,FALSE))</f>
        <v/>
      </c>
    </row>
    <row r="1043289" spans="10:10">
      <c r="J1043289" s="168" t="str">
        <f>IF(C1043289="","",VLOOKUP(C1043289,运单基本信息!$C$4:$P$1048576,12,FALSE))</f>
        <v/>
      </c>
    </row>
    <row r="1043290" spans="10:10">
      <c r="J1043290" s="168" t="str">
        <f>IF(C1043290="","",VLOOKUP(C1043290,运单基本信息!$C$4:$P$1048576,12,FALSE))</f>
        <v/>
      </c>
    </row>
    <row r="1043291" spans="10:10">
      <c r="J1043291" s="168" t="str">
        <f>IF(C1043291="","",VLOOKUP(C1043291,运单基本信息!$C$4:$P$1048576,12,FALSE))</f>
        <v/>
      </c>
    </row>
    <row r="1043292" spans="10:10">
      <c r="J1043292" s="168" t="str">
        <f>IF(C1043292="","",VLOOKUP(C1043292,运单基本信息!$C$4:$P$1048576,12,FALSE))</f>
        <v/>
      </c>
    </row>
    <row r="1043293" spans="10:10">
      <c r="J1043293" s="168" t="str">
        <f>IF(C1043293="","",VLOOKUP(C1043293,运单基本信息!$C$4:$P$1048576,12,FALSE))</f>
        <v/>
      </c>
    </row>
    <row r="1043294" spans="10:10">
      <c r="J1043294" s="168" t="str">
        <f>IF(C1043294="","",VLOOKUP(C1043294,运单基本信息!$C$4:$P$1048576,12,FALSE))</f>
        <v/>
      </c>
    </row>
    <row r="1043295" spans="10:10">
      <c r="J1043295" s="168" t="str">
        <f>IF(C1043295="","",VLOOKUP(C1043295,运单基本信息!$C$4:$P$1048576,12,FALSE))</f>
        <v/>
      </c>
    </row>
    <row r="1043296" spans="10:10">
      <c r="J1043296" s="168" t="str">
        <f>IF(C1043296="","",VLOOKUP(C1043296,运单基本信息!$C$4:$P$1048576,12,FALSE))</f>
        <v/>
      </c>
    </row>
    <row r="1043297" spans="10:10">
      <c r="J1043297" s="168" t="str">
        <f>IF(C1043297="","",VLOOKUP(C1043297,运单基本信息!$C$4:$P$1048576,12,FALSE))</f>
        <v/>
      </c>
    </row>
    <row r="1043298" spans="10:10">
      <c r="J1043298" s="168" t="str">
        <f>IF(C1043298="","",VLOOKUP(C1043298,运单基本信息!$C$4:$P$1048576,12,FALSE))</f>
        <v/>
      </c>
    </row>
    <row r="1043299" spans="10:10">
      <c r="J1043299" s="168" t="str">
        <f>IF(C1043299="","",VLOOKUP(C1043299,运单基本信息!$C$4:$P$1048576,12,FALSE))</f>
        <v/>
      </c>
    </row>
    <row r="1043300" spans="10:10">
      <c r="J1043300" s="168" t="str">
        <f>IF(C1043300="","",VLOOKUP(C1043300,运单基本信息!$C$4:$P$1048576,12,FALSE))</f>
        <v/>
      </c>
    </row>
    <row r="1043301" spans="10:10">
      <c r="J1043301" s="168" t="str">
        <f>IF(C1043301="","",VLOOKUP(C1043301,运单基本信息!$C$4:$P$1048576,12,FALSE))</f>
        <v/>
      </c>
    </row>
    <row r="1043302" spans="10:10">
      <c r="J1043302" s="168" t="str">
        <f>IF(C1043302="","",VLOOKUP(C1043302,运单基本信息!$C$4:$P$1048576,12,FALSE))</f>
        <v/>
      </c>
    </row>
    <row r="1043303" spans="10:10">
      <c r="J1043303" s="168" t="str">
        <f>IF(C1043303="","",VLOOKUP(C1043303,运单基本信息!$C$4:$P$1048576,12,FALSE))</f>
        <v/>
      </c>
    </row>
    <row r="1043304" spans="10:10">
      <c r="J1043304" s="168" t="str">
        <f>IF(C1043304="","",VLOOKUP(C1043304,运单基本信息!$C$4:$P$1048576,12,FALSE))</f>
        <v/>
      </c>
    </row>
    <row r="1043305" spans="10:10">
      <c r="J1043305" s="168" t="str">
        <f>IF(C1043305="","",VLOOKUP(C1043305,运单基本信息!$C$4:$P$1048576,12,FALSE))</f>
        <v/>
      </c>
    </row>
    <row r="1043306" spans="10:10">
      <c r="J1043306" s="168" t="str">
        <f>IF(C1043306="","",VLOOKUP(C1043306,运单基本信息!$C$4:$P$1048576,12,FALSE))</f>
        <v/>
      </c>
    </row>
    <row r="1043307" spans="10:10">
      <c r="J1043307" s="168" t="str">
        <f>IF(C1043307="","",VLOOKUP(C1043307,运单基本信息!$C$4:$P$1048576,12,FALSE))</f>
        <v/>
      </c>
    </row>
    <row r="1043308" spans="10:10">
      <c r="J1043308" s="168" t="str">
        <f>IF(C1043308="","",VLOOKUP(C1043308,运单基本信息!$C$4:$P$1048576,12,FALSE))</f>
        <v/>
      </c>
    </row>
    <row r="1043309" spans="10:10">
      <c r="J1043309" s="168" t="str">
        <f>IF(C1043309="","",VLOOKUP(C1043309,运单基本信息!$C$4:$P$1048576,12,FALSE))</f>
        <v/>
      </c>
    </row>
    <row r="1043310" spans="10:10">
      <c r="J1043310" s="168" t="str">
        <f>IF(C1043310="","",VLOOKUP(C1043310,运单基本信息!$C$4:$P$1048576,12,FALSE))</f>
        <v/>
      </c>
    </row>
    <row r="1043311" spans="10:10">
      <c r="J1043311" s="168" t="str">
        <f>IF(C1043311="","",VLOOKUP(C1043311,运单基本信息!$C$4:$P$1048576,12,FALSE))</f>
        <v/>
      </c>
    </row>
    <row r="1043312" spans="10:10">
      <c r="J1043312" s="168" t="str">
        <f>IF(C1043312="","",VLOOKUP(C1043312,运单基本信息!$C$4:$P$1048576,12,FALSE))</f>
        <v/>
      </c>
    </row>
    <row r="1043313" spans="10:10">
      <c r="J1043313" s="168" t="str">
        <f>IF(C1043313="","",VLOOKUP(C1043313,运单基本信息!$C$4:$P$1048576,12,FALSE))</f>
        <v/>
      </c>
    </row>
    <row r="1043314" spans="10:10">
      <c r="J1043314" s="168" t="str">
        <f>IF(C1043314="","",VLOOKUP(C1043314,运单基本信息!$C$4:$P$1048576,12,FALSE))</f>
        <v/>
      </c>
    </row>
    <row r="1043315" spans="10:10">
      <c r="J1043315" s="168" t="str">
        <f>IF(C1043315="","",VLOOKUP(C1043315,运单基本信息!$C$4:$P$1048576,12,FALSE))</f>
        <v/>
      </c>
    </row>
    <row r="1043316" spans="10:10">
      <c r="J1043316" s="168" t="str">
        <f>IF(C1043316="","",VLOOKUP(C1043316,运单基本信息!$C$4:$P$1048576,12,FALSE))</f>
        <v/>
      </c>
    </row>
    <row r="1043317" spans="10:10">
      <c r="J1043317" s="168" t="str">
        <f>IF(C1043317="","",VLOOKUP(C1043317,运单基本信息!$C$4:$P$1048576,12,FALSE))</f>
        <v/>
      </c>
    </row>
    <row r="1043318" spans="10:10">
      <c r="J1043318" s="168" t="str">
        <f>IF(C1043318="","",VLOOKUP(C1043318,运单基本信息!$C$4:$P$1048576,12,FALSE))</f>
        <v/>
      </c>
    </row>
    <row r="1043319" spans="10:10">
      <c r="J1043319" s="168" t="str">
        <f>IF(C1043319="","",VLOOKUP(C1043319,运单基本信息!$C$4:$P$1048576,12,FALSE))</f>
        <v/>
      </c>
    </row>
    <row r="1043320" spans="10:10">
      <c r="J1043320" s="168" t="str">
        <f>IF(C1043320="","",VLOOKUP(C1043320,运单基本信息!$C$4:$P$1048576,12,FALSE))</f>
        <v/>
      </c>
    </row>
    <row r="1043321" spans="10:10">
      <c r="J1043321" s="168" t="str">
        <f>IF(C1043321="","",VLOOKUP(C1043321,运单基本信息!$C$4:$P$1048576,12,FALSE))</f>
        <v/>
      </c>
    </row>
    <row r="1043322" spans="10:10">
      <c r="J1043322" s="168" t="str">
        <f>IF(C1043322="","",VLOOKUP(C1043322,运单基本信息!$C$4:$P$1048576,12,FALSE))</f>
        <v/>
      </c>
    </row>
    <row r="1043323" spans="10:10">
      <c r="J1043323" s="168" t="str">
        <f>IF(C1043323="","",VLOOKUP(C1043323,运单基本信息!$C$4:$P$1048576,12,FALSE))</f>
        <v/>
      </c>
    </row>
    <row r="1043324" spans="10:10">
      <c r="J1043324" s="168" t="str">
        <f>IF(C1043324="","",VLOOKUP(C1043324,运单基本信息!$C$4:$P$1048576,12,FALSE))</f>
        <v/>
      </c>
    </row>
    <row r="1043325" spans="10:10">
      <c r="J1043325" s="168" t="str">
        <f>IF(C1043325="","",VLOOKUP(C1043325,运单基本信息!$C$4:$P$1048576,12,FALSE))</f>
        <v/>
      </c>
    </row>
    <row r="1043326" spans="10:10">
      <c r="J1043326" s="168" t="str">
        <f>IF(C1043326="","",VLOOKUP(C1043326,运单基本信息!$C$4:$P$1048576,12,FALSE))</f>
        <v/>
      </c>
    </row>
    <row r="1043327" spans="10:10">
      <c r="J1043327" s="168" t="str">
        <f>IF(C1043327="","",VLOOKUP(C1043327,运单基本信息!$C$4:$P$1048576,12,FALSE))</f>
        <v/>
      </c>
    </row>
    <row r="1043328" spans="10:10">
      <c r="J1043328" s="168" t="str">
        <f>IF(C1043328="","",VLOOKUP(C1043328,运单基本信息!$C$4:$P$1048576,12,FALSE))</f>
        <v/>
      </c>
    </row>
    <row r="1043329" spans="10:10">
      <c r="J1043329" s="168" t="str">
        <f>IF(C1043329="","",VLOOKUP(C1043329,运单基本信息!$C$4:$P$1048576,12,FALSE))</f>
        <v/>
      </c>
    </row>
    <row r="1043330" spans="10:10">
      <c r="J1043330" s="168" t="str">
        <f>IF(C1043330="","",VLOOKUP(C1043330,运单基本信息!$C$4:$P$1048576,12,FALSE))</f>
        <v/>
      </c>
    </row>
    <row r="1043331" spans="10:10">
      <c r="J1043331" s="168" t="str">
        <f>IF(C1043331="","",VLOOKUP(C1043331,运单基本信息!$C$4:$P$1048576,12,FALSE))</f>
        <v/>
      </c>
    </row>
    <row r="1043332" spans="10:10">
      <c r="J1043332" s="168" t="str">
        <f>IF(C1043332="","",VLOOKUP(C1043332,运单基本信息!$C$4:$P$1048576,12,FALSE))</f>
        <v/>
      </c>
    </row>
    <row r="1043333" spans="10:10">
      <c r="J1043333" s="168" t="str">
        <f>IF(C1043333="","",VLOOKUP(C1043333,运单基本信息!$C$4:$P$1048576,12,FALSE))</f>
        <v/>
      </c>
    </row>
    <row r="1043334" spans="10:10">
      <c r="J1043334" s="168" t="str">
        <f>IF(C1043334="","",VLOOKUP(C1043334,运单基本信息!$C$4:$P$1048576,12,FALSE))</f>
        <v/>
      </c>
    </row>
    <row r="1043335" spans="10:10">
      <c r="J1043335" s="168" t="str">
        <f>IF(C1043335="","",VLOOKUP(C1043335,运单基本信息!$C$4:$P$1048576,12,FALSE))</f>
        <v/>
      </c>
    </row>
    <row r="1043336" spans="10:10">
      <c r="J1043336" s="168" t="str">
        <f>IF(C1043336="","",VLOOKUP(C1043336,运单基本信息!$C$4:$P$1048576,12,FALSE))</f>
        <v/>
      </c>
    </row>
    <row r="1043337" spans="10:10">
      <c r="J1043337" s="168" t="str">
        <f>IF(C1043337="","",VLOOKUP(C1043337,运单基本信息!$C$4:$P$1048576,12,FALSE))</f>
        <v/>
      </c>
    </row>
    <row r="1043338" spans="10:10">
      <c r="J1043338" s="168" t="str">
        <f>IF(C1043338="","",VLOOKUP(C1043338,运单基本信息!$C$4:$P$1048576,12,FALSE))</f>
        <v/>
      </c>
    </row>
    <row r="1043339" spans="10:10">
      <c r="J1043339" s="168" t="str">
        <f>IF(C1043339="","",VLOOKUP(C1043339,运单基本信息!$C$4:$P$1048576,12,FALSE))</f>
        <v/>
      </c>
    </row>
    <row r="1043340" spans="10:10">
      <c r="J1043340" s="168" t="str">
        <f>IF(C1043340="","",VLOOKUP(C1043340,运单基本信息!$C$4:$P$1048576,12,FALSE))</f>
        <v/>
      </c>
    </row>
    <row r="1043341" spans="10:10">
      <c r="J1043341" s="168" t="str">
        <f>IF(C1043341="","",VLOOKUP(C1043341,运单基本信息!$C$4:$P$1048576,12,FALSE))</f>
        <v/>
      </c>
    </row>
    <row r="1043342" spans="10:10">
      <c r="J1043342" s="168" t="str">
        <f>IF(C1043342="","",VLOOKUP(C1043342,运单基本信息!$C$4:$P$1048576,12,FALSE))</f>
        <v/>
      </c>
    </row>
    <row r="1043343" spans="10:10">
      <c r="J1043343" s="168" t="str">
        <f>IF(C1043343="","",VLOOKUP(C1043343,运单基本信息!$C$4:$P$1048576,12,FALSE))</f>
        <v/>
      </c>
    </row>
    <row r="1043344" spans="10:10">
      <c r="J1043344" s="168" t="str">
        <f>IF(C1043344="","",VLOOKUP(C1043344,运单基本信息!$C$4:$P$1048576,12,FALSE))</f>
        <v/>
      </c>
    </row>
    <row r="1043345" spans="10:10">
      <c r="J1043345" s="168" t="str">
        <f>IF(C1043345="","",VLOOKUP(C1043345,运单基本信息!$C$4:$P$1048576,12,FALSE))</f>
        <v/>
      </c>
    </row>
    <row r="1043346" spans="10:10">
      <c r="J1043346" s="168" t="str">
        <f>IF(C1043346="","",VLOOKUP(C1043346,运单基本信息!$C$4:$P$1048576,12,FALSE))</f>
        <v/>
      </c>
    </row>
    <row r="1043347" spans="10:10">
      <c r="J1043347" s="168" t="str">
        <f>IF(C1043347="","",VLOOKUP(C1043347,运单基本信息!$C$4:$P$1048576,12,FALSE))</f>
        <v/>
      </c>
    </row>
    <row r="1043348" spans="10:10">
      <c r="J1043348" s="168" t="str">
        <f>IF(C1043348="","",VLOOKUP(C1043348,运单基本信息!$C$4:$P$1048576,12,FALSE))</f>
        <v/>
      </c>
    </row>
    <row r="1043349" spans="10:10">
      <c r="J1043349" s="168" t="str">
        <f>IF(C1043349="","",VLOOKUP(C1043349,运单基本信息!$C$4:$P$1048576,12,FALSE))</f>
        <v/>
      </c>
    </row>
    <row r="1043350" spans="10:10">
      <c r="J1043350" s="168" t="str">
        <f>IF(C1043350="","",VLOOKUP(C1043350,运单基本信息!$C$4:$P$1048576,12,FALSE))</f>
        <v/>
      </c>
    </row>
    <row r="1043351" spans="10:10">
      <c r="J1043351" s="168" t="str">
        <f>IF(C1043351="","",VLOOKUP(C1043351,运单基本信息!$C$4:$P$1048576,12,FALSE))</f>
        <v/>
      </c>
    </row>
    <row r="1043352" spans="10:10">
      <c r="J1043352" s="168" t="str">
        <f>IF(C1043352="","",VLOOKUP(C1043352,运单基本信息!$C$4:$P$1048576,12,FALSE))</f>
        <v/>
      </c>
    </row>
    <row r="1043353" spans="10:10">
      <c r="J1043353" s="168" t="str">
        <f>IF(C1043353="","",VLOOKUP(C1043353,运单基本信息!$C$4:$P$1048576,12,FALSE))</f>
        <v/>
      </c>
    </row>
    <row r="1043354" spans="10:10">
      <c r="J1043354" s="168" t="str">
        <f>IF(C1043354="","",VLOOKUP(C1043354,运单基本信息!$C$4:$P$1048576,12,FALSE))</f>
        <v/>
      </c>
    </row>
    <row r="1043355" spans="10:10">
      <c r="J1043355" s="168" t="str">
        <f>IF(C1043355="","",VLOOKUP(C1043355,运单基本信息!$C$4:$P$1048576,12,FALSE))</f>
        <v/>
      </c>
    </row>
    <row r="1043356" spans="10:10">
      <c r="J1043356" s="168" t="str">
        <f>IF(C1043356="","",VLOOKUP(C1043356,运单基本信息!$C$4:$P$1048576,12,FALSE))</f>
        <v/>
      </c>
    </row>
    <row r="1043357" spans="10:10">
      <c r="J1043357" s="168" t="str">
        <f>IF(C1043357="","",VLOOKUP(C1043357,运单基本信息!$C$4:$P$1048576,12,FALSE))</f>
        <v/>
      </c>
    </row>
    <row r="1043358" spans="10:10">
      <c r="J1043358" s="168" t="str">
        <f>IF(C1043358="","",VLOOKUP(C1043358,运单基本信息!$C$4:$P$1048576,12,FALSE))</f>
        <v/>
      </c>
    </row>
    <row r="1043359" spans="10:10">
      <c r="J1043359" s="168" t="str">
        <f>IF(C1043359="","",VLOOKUP(C1043359,运单基本信息!$C$4:$P$1048576,12,FALSE))</f>
        <v/>
      </c>
    </row>
    <row r="1043360" spans="10:10">
      <c r="J1043360" s="168" t="str">
        <f>IF(C1043360="","",VLOOKUP(C1043360,运单基本信息!$C$4:$P$1048576,12,FALSE))</f>
        <v/>
      </c>
    </row>
    <row r="1043361" spans="10:10">
      <c r="J1043361" s="168" t="str">
        <f>IF(C1043361="","",VLOOKUP(C1043361,运单基本信息!$C$4:$P$1048576,12,FALSE))</f>
        <v/>
      </c>
    </row>
    <row r="1043362" spans="10:10">
      <c r="J1043362" s="168" t="str">
        <f>IF(C1043362="","",VLOOKUP(C1043362,运单基本信息!$C$4:$P$1048576,12,FALSE))</f>
        <v/>
      </c>
    </row>
    <row r="1043363" spans="10:10">
      <c r="J1043363" s="168" t="str">
        <f>IF(C1043363="","",VLOOKUP(C1043363,运单基本信息!$C$4:$P$1048576,12,FALSE))</f>
        <v/>
      </c>
    </row>
    <row r="1043364" spans="10:10">
      <c r="J1043364" s="168" t="str">
        <f>IF(C1043364="","",VLOOKUP(C1043364,运单基本信息!$C$4:$P$1048576,12,FALSE))</f>
        <v/>
      </c>
    </row>
    <row r="1043365" spans="10:10">
      <c r="J1043365" s="168" t="str">
        <f>IF(C1043365="","",VLOOKUP(C1043365,运单基本信息!$C$4:$P$1048576,12,FALSE))</f>
        <v/>
      </c>
    </row>
    <row r="1043366" spans="10:10">
      <c r="J1043366" s="168" t="str">
        <f>IF(C1043366="","",VLOOKUP(C1043366,运单基本信息!$C$4:$P$1048576,12,FALSE))</f>
        <v/>
      </c>
    </row>
    <row r="1043367" spans="10:10">
      <c r="J1043367" s="168" t="str">
        <f>IF(C1043367="","",VLOOKUP(C1043367,运单基本信息!$C$4:$P$1048576,12,FALSE))</f>
        <v/>
      </c>
    </row>
    <row r="1043368" spans="10:10">
      <c r="J1043368" s="168" t="str">
        <f>IF(C1043368="","",VLOOKUP(C1043368,运单基本信息!$C$4:$P$1048576,12,FALSE))</f>
        <v/>
      </c>
    </row>
    <row r="1043369" spans="10:10">
      <c r="J1043369" s="168" t="str">
        <f>IF(C1043369="","",VLOOKUP(C1043369,运单基本信息!$C$4:$P$1048576,12,FALSE))</f>
        <v/>
      </c>
    </row>
    <row r="1043370" spans="10:10">
      <c r="J1043370" s="168" t="str">
        <f>IF(C1043370="","",VLOOKUP(C1043370,运单基本信息!$C$4:$P$1048576,12,FALSE))</f>
        <v/>
      </c>
    </row>
    <row r="1043371" spans="10:10">
      <c r="J1043371" s="168" t="str">
        <f>IF(C1043371="","",VLOOKUP(C1043371,运单基本信息!$C$4:$P$1048576,12,FALSE))</f>
        <v/>
      </c>
    </row>
    <row r="1043372" spans="10:10">
      <c r="J1043372" s="168" t="str">
        <f>IF(C1043372="","",VLOOKUP(C1043372,运单基本信息!$C$4:$P$1048576,12,FALSE))</f>
        <v/>
      </c>
    </row>
    <row r="1043373" spans="10:10">
      <c r="J1043373" s="168" t="str">
        <f>IF(C1043373="","",VLOOKUP(C1043373,运单基本信息!$C$4:$P$1048576,12,FALSE))</f>
        <v/>
      </c>
    </row>
    <row r="1043374" spans="10:10">
      <c r="J1043374" s="168" t="str">
        <f>IF(C1043374="","",VLOOKUP(C1043374,运单基本信息!$C$4:$P$1048576,12,FALSE))</f>
        <v/>
      </c>
    </row>
    <row r="1043375" spans="10:10">
      <c r="J1043375" s="168" t="str">
        <f>IF(C1043375="","",VLOOKUP(C1043375,运单基本信息!$C$4:$P$1048576,12,FALSE))</f>
        <v/>
      </c>
    </row>
    <row r="1043376" spans="10:10">
      <c r="J1043376" s="168" t="str">
        <f>IF(C1043376="","",VLOOKUP(C1043376,运单基本信息!$C$4:$P$1048576,12,FALSE))</f>
        <v/>
      </c>
    </row>
    <row r="1043377" spans="10:10">
      <c r="J1043377" s="168" t="str">
        <f>IF(C1043377="","",VLOOKUP(C1043377,运单基本信息!$C$4:$P$1048576,12,FALSE))</f>
        <v/>
      </c>
    </row>
    <row r="1043378" spans="10:10">
      <c r="J1043378" s="168" t="str">
        <f>IF(C1043378="","",VLOOKUP(C1043378,运单基本信息!$C$4:$P$1048576,12,FALSE))</f>
        <v/>
      </c>
    </row>
    <row r="1043379" spans="10:10">
      <c r="J1043379" s="168" t="str">
        <f>IF(C1043379="","",VLOOKUP(C1043379,运单基本信息!$C$4:$P$1048576,12,FALSE))</f>
        <v/>
      </c>
    </row>
    <row r="1043380" spans="10:10">
      <c r="J1043380" s="168" t="str">
        <f>IF(C1043380="","",VLOOKUP(C1043380,运单基本信息!$C$4:$P$1048576,12,FALSE))</f>
        <v/>
      </c>
    </row>
    <row r="1043381" spans="10:10">
      <c r="J1043381" s="168" t="str">
        <f>IF(C1043381="","",VLOOKUP(C1043381,运单基本信息!$C$4:$P$1048576,12,FALSE))</f>
        <v/>
      </c>
    </row>
    <row r="1043382" spans="10:10">
      <c r="J1043382" s="168" t="str">
        <f>IF(C1043382="","",VLOOKUP(C1043382,运单基本信息!$C$4:$P$1048576,12,FALSE))</f>
        <v/>
      </c>
    </row>
    <row r="1043383" spans="10:10">
      <c r="J1043383" s="168" t="str">
        <f>IF(C1043383="","",VLOOKUP(C1043383,运单基本信息!$C$4:$P$1048576,12,FALSE))</f>
        <v/>
      </c>
    </row>
    <row r="1043384" spans="10:10">
      <c r="J1043384" s="168" t="str">
        <f>IF(C1043384="","",VLOOKUP(C1043384,运单基本信息!$C$4:$P$1048576,12,FALSE))</f>
        <v/>
      </c>
    </row>
    <row r="1043385" spans="10:10">
      <c r="J1043385" s="168" t="str">
        <f>IF(C1043385="","",VLOOKUP(C1043385,运单基本信息!$C$4:$P$1048576,12,FALSE))</f>
        <v/>
      </c>
    </row>
    <row r="1043386" spans="10:10">
      <c r="J1043386" s="168" t="str">
        <f>IF(C1043386="","",VLOOKUP(C1043386,运单基本信息!$C$4:$P$1048576,12,FALSE))</f>
        <v/>
      </c>
    </row>
    <row r="1043387" spans="10:10">
      <c r="J1043387" s="168" t="str">
        <f>IF(C1043387="","",VLOOKUP(C1043387,运单基本信息!$C$4:$P$1048576,12,FALSE))</f>
        <v/>
      </c>
    </row>
    <row r="1043388" spans="10:10">
      <c r="J1043388" s="168" t="str">
        <f>IF(C1043388="","",VLOOKUP(C1043388,运单基本信息!$C$4:$P$1048576,12,FALSE))</f>
        <v/>
      </c>
    </row>
    <row r="1043389" spans="10:10">
      <c r="J1043389" s="168" t="str">
        <f>IF(C1043389="","",VLOOKUP(C1043389,运单基本信息!$C$4:$P$1048576,12,FALSE))</f>
        <v/>
      </c>
    </row>
    <row r="1043390" spans="10:10">
      <c r="J1043390" s="168" t="str">
        <f>IF(C1043390="","",VLOOKUP(C1043390,运单基本信息!$C$4:$P$1048576,12,FALSE))</f>
        <v/>
      </c>
    </row>
    <row r="1043391" spans="10:10">
      <c r="J1043391" s="168" t="str">
        <f>IF(C1043391="","",VLOOKUP(C1043391,运单基本信息!$C$4:$P$1048576,12,FALSE))</f>
        <v/>
      </c>
    </row>
    <row r="1043392" spans="10:10">
      <c r="J1043392" s="168" t="str">
        <f>IF(C1043392="","",VLOOKUP(C1043392,运单基本信息!$C$4:$P$1048576,12,FALSE))</f>
        <v/>
      </c>
    </row>
    <row r="1043393" spans="10:10">
      <c r="J1043393" s="168" t="str">
        <f>IF(C1043393="","",VLOOKUP(C1043393,运单基本信息!$C$4:$P$1048576,12,FALSE))</f>
        <v/>
      </c>
    </row>
    <row r="1043394" spans="10:10">
      <c r="J1043394" s="168" t="str">
        <f>IF(C1043394="","",VLOOKUP(C1043394,运单基本信息!$C$4:$P$1048576,12,FALSE))</f>
        <v/>
      </c>
    </row>
    <row r="1043395" spans="10:10">
      <c r="J1043395" s="168" t="str">
        <f>IF(C1043395="","",VLOOKUP(C1043395,运单基本信息!$C$4:$P$1048576,12,FALSE))</f>
        <v/>
      </c>
    </row>
    <row r="1043396" spans="10:10">
      <c r="J1043396" s="168" t="str">
        <f>IF(C1043396="","",VLOOKUP(C1043396,运单基本信息!$C$4:$P$1048576,12,FALSE))</f>
        <v/>
      </c>
    </row>
    <row r="1043397" spans="10:10">
      <c r="J1043397" s="168" t="str">
        <f>IF(C1043397="","",VLOOKUP(C1043397,运单基本信息!$C$4:$P$1048576,12,FALSE))</f>
        <v/>
      </c>
    </row>
    <row r="1043398" spans="10:10">
      <c r="J1043398" s="168" t="str">
        <f>IF(C1043398="","",VLOOKUP(C1043398,运单基本信息!$C$4:$P$1048576,12,FALSE))</f>
        <v/>
      </c>
    </row>
    <row r="1043399" spans="10:10">
      <c r="J1043399" s="168" t="str">
        <f>IF(C1043399="","",VLOOKUP(C1043399,运单基本信息!$C$4:$P$1048576,12,FALSE))</f>
        <v/>
      </c>
    </row>
    <row r="1043400" spans="10:10">
      <c r="J1043400" s="168" t="str">
        <f>IF(C1043400="","",VLOOKUP(C1043400,运单基本信息!$C$4:$P$1048576,12,FALSE))</f>
        <v/>
      </c>
    </row>
    <row r="1043401" spans="10:10">
      <c r="J1043401" s="168" t="str">
        <f>IF(C1043401="","",VLOOKUP(C1043401,运单基本信息!$C$4:$P$1048576,12,FALSE))</f>
        <v/>
      </c>
    </row>
    <row r="1043402" spans="10:10">
      <c r="J1043402" s="168" t="str">
        <f>IF(C1043402="","",VLOOKUP(C1043402,运单基本信息!$C$4:$P$1048576,12,FALSE))</f>
        <v/>
      </c>
    </row>
    <row r="1043403" spans="10:10">
      <c r="J1043403" s="168" t="str">
        <f>IF(C1043403="","",VLOOKUP(C1043403,运单基本信息!$C$4:$P$1048576,12,FALSE))</f>
        <v/>
      </c>
    </row>
    <row r="1043404" spans="10:10">
      <c r="J1043404" s="168" t="str">
        <f>IF(C1043404="","",VLOOKUP(C1043404,运单基本信息!$C$4:$P$1048576,12,FALSE))</f>
        <v/>
      </c>
    </row>
    <row r="1043405" spans="10:10">
      <c r="J1043405" s="168" t="str">
        <f>IF(C1043405="","",VLOOKUP(C1043405,运单基本信息!$C$4:$P$1048576,12,FALSE))</f>
        <v/>
      </c>
    </row>
    <row r="1043406" spans="10:10">
      <c r="J1043406" s="168" t="str">
        <f>IF(C1043406="","",VLOOKUP(C1043406,运单基本信息!$C$4:$P$1048576,12,FALSE))</f>
        <v/>
      </c>
    </row>
    <row r="1043407" spans="10:10">
      <c r="J1043407" s="168" t="str">
        <f>IF(C1043407="","",VLOOKUP(C1043407,运单基本信息!$C$4:$P$1048576,12,FALSE))</f>
        <v/>
      </c>
    </row>
    <row r="1043408" spans="10:10">
      <c r="J1043408" s="168" t="str">
        <f>IF(C1043408="","",VLOOKUP(C1043408,运单基本信息!$C$4:$P$1048576,12,FALSE))</f>
        <v/>
      </c>
    </row>
    <row r="1043409" spans="10:10">
      <c r="J1043409" s="168" t="str">
        <f>IF(C1043409="","",VLOOKUP(C1043409,运单基本信息!$C$4:$P$1048576,12,FALSE))</f>
        <v/>
      </c>
    </row>
    <row r="1043410" spans="10:10">
      <c r="J1043410" s="168" t="str">
        <f>IF(C1043410="","",VLOOKUP(C1043410,运单基本信息!$C$4:$P$1048576,12,FALSE))</f>
        <v/>
      </c>
    </row>
    <row r="1043411" spans="10:10">
      <c r="J1043411" s="168" t="str">
        <f>IF(C1043411="","",VLOOKUP(C1043411,运单基本信息!$C$4:$P$1048576,12,FALSE))</f>
        <v/>
      </c>
    </row>
    <row r="1043412" spans="10:10">
      <c r="J1043412" s="168" t="str">
        <f>IF(C1043412="","",VLOOKUP(C1043412,运单基本信息!$C$4:$P$1048576,12,FALSE))</f>
        <v/>
      </c>
    </row>
    <row r="1043413" spans="10:10">
      <c r="J1043413" s="168" t="str">
        <f>IF(C1043413="","",VLOOKUP(C1043413,运单基本信息!$C$4:$P$1048576,12,FALSE))</f>
        <v/>
      </c>
    </row>
    <row r="1043414" spans="10:10">
      <c r="J1043414" s="168" t="str">
        <f>IF(C1043414="","",VLOOKUP(C1043414,运单基本信息!$C$4:$P$1048576,12,FALSE))</f>
        <v/>
      </c>
    </row>
    <row r="1043415" spans="10:10">
      <c r="J1043415" s="168" t="str">
        <f>IF(C1043415="","",VLOOKUP(C1043415,运单基本信息!$C$4:$P$1048576,12,FALSE))</f>
        <v/>
      </c>
    </row>
    <row r="1043416" spans="10:10">
      <c r="J1043416" s="168" t="str">
        <f>IF(C1043416="","",VLOOKUP(C1043416,运单基本信息!$C$4:$P$1048576,12,FALSE))</f>
        <v/>
      </c>
    </row>
    <row r="1043417" spans="10:10">
      <c r="J1043417" s="168" t="str">
        <f>IF(C1043417="","",VLOOKUP(C1043417,运单基本信息!$C$4:$P$1048576,12,FALSE))</f>
        <v/>
      </c>
    </row>
    <row r="1043418" spans="10:10">
      <c r="J1043418" s="168" t="str">
        <f>IF(C1043418="","",VLOOKUP(C1043418,运单基本信息!$C$4:$P$1048576,12,FALSE))</f>
        <v/>
      </c>
    </row>
    <row r="1043419" spans="10:10">
      <c r="J1043419" s="168" t="str">
        <f>IF(C1043419="","",VLOOKUP(C1043419,运单基本信息!$C$4:$P$1048576,12,FALSE))</f>
        <v/>
      </c>
    </row>
    <row r="1043420" spans="10:10">
      <c r="J1043420" s="168" t="str">
        <f>IF(C1043420="","",VLOOKUP(C1043420,运单基本信息!$C$4:$P$1048576,12,FALSE))</f>
        <v/>
      </c>
    </row>
    <row r="1043421" spans="10:10">
      <c r="J1043421" s="168" t="str">
        <f>IF(C1043421="","",VLOOKUP(C1043421,运单基本信息!$C$4:$P$1048576,12,FALSE))</f>
        <v/>
      </c>
    </row>
    <row r="1043422" spans="10:10">
      <c r="J1043422" s="168" t="str">
        <f>IF(C1043422="","",VLOOKUP(C1043422,运单基本信息!$C$4:$P$1048576,12,FALSE))</f>
        <v/>
      </c>
    </row>
    <row r="1043423" spans="10:10">
      <c r="J1043423" s="168" t="str">
        <f>IF(C1043423="","",VLOOKUP(C1043423,运单基本信息!$C$4:$P$1048576,12,FALSE))</f>
        <v/>
      </c>
    </row>
    <row r="1043424" spans="10:10">
      <c r="J1043424" s="168" t="str">
        <f>IF(C1043424="","",VLOOKUP(C1043424,运单基本信息!$C$4:$P$1048576,12,FALSE))</f>
        <v/>
      </c>
    </row>
    <row r="1043425" spans="10:10">
      <c r="J1043425" s="168" t="str">
        <f>IF(C1043425="","",VLOOKUP(C1043425,运单基本信息!$C$4:$P$1048576,12,FALSE))</f>
        <v/>
      </c>
    </row>
    <row r="1043426" spans="10:10">
      <c r="J1043426" s="168" t="str">
        <f>IF(C1043426="","",VLOOKUP(C1043426,运单基本信息!$C$4:$P$1048576,12,FALSE))</f>
        <v/>
      </c>
    </row>
    <row r="1043427" spans="10:10">
      <c r="J1043427" s="168" t="str">
        <f>IF(C1043427="","",VLOOKUP(C1043427,运单基本信息!$C$4:$P$1048576,12,FALSE))</f>
        <v/>
      </c>
    </row>
    <row r="1043428" spans="10:10">
      <c r="J1043428" s="168" t="str">
        <f>IF(C1043428="","",VLOOKUP(C1043428,运单基本信息!$C$4:$P$1048576,12,FALSE))</f>
        <v/>
      </c>
    </row>
    <row r="1043429" spans="10:10">
      <c r="J1043429" s="168" t="str">
        <f>IF(C1043429="","",VLOOKUP(C1043429,运单基本信息!$C$4:$P$1048576,12,FALSE))</f>
        <v/>
      </c>
    </row>
    <row r="1043430" spans="10:10">
      <c r="J1043430" s="168" t="str">
        <f>IF(C1043430="","",VLOOKUP(C1043430,运单基本信息!$C$4:$P$1048576,12,FALSE))</f>
        <v/>
      </c>
    </row>
    <row r="1043431" spans="10:10">
      <c r="J1043431" s="168" t="str">
        <f>IF(C1043431="","",VLOOKUP(C1043431,运单基本信息!$C$4:$P$1048576,12,FALSE))</f>
        <v/>
      </c>
    </row>
    <row r="1043432" spans="10:10">
      <c r="J1043432" s="168" t="str">
        <f>IF(C1043432="","",VLOOKUP(C1043432,运单基本信息!$C$4:$P$1048576,12,FALSE))</f>
        <v/>
      </c>
    </row>
    <row r="1043433" spans="10:10">
      <c r="J1043433" s="168" t="str">
        <f>IF(C1043433="","",VLOOKUP(C1043433,运单基本信息!$C$4:$P$1048576,12,FALSE))</f>
        <v/>
      </c>
    </row>
    <row r="1043434" spans="10:10">
      <c r="J1043434" s="168" t="str">
        <f>IF(C1043434="","",VLOOKUP(C1043434,运单基本信息!$C$4:$P$1048576,12,FALSE))</f>
        <v/>
      </c>
    </row>
    <row r="1043435" spans="10:10">
      <c r="J1043435" s="168" t="str">
        <f>IF(C1043435="","",VLOOKUP(C1043435,运单基本信息!$C$4:$P$1048576,12,FALSE))</f>
        <v/>
      </c>
    </row>
    <row r="1043436" spans="10:10">
      <c r="J1043436" s="168" t="str">
        <f>IF(C1043436="","",VLOOKUP(C1043436,运单基本信息!$C$4:$P$1048576,12,FALSE))</f>
        <v/>
      </c>
    </row>
    <row r="1043437" spans="10:10">
      <c r="J1043437" s="168" t="str">
        <f>IF(C1043437="","",VLOOKUP(C1043437,运单基本信息!$C$4:$P$1048576,12,FALSE))</f>
        <v/>
      </c>
    </row>
    <row r="1043438" spans="10:10">
      <c r="J1043438" s="168" t="str">
        <f>IF(C1043438="","",VLOOKUP(C1043438,运单基本信息!$C$4:$P$1048576,12,FALSE))</f>
        <v/>
      </c>
    </row>
    <row r="1043439" spans="10:10">
      <c r="J1043439" s="168" t="str">
        <f>IF(C1043439="","",VLOOKUP(C1043439,运单基本信息!$C$4:$P$1048576,12,FALSE))</f>
        <v/>
      </c>
    </row>
    <row r="1043440" spans="10:10">
      <c r="J1043440" s="168" t="str">
        <f>IF(C1043440="","",VLOOKUP(C1043440,运单基本信息!$C$4:$P$1048576,12,FALSE))</f>
        <v/>
      </c>
    </row>
    <row r="1043441" spans="10:10">
      <c r="J1043441" s="168" t="str">
        <f>IF(C1043441="","",VLOOKUP(C1043441,运单基本信息!$C$4:$P$1048576,12,FALSE))</f>
        <v/>
      </c>
    </row>
    <row r="1043442" spans="10:10">
      <c r="J1043442" s="168" t="str">
        <f>IF(C1043442="","",VLOOKUP(C1043442,运单基本信息!$C$4:$P$1048576,12,FALSE))</f>
        <v/>
      </c>
    </row>
    <row r="1043443" spans="10:10">
      <c r="J1043443" s="168" t="str">
        <f>IF(C1043443="","",VLOOKUP(C1043443,运单基本信息!$C$4:$P$1048576,12,FALSE))</f>
        <v/>
      </c>
    </row>
    <row r="1043444" spans="10:10">
      <c r="J1043444" s="168" t="str">
        <f>IF(C1043444="","",VLOOKUP(C1043444,运单基本信息!$C$4:$P$1048576,12,FALSE))</f>
        <v/>
      </c>
    </row>
    <row r="1043445" spans="10:10">
      <c r="J1043445" s="168" t="str">
        <f>IF(C1043445="","",VLOOKUP(C1043445,运单基本信息!$C$4:$P$1048576,12,FALSE))</f>
        <v/>
      </c>
    </row>
    <row r="1043446" spans="10:10">
      <c r="J1043446" s="168" t="str">
        <f>IF(C1043446="","",VLOOKUP(C1043446,运单基本信息!$C$4:$P$1048576,12,FALSE))</f>
        <v/>
      </c>
    </row>
    <row r="1043447" spans="10:10">
      <c r="J1043447" s="168" t="str">
        <f>IF(C1043447="","",VLOOKUP(C1043447,运单基本信息!$C$4:$P$1048576,12,FALSE))</f>
        <v/>
      </c>
    </row>
    <row r="1043448" spans="10:10">
      <c r="J1043448" s="168" t="str">
        <f>IF(C1043448="","",VLOOKUP(C1043448,运单基本信息!$C$4:$P$1048576,12,FALSE))</f>
        <v/>
      </c>
    </row>
    <row r="1043449" spans="10:10">
      <c r="J1043449" s="168" t="str">
        <f>IF(C1043449="","",VLOOKUP(C1043449,运单基本信息!$C$4:$P$1048576,12,FALSE))</f>
        <v/>
      </c>
    </row>
    <row r="1043450" spans="10:10">
      <c r="J1043450" s="168" t="str">
        <f>IF(C1043450="","",VLOOKUP(C1043450,运单基本信息!$C$4:$P$1048576,12,FALSE))</f>
        <v/>
      </c>
    </row>
    <row r="1043451" spans="10:10">
      <c r="J1043451" s="168" t="str">
        <f>IF(C1043451="","",VLOOKUP(C1043451,运单基本信息!$C$4:$P$1048576,12,FALSE))</f>
        <v/>
      </c>
    </row>
    <row r="1043452" spans="10:10">
      <c r="J1043452" s="168" t="str">
        <f>IF(C1043452="","",VLOOKUP(C1043452,运单基本信息!$C$4:$P$1048576,12,FALSE))</f>
        <v/>
      </c>
    </row>
    <row r="1043453" spans="10:10">
      <c r="J1043453" s="168" t="str">
        <f>IF(C1043453="","",VLOOKUP(C1043453,运单基本信息!$C$4:$P$1048576,12,FALSE))</f>
        <v/>
      </c>
    </row>
    <row r="1043454" spans="10:10">
      <c r="J1043454" s="168" t="str">
        <f>IF(C1043454="","",VLOOKUP(C1043454,运单基本信息!$C$4:$P$1048576,12,FALSE))</f>
        <v/>
      </c>
    </row>
    <row r="1043455" spans="10:10">
      <c r="J1043455" s="168" t="str">
        <f>IF(C1043455="","",VLOOKUP(C1043455,运单基本信息!$C$4:$P$1048576,12,FALSE))</f>
        <v/>
      </c>
    </row>
    <row r="1043456" spans="10:10">
      <c r="J1043456" s="168" t="str">
        <f>IF(C1043456="","",VLOOKUP(C1043456,运单基本信息!$C$4:$P$1048576,12,FALSE))</f>
        <v/>
      </c>
    </row>
    <row r="1043457" spans="10:10">
      <c r="J1043457" s="168" t="str">
        <f>IF(C1043457="","",VLOOKUP(C1043457,运单基本信息!$C$4:$P$1048576,12,FALSE))</f>
        <v/>
      </c>
    </row>
    <row r="1043458" spans="10:10">
      <c r="J1043458" s="168" t="str">
        <f>IF(C1043458="","",VLOOKUP(C1043458,运单基本信息!$C$4:$P$1048576,12,FALSE))</f>
        <v/>
      </c>
    </row>
    <row r="1043459" spans="10:10">
      <c r="J1043459" s="168" t="str">
        <f>IF(C1043459="","",VLOOKUP(C1043459,运单基本信息!$C$4:$P$1048576,12,FALSE))</f>
        <v/>
      </c>
    </row>
    <row r="1043460" spans="10:10">
      <c r="J1043460" s="168" t="str">
        <f>IF(C1043460="","",VLOOKUP(C1043460,运单基本信息!$C$4:$P$1048576,12,FALSE))</f>
        <v/>
      </c>
    </row>
    <row r="1043461" spans="10:10">
      <c r="J1043461" s="168" t="str">
        <f>IF(C1043461="","",VLOOKUP(C1043461,运单基本信息!$C$4:$P$1048576,12,FALSE))</f>
        <v/>
      </c>
    </row>
    <row r="1043462" spans="10:10">
      <c r="J1043462" s="168" t="str">
        <f>IF(C1043462="","",VLOOKUP(C1043462,运单基本信息!$C$4:$P$1048576,12,FALSE))</f>
        <v/>
      </c>
    </row>
    <row r="1043463" spans="10:10">
      <c r="J1043463" s="168" t="str">
        <f>IF(C1043463="","",VLOOKUP(C1043463,运单基本信息!$C$4:$P$1048576,12,FALSE))</f>
        <v/>
      </c>
    </row>
    <row r="1043464" spans="10:10">
      <c r="J1043464" s="168" t="str">
        <f>IF(C1043464="","",VLOOKUP(C1043464,运单基本信息!$C$4:$P$1048576,12,FALSE))</f>
        <v/>
      </c>
    </row>
    <row r="1043465" spans="10:10">
      <c r="J1043465" s="168" t="str">
        <f>IF(C1043465="","",VLOOKUP(C1043465,运单基本信息!$C$4:$P$1048576,12,FALSE))</f>
        <v/>
      </c>
    </row>
    <row r="1043466" spans="10:10">
      <c r="J1043466" s="168" t="str">
        <f>IF(C1043466="","",VLOOKUP(C1043466,运单基本信息!$C$4:$P$1048576,12,FALSE))</f>
        <v/>
      </c>
    </row>
    <row r="1043467" spans="10:10">
      <c r="J1043467" s="168" t="str">
        <f>IF(C1043467="","",VLOOKUP(C1043467,运单基本信息!$C$4:$P$1048576,12,FALSE))</f>
        <v/>
      </c>
    </row>
    <row r="1043468" spans="10:10">
      <c r="J1043468" s="168" t="str">
        <f>IF(C1043468="","",VLOOKUP(C1043468,运单基本信息!$C$4:$P$1048576,12,FALSE))</f>
        <v/>
      </c>
    </row>
    <row r="1043469" spans="10:10">
      <c r="J1043469" s="168" t="str">
        <f>IF(C1043469="","",VLOOKUP(C1043469,运单基本信息!$C$4:$P$1048576,12,FALSE))</f>
        <v/>
      </c>
    </row>
    <row r="1043470" spans="10:10">
      <c r="J1043470" s="168" t="str">
        <f>IF(C1043470="","",VLOOKUP(C1043470,运单基本信息!$C$4:$P$1048576,12,FALSE))</f>
        <v/>
      </c>
    </row>
    <row r="1043471" spans="10:10">
      <c r="J1043471" s="168" t="str">
        <f>IF(C1043471="","",VLOOKUP(C1043471,运单基本信息!$C$4:$P$1048576,12,FALSE))</f>
        <v/>
      </c>
    </row>
    <row r="1043472" spans="10:10">
      <c r="J1043472" s="168" t="str">
        <f>IF(C1043472="","",VLOOKUP(C1043472,运单基本信息!$C$4:$P$1048576,12,FALSE))</f>
        <v/>
      </c>
    </row>
    <row r="1043473" spans="10:10">
      <c r="J1043473" s="168" t="str">
        <f>IF(C1043473="","",VLOOKUP(C1043473,运单基本信息!$C$4:$P$1048576,12,FALSE))</f>
        <v/>
      </c>
    </row>
    <row r="1043474" spans="10:10">
      <c r="J1043474" s="168" t="str">
        <f>IF(C1043474="","",VLOOKUP(C1043474,运单基本信息!$C$4:$P$1048576,12,FALSE))</f>
        <v/>
      </c>
    </row>
    <row r="1043475" spans="10:10">
      <c r="J1043475" s="168" t="str">
        <f>IF(C1043475="","",VLOOKUP(C1043475,运单基本信息!$C$4:$P$1048576,12,FALSE))</f>
        <v/>
      </c>
    </row>
    <row r="1043476" spans="10:10">
      <c r="J1043476" s="168" t="str">
        <f>IF(C1043476="","",VLOOKUP(C1043476,运单基本信息!$C$4:$P$1048576,12,FALSE))</f>
        <v/>
      </c>
    </row>
    <row r="1043477" spans="10:10">
      <c r="J1043477" s="168" t="str">
        <f>IF(C1043477="","",VLOOKUP(C1043477,运单基本信息!$C$4:$P$1048576,12,FALSE))</f>
        <v/>
      </c>
    </row>
    <row r="1043478" spans="10:10">
      <c r="J1043478" s="168" t="str">
        <f>IF(C1043478="","",VLOOKUP(C1043478,运单基本信息!$C$4:$P$1048576,12,FALSE))</f>
        <v/>
      </c>
    </row>
    <row r="1043479" spans="10:10">
      <c r="J1043479" s="168" t="str">
        <f>IF(C1043479="","",VLOOKUP(C1043479,运单基本信息!$C$4:$P$1048576,12,FALSE))</f>
        <v/>
      </c>
    </row>
    <row r="1043480" spans="10:10">
      <c r="J1043480" s="168" t="str">
        <f>IF(C1043480="","",VLOOKUP(C1043480,运单基本信息!$C$4:$P$1048576,12,FALSE))</f>
        <v/>
      </c>
    </row>
    <row r="1043481" spans="10:10">
      <c r="J1043481" s="168" t="str">
        <f>IF(C1043481="","",VLOOKUP(C1043481,运单基本信息!$C$4:$P$1048576,12,FALSE))</f>
        <v/>
      </c>
    </row>
    <row r="1043482" spans="10:10">
      <c r="J1043482" s="168" t="str">
        <f>IF(C1043482="","",VLOOKUP(C1043482,运单基本信息!$C$4:$P$1048576,12,FALSE))</f>
        <v/>
      </c>
    </row>
    <row r="1043483" spans="10:10">
      <c r="J1043483" s="168" t="str">
        <f>IF(C1043483="","",VLOOKUP(C1043483,运单基本信息!$C$4:$P$1048576,12,FALSE))</f>
        <v/>
      </c>
    </row>
    <row r="1043484" spans="10:10">
      <c r="J1043484" s="168" t="str">
        <f>IF(C1043484="","",VLOOKUP(C1043484,运单基本信息!$C$4:$P$1048576,12,FALSE))</f>
        <v/>
      </c>
    </row>
    <row r="1043485" spans="10:10">
      <c r="J1043485" s="168" t="str">
        <f>IF(C1043485="","",VLOOKUP(C1043485,运单基本信息!$C$4:$P$1048576,12,FALSE))</f>
        <v/>
      </c>
    </row>
    <row r="1043486" spans="10:10">
      <c r="J1043486" s="168" t="str">
        <f>IF(C1043486="","",VLOOKUP(C1043486,运单基本信息!$C$4:$P$1048576,12,FALSE))</f>
        <v/>
      </c>
    </row>
    <row r="1043487" spans="10:10">
      <c r="J1043487" s="168" t="str">
        <f>IF(C1043487="","",VLOOKUP(C1043487,运单基本信息!$C$4:$P$1048576,12,FALSE))</f>
        <v/>
      </c>
    </row>
    <row r="1043488" spans="10:10">
      <c r="J1043488" s="168" t="str">
        <f>IF(C1043488="","",VLOOKUP(C1043488,运单基本信息!$C$4:$P$1048576,12,FALSE))</f>
        <v/>
      </c>
    </row>
    <row r="1043489" spans="10:10">
      <c r="J1043489" s="168" t="str">
        <f>IF(C1043489="","",VLOOKUP(C1043489,运单基本信息!$C$4:$P$1048576,12,FALSE))</f>
        <v/>
      </c>
    </row>
    <row r="1043490" spans="10:10">
      <c r="J1043490" s="168" t="str">
        <f>IF(C1043490="","",VLOOKUP(C1043490,运单基本信息!$C$4:$P$1048576,12,FALSE))</f>
        <v/>
      </c>
    </row>
    <row r="1043491" spans="10:10">
      <c r="J1043491" s="168" t="str">
        <f>IF(C1043491="","",VLOOKUP(C1043491,运单基本信息!$C$4:$P$1048576,12,FALSE))</f>
        <v/>
      </c>
    </row>
    <row r="1043492" spans="10:10">
      <c r="J1043492" s="168" t="str">
        <f>IF(C1043492="","",VLOOKUP(C1043492,运单基本信息!$C$4:$P$1048576,12,FALSE))</f>
        <v/>
      </c>
    </row>
    <row r="1043493" spans="10:10">
      <c r="J1043493" s="168" t="str">
        <f>IF(C1043493="","",VLOOKUP(C1043493,运单基本信息!$C$4:$P$1048576,12,FALSE))</f>
        <v/>
      </c>
    </row>
    <row r="1043494" spans="10:10">
      <c r="J1043494" s="168" t="str">
        <f>IF(C1043494="","",VLOOKUP(C1043494,运单基本信息!$C$4:$P$1048576,12,FALSE))</f>
        <v/>
      </c>
    </row>
    <row r="1043495" spans="10:10">
      <c r="J1043495" s="168" t="str">
        <f>IF(C1043495="","",VLOOKUP(C1043495,运单基本信息!$C$4:$P$1048576,12,FALSE))</f>
        <v/>
      </c>
    </row>
    <row r="1043496" spans="10:10">
      <c r="J1043496" s="168" t="str">
        <f>IF(C1043496="","",VLOOKUP(C1043496,运单基本信息!$C$4:$P$1048576,12,FALSE))</f>
        <v/>
      </c>
    </row>
    <row r="1043497" spans="10:10">
      <c r="J1043497" s="168" t="str">
        <f>IF(C1043497="","",VLOOKUP(C1043497,运单基本信息!$C$4:$P$1048576,12,FALSE))</f>
        <v/>
      </c>
    </row>
    <row r="1043498" spans="10:10">
      <c r="J1043498" s="168" t="str">
        <f>IF(C1043498="","",VLOOKUP(C1043498,运单基本信息!$C$4:$P$1048576,12,FALSE))</f>
        <v/>
      </c>
    </row>
    <row r="1043499" spans="10:10">
      <c r="J1043499" s="168" t="str">
        <f>IF(C1043499="","",VLOOKUP(C1043499,运单基本信息!$C$4:$P$1048576,12,FALSE))</f>
        <v/>
      </c>
    </row>
    <row r="1043500" spans="10:10">
      <c r="J1043500" s="168" t="str">
        <f>IF(C1043500="","",VLOOKUP(C1043500,运单基本信息!$C$4:$P$1048576,12,FALSE))</f>
        <v/>
      </c>
    </row>
    <row r="1043501" spans="10:10">
      <c r="J1043501" s="168" t="str">
        <f>IF(C1043501="","",VLOOKUP(C1043501,运单基本信息!$C$4:$P$1048576,12,FALSE))</f>
        <v/>
      </c>
    </row>
    <row r="1043502" spans="10:10">
      <c r="J1043502" s="168" t="str">
        <f>IF(C1043502="","",VLOOKUP(C1043502,运单基本信息!$C$4:$P$1048576,12,FALSE))</f>
        <v/>
      </c>
    </row>
    <row r="1043503" spans="10:10">
      <c r="J1043503" s="168" t="str">
        <f>IF(C1043503="","",VLOOKUP(C1043503,运单基本信息!$C$4:$P$1048576,12,FALSE))</f>
        <v/>
      </c>
    </row>
    <row r="1043504" spans="10:10">
      <c r="J1043504" s="168" t="str">
        <f>IF(C1043504="","",VLOOKUP(C1043504,运单基本信息!$C$4:$P$1048576,12,FALSE))</f>
        <v/>
      </c>
    </row>
    <row r="1043505" spans="10:10">
      <c r="J1043505" s="168" t="str">
        <f>IF(C1043505="","",VLOOKUP(C1043505,运单基本信息!$C$4:$P$1048576,12,FALSE))</f>
        <v/>
      </c>
    </row>
    <row r="1043506" spans="10:10">
      <c r="J1043506" s="168" t="str">
        <f>IF(C1043506="","",VLOOKUP(C1043506,运单基本信息!$C$4:$P$1048576,12,FALSE))</f>
        <v/>
      </c>
    </row>
    <row r="1043507" spans="10:10">
      <c r="J1043507" s="168" t="str">
        <f>IF(C1043507="","",VLOOKUP(C1043507,运单基本信息!$C$4:$P$1048576,12,FALSE))</f>
        <v/>
      </c>
    </row>
    <row r="1043508" spans="10:10">
      <c r="J1043508" s="168" t="str">
        <f>IF(C1043508="","",VLOOKUP(C1043508,运单基本信息!$C$4:$P$1048576,12,FALSE))</f>
        <v/>
      </c>
    </row>
    <row r="1043509" spans="10:10">
      <c r="J1043509" s="168" t="str">
        <f>IF(C1043509="","",VLOOKUP(C1043509,运单基本信息!$C$4:$P$1048576,12,FALSE))</f>
        <v/>
      </c>
    </row>
    <row r="1043510" spans="10:10">
      <c r="J1043510" s="168" t="str">
        <f>IF(C1043510="","",VLOOKUP(C1043510,运单基本信息!$C$4:$P$1048576,12,FALSE))</f>
        <v/>
      </c>
    </row>
    <row r="1043511" spans="10:10">
      <c r="J1043511" s="168" t="str">
        <f>IF(C1043511="","",VLOOKUP(C1043511,运单基本信息!$C$4:$P$1048576,12,FALSE))</f>
        <v/>
      </c>
    </row>
    <row r="1043512" spans="10:10">
      <c r="J1043512" s="168" t="str">
        <f>IF(C1043512="","",VLOOKUP(C1043512,运单基本信息!$C$4:$P$1048576,12,FALSE))</f>
        <v/>
      </c>
    </row>
    <row r="1043513" spans="10:10">
      <c r="J1043513" s="168" t="str">
        <f>IF(C1043513="","",VLOOKUP(C1043513,运单基本信息!$C$4:$P$1048576,12,FALSE))</f>
        <v/>
      </c>
    </row>
    <row r="1043514" spans="10:10">
      <c r="J1043514" s="168" t="str">
        <f>IF(C1043514="","",VLOOKUP(C1043514,运单基本信息!$C$4:$P$1048576,12,FALSE))</f>
        <v/>
      </c>
    </row>
    <row r="1043515" spans="10:10">
      <c r="J1043515" s="168" t="str">
        <f>IF(C1043515="","",VLOOKUP(C1043515,运单基本信息!$C$4:$P$1048576,12,FALSE))</f>
        <v/>
      </c>
    </row>
    <row r="1043516" spans="10:10">
      <c r="J1043516" s="168" t="str">
        <f>IF(C1043516="","",VLOOKUP(C1043516,运单基本信息!$C$4:$P$1048576,12,FALSE))</f>
        <v/>
      </c>
    </row>
    <row r="1043517" spans="10:10">
      <c r="J1043517" s="168" t="str">
        <f>IF(C1043517="","",VLOOKUP(C1043517,运单基本信息!$C$4:$P$1048576,12,FALSE))</f>
        <v/>
      </c>
    </row>
    <row r="1043518" spans="10:10">
      <c r="J1043518" s="168" t="str">
        <f>IF(C1043518="","",VLOOKUP(C1043518,运单基本信息!$C$4:$P$1048576,12,FALSE))</f>
        <v/>
      </c>
    </row>
    <row r="1043519" spans="10:10">
      <c r="J1043519" s="168" t="str">
        <f>IF(C1043519="","",VLOOKUP(C1043519,运单基本信息!$C$4:$P$1048576,12,FALSE))</f>
        <v/>
      </c>
    </row>
    <row r="1043520" spans="10:10">
      <c r="J1043520" s="168" t="str">
        <f>IF(C1043520="","",VLOOKUP(C1043520,运单基本信息!$C$4:$P$1048576,12,FALSE))</f>
        <v/>
      </c>
    </row>
    <row r="1043521" spans="10:10">
      <c r="J1043521" s="168" t="str">
        <f>IF(C1043521="","",VLOOKUP(C1043521,运单基本信息!$C$4:$P$1048576,12,FALSE))</f>
        <v/>
      </c>
    </row>
    <row r="1043522" spans="10:10">
      <c r="J1043522" s="168" t="str">
        <f>IF(C1043522="","",VLOOKUP(C1043522,运单基本信息!$C$4:$P$1048576,12,FALSE))</f>
        <v/>
      </c>
    </row>
    <row r="1043523" spans="10:10">
      <c r="J1043523" s="168" t="str">
        <f>IF(C1043523="","",VLOOKUP(C1043523,运单基本信息!$C$4:$P$1048576,12,FALSE))</f>
        <v/>
      </c>
    </row>
    <row r="1043524" spans="10:10">
      <c r="J1043524" s="168" t="str">
        <f>IF(C1043524="","",VLOOKUP(C1043524,运单基本信息!$C$4:$P$1048576,12,FALSE))</f>
        <v/>
      </c>
    </row>
    <row r="1043525" spans="10:10">
      <c r="J1043525" s="168" t="str">
        <f>IF(C1043525="","",VLOOKUP(C1043525,运单基本信息!$C$4:$P$1048576,12,FALSE))</f>
        <v/>
      </c>
    </row>
    <row r="1043526" spans="10:10">
      <c r="J1043526" s="168" t="str">
        <f>IF(C1043526="","",VLOOKUP(C1043526,运单基本信息!$C$4:$P$1048576,12,FALSE))</f>
        <v/>
      </c>
    </row>
    <row r="1043527" spans="10:10">
      <c r="J1043527" s="168" t="str">
        <f>IF(C1043527="","",VLOOKUP(C1043527,运单基本信息!$C$4:$P$1048576,12,FALSE))</f>
        <v/>
      </c>
    </row>
    <row r="1043528" spans="10:10">
      <c r="J1043528" s="168" t="str">
        <f>IF(C1043528="","",VLOOKUP(C1043528,运单基本信息!$C$4:$P$1048576,12,FALSE))</f>
        <v/>
      </c>
    </row>
    <row r="1043529" spans="10:10">
      <c r="J1043529" s="168" t="str">
        <f>IF(C1043529="","",VLOOKUP(C1043529,运单基本信息!$C$4:$P$1048576,12,FALSE))</f>
        <v/>
      </c>
    </row>
    <row r="1043530" spans="10:10">
      <c r="J1043530" s="168" t="str">
        <f>IF(C1043530="","",VLOOKUP(C1043530,运单基本信息!$C$4:$P$1048576,12,FALSE))</f>
        <v/>
      </c>
    </row>
    <row r="1043531" spans="10:10">
      <c r="J1043531" s="168" t="str">
        <f>IF(C1043531="","",VLOOKUP(C1043531,运单基本信息!$C$4:$P$1048576,12,FALSE))</f>
        <v/>
      </c>
    </row>
    <row r="1043532" spans="10:10">
      <c r="J1043532" s="168" t="str">
        <f>IF(C1043532="","",VLOOKUP(C1043532,运单基本信息!$C$4:$P$1048576,12,FALSE))</f>
        <v/>
      </c>
    </row>
    <row r="1043533" spans="10:10">
      <c r="J1043533" s="168" t="str">
        <f>IF(C1043533="","",VLOOKUP(C1043533,运单基本信息!$C$4:$P$1048576,12,FALSE))</f>
        <v/>
      </c>
    </row>
    <row r="1043534" spans="10:10">
      <c r="J1043534" s="168" t="str">
        <f>IF(C1043534="","",VLOOKUP(C1043534,运单基本信息!$C$4:$P$1048576,12,FALSE))</f>
        <v/>
      </c>
    </row>
    <row r="1043535" spans="10:10">
      <c r="J1043535" s="168" t="str">
        <f>IF(C1043535="","",VLOOKUP(C1043535,运单基本信息!$C$4:$P$1048576,12,FALSE))</f>
        <v/>
      </c>
    </row>
    <row r="1043536" spans="10:10">
      <c r="J1043536" s="168" t="str">
        <f>IF(C1043536="","",VLOOKUP(C1043536,运单基本信息!$C$4:$P$1048576,12,FALSE))</f>
        <v/>
      </c>
    </row>
    <row r="1043537" spans="10:10">
      <c r="J1043537" s="168" t="str">
        <f>IF(C1043537="","",VLOOKUP(C1043537,运单基本信息!$C$4:$P$1048576,12,FALSE))</f>
        <v/>
      </c>
    </row>
    <row r="1043538" spans="10:10">
      <c r="J1043538" s="168" t="str">
        <f>IF(C1043538="","",VLOOKUP(C1043538,运单基本信息!$C$4:$P$1048576,12,FALSE))</f>
        <v/>
      </c>
    </row>
    <row r="1043539" spans="10:10">
      <c r="J1043539" s="168" t="str">
        <f>IF(C1043539="","",VLOOKUP(C1043539,运单基本信息!$C$4:$P$1048576,12,FALSE))</f>
        <v/>
      </c>
    </row>
    <row r="1043540" spans="10:10">
      <c r="J1043540" s="168" t="str">
        <f>IF(C1043540="","",VLOOKUP(C1043540,运单基本信息!$C$4:$P$1048576,12,FALSE))</f>
        <v/>
      </c>
    </row>
    <row r="1043541" spans="10:10">
      <c r="J1043541" s="168" t="str">
        <f>IF(C1043541="","",VLOOKUP(C1043541,运单基本信息!$C$4:$P$1048576,12,FALSE))</f>
        <v/>
      </c>
    </row>
    <row r="1043542" spans="10:10">
      <c r="J1043542" s="168" t="str">
        <f>IF(C1043542="","",VLOOKUP(C1043542,运单基本信息!$C$4:$P$1048576,12,FALSE))</f>
        <v/>
      </c>
    </row>
    <row r="1043543" spans="10:10">
      <c r="J1043543" s="168" t="str">
        <f>IF(C1043543="","",VLOOKUP(C1043543,运单基本信息!$C$4:$P$1048576,12,FALSE))</f>
        <v/>
      </c>
    </row>
    <row r="1043544" spans="10:10">
      <c r="J1043544" s="168" t="str">
        <f>IF(C1043544="","",VLOOKUP(C1043544,运单基本信息!$C$4:$P$1048576,12,FALSE))</f>
        <v/>
      </c>
    </row>
    <row r="1043545" spans="10:10">
      <c r="J1043545" s="168" t="str">
        <f>IF(C1043545="","",VLOOKUP(C1043545,运单基本信息!$C$4:$P$1048576,12,FALSE))</f>
        <v/>
      </c>
    </row>
    <row r="1043546" spans="10:10">
      <c r="J1043546" s="168" t="str">
        <f>IF(C1043546="","",VLOOKUP(C1043546,运单基本信息!$C$4:$P$1048576,12,FALSE))</f>
        <v/>
      </c>
    </row>
    <row r="1043547" spans="10:10">
      <c r="J1043547" s="168" t="str">
        <f>IF(C1043547="","",VLOOKUP(C1043547,运单基本信息!$C$4:$P$1048576,12,FALSE))</f>
        <v/>
      </c>
    </row>
    <row r="1043548" spans="10:10">
      <c r="J1043548" s="168" t="str">
        <f>IF(C1043548="","",VLOOKUP(C1043548,运单基本信息!$C$4:$P$1048576,12,FALSE))</f>
        <v/>
      </c>
    </row>
    <row r="1043549" spans="10:10">
      <c r="J1043549" s="168" t="str">
        <f>IF(C1043549="","",VLOOKUP(C1043549,运单基本信息!$C$4:$P$1048576,12,FALSE))</f>
        <v/>
      </c>
    </row>
    <row r="1043550" spans="10:10">
      <c r="J1043550" s="168" t="str">
        <f>IF(C1043550="","",VLOOKUP(C1043550,运单基本信息!$C$4:$P$1048576,12,FALSE))</f>
        <v/>
      </c>
    </row>
    <row r="1043551" spans="10:10">
      <c r="J1043551" s="168" t="str">
        <f>IF(C1043551="","",VLOOKUP(C1043551,运单基本信息!$C$4:$P$1048576,12,FALSE))</f>
        <v/>
      </c>
    </row>
    <row r="1043552" spans="10:10">
      <c r="J1043552" s="168" t="str">
        <f>IF(C1043552="","",VLOOKUP(C1043552,运单基本信息!$C$4:$P$1048576,12,FALSE))</f>
        <v/>
      </c>
    </row>
    <row r="1043553" spans="10:10">
      <c r="J1043553" s="168" t="str">
        <f>IF(C1043553="","",VLOOKUP(C1043553,运单基本信息!$C$4:$P$1048576,12,FALSE))</f>
        <v/>
      </c>
    </row>
    <row r="1043554" spans="10:10">
      <c r="J1043554" s="168" t="str">
        <f>IF(C1043554="","",VLOOKUP(C1043554,运单基本信息!$C$4:$P$1048576,12,FALSE))</f>
        <v/>
      </c>
    </row>
    <row r="1043555" spans="10:10">
      <c r="J1043555" s="168" t="str">
        <f>IF(C1043555="","",VLOOKUP(C1043555,运单基本信息!$C$4:$P$1048576,12,FALSE))</f>
        <v/>
      </c>
    </row>
    <row r="1043556" spans="10:10">
      <c r="J1043556" s="168" t="str">
        <f>IF(C1043556="","",VLOOKUP(C1043556,运单基本信息!$C$4:$P$1048576,12,FALSE))</f>
        <v/>
      </c>
    </row>
    <row r="1043557" spans="10:10">
      <c r="J1043557" s="168" t="str">
        <f>IF(C1043557="","",VLOOKUP(C1043557,运单基本信息!$C$4:$P$1048576,12,FALSE))</f>
        <v/>
      </c>
    </row>
    <row r="1043558" spans="10:10">
      <c r="J1043558" s="168" t="str">
        <f>IF(C1043558="","",VLOOKUP(C1043558,运单基本信息!$C$4:$P$1048576,12,FALSE))</f>
        <v/>
      </c>
    </row>
    <row r="1043559" spans="10:10">
      <c r="J1043559" s="168" t="str">
        <f>IF(C1043559="","",VLOOKUP(C1043559,运单基本信息!$C$4:$P$1048576,12,FALSE))</f>
        <v/>
      </c>
    </row>
    <row r="1043560" spans="10:10">
      <c r="J1043560" s="168" t="str">
        <f>IF(C1043560="","",VLOOKUP(C1043560,运单基本信息!$C$4:$P$1048576,12,FALSE))</f>
        <v/>
      </c>
    </row>
    <row r="1043561" spans="10:10">
      <c r="J1043561" s="168" t="str">
        <f>IF(C1043561="","",VLOOKUP(C1043561,运单基本信息!$C$4:$P$1048576,12,FALSE))</f>
        <v/>
      </c>
    </row>
    <row r="1043562" spans="10:10">
      <c r="J1043562" s="168" t="str">
        <f>IF(C1043562="","",VLOOKUP(C1043562,运单基本信息!$C$4:$P$1048576,12,FALSE))</f>
        <v/>
      </c>
    </row>
    <row r="1043563" spans="10:10">
      <c r="J1043563" s="168" t="str">
        <f>IF(C1043563="","",VLOOKUP(C1043563,运单基本信息!$C$4:$P$1048576,12,FALSE))</f>
        <v/>
      </c>
    </row>
    <row r="1043564" spans="10:10">
      <c r="J1043564" s="168" t="str">
        <f>IF(C1043564="","",VLOOKUP(C1043564,运单基本信息!$C$4:$P$1048576,12,FALSE))</f>
        <v/>
      </c>
    </row>
    <row r="1043565" spans="10:10">
      <c r="J1043565" s="168" t="str">
        <f>IF(C1043565="","",VLOOKUP(C1043565,运单基本信息!$C$4:$P$1048576,12,FALSE))</f>
        <v/>
      </c>
    </row>
    <row r="1043566" spans="10:10">
      <c r="J1043566" s="168" t="str">
        <f>IF(C1043566="","",VLOOKUP(C1043566,运单基本信息!$C$4:$P$1048576,12,FALSE))</f>
        <v/>
      </c>
    </row>
    <row r="1043567" spans="10:10">
      <c r="J1043567" s="168" t="str">
        <f>IF(C1043567="","",VLOOKUP(C1043567,运单基本信息!$C$4:$P$1048576,12,FALSE))</f>
        <v/>
      </c>
    </row>
    <row r="1043568" spans="10:10">
      <c r="J1043568" s="168" t="str">
        <f>IF(C1043568="","",VLOOKUP(C1043568,运单基本信息!$C$4:$P$1048576,12,FALSE))</f>
        <v/>
      </c>
    </row>
    <row r="1043569" spans="10:10">
      <c r="J1043569" s="168" t="str">
        <f>IF(C1043569="","",VLOOKUP(C1043569,运单基本信息!$C$4:$P$1048576,12,FALSE))</f>
        <v/>
      </c>
    </row>
    <row r="1043570" spans="10:10">
      <c r="J1043570" s="168" t="str">
        <f>IF(C1043570="","",VLOOKUP(C1043570,运单基本信息!$C$4:$P$1048576,12,FALSE))</f>
        <v/>
      </c>
    </row>
    <row r="1043571" spans="10:10">
      <c r="J1043571" s="168" t="str">
        <f>IF(C1043571="","",VLOOKUP(C1043571,运单基本信息!$C$4:$P$1048576,12,FALSE))</f>
        <v/>
      </c>
    </row>
    <row r="1043572" spans="10:10">
      <c r="J1043572" s="168" t="str">
        <f>IF(C1043572="","",VLOOKUP(C1043572,运单基本信息!$C$4:$P$1048576,12,FALSE))</f>
        <v/>
      </c>
    </row>
    <row r="1043573" spans="10:10">
      <c r="J1043573" s="168" t="str">
        <f>IF(C1043573="","",VLOOKUP(C1043573,运单基本信息!$C$4:$P$1048576,12,FALSE))</f>
        <v/>
      </c>
    </row>
    <row r="1043574" spans="10:10">
      <c r="J1043574" s="168" t="str">
        <f>IF(C1043574="","",VLOOKUP(C1043574,运单基本信息!$C$4:$P$1048576,12,FALSE))</f>
        <v/>
      </c>
    </row>
    <row r="1043575" spans="10:10">
      <c r="J1043575" s="168" t="str">
        <f>IF(C1043575="","",VLOOKUP(C1043575,运单基本信息!$C$4:$P$1048576,12,FALSE))</f>
        <v/>
      </c>
    </row>
    <row r="1043576" spans="10:10">
      <c r="J1043576" s="168" t="str">
        <f>IF(C1043576="","",VLOOKUP(C1043576,运单基本信息!$C$4:$P$1048576,12,FALSE))</f>
        <v/>
      </c>
    </row>
    <row r="1043577" spans="10:10">
      <c r="J1043577" s="168" t="str">
        <f>IF(C1043577="","",VLOOKUP(C1043577,运单基本信息!$C$4:$P$1048576,12,FALSE))</f>
        <v/>
      </c>
    </row>
    <row r="1043578" spans="10:10">
      <c r="J1043578" s="168" t="str">
        <f>IF(C1043578="","",VLOOKUP(C1043578,运单基本信息!$C$4:$P$1048576,12,FALSE))</f>
        <v/>
      </c>
    </row>
    <row r="1043579" spans="10:10">
      <c r="J1043579" s="168" t="str">
        <f>IF(C1043579="","",VLOOKUP(C1043579,运单基本信息!$C$4:$P$1048576,12,FALSE))</f>
        <v/>
      </c>
    </row>
    <row r="1043580" spans="10:10">
      <c r="J1043580" s="168" t="str">
        <f>IF(C1043580="","",VLOOKUP(C1043580,运单基本信息!$C$4:$P$1048576,12,FALSE))</f>
        <v/>
      </c>
    </row>
    <row r="1043581" spans="10:10">
      <c r="J1043581" s="168" t="str">
        <f>IF(C1043581="","",VLOOKUP(C1043581,运单基本信息!$C$4:$P$1048576,12,FALSE))</f>
        <v/>
      </c>
    </row>
    <row r="1043582" spans="10:10">
      <c r="J1043582" s="168" t="str">
        <f>IF(C1043582="","",VLOOKUP(C1043582,运单基本信息!$C$4:$P$1048576,12,FALSE))</f>
        <v/>
      </c>
    </row>
    <row r="1043583" spans="10:10">
      <c r="J1043583" s="168" t="str">
        <f>IF(C1043583="","",VLOOKUP(C1043583,运单基本信息!$C$4:$P$1048576,12,FALSE))</f>
        <v/>
      </c>
    </row>
    <row r="1043584" spans="10:10">
      <c r="J1043584" s="168" t="str">
        <f>IF(C1043584="","",VLOOKUP(C1043584,运单基本信息!$C$4:$P$1048576,12,FALSE))</f>
        <v/>
      </c>
    </row>
    <row r="1043585" spans="10:10">
      <c r="J1043585" s="168" t="str">
        <f>IF(C1043585="","",VLOOKUP(C1043585,运单基本信息!$C$4:$P$1048576,12,FALSE))</f>
        <v/>
      </c>
    </row>
    <row r="1043586" spans="10:10">
      <c r="J1043586" s="168" t="str">
        <f>IF(C1043586="","",VLOOKUP(C1043586,运单基本信息!$C$4:$P$1048576,12,FALSE))</f>
        <v/>
      </c>
    </row>
    <row r="1043587" spans="10:10">
      <c r="J1043587" s="168" t="str">
        <f>IF(C1043587="","",VLOOKUP(C1043587,运单基本信息!$C$4:$P$1048576,12,FALSE))</f>
        <v/>
      </c>
    </row>
    <row r="1043588" spans="10:10">
      <c r="J1043588" s="168" t="str">
        <f>IF(C1043588="","",VLOOKUP(C1043588,运单基本信息!$C$4:$P$1048576,12,FALSE))</f>
        <v/>
      </c>
    </row>
    <row r="1043589" spans="10:10">
      <c r="J1043589" s="168" t="str">
        <f>IF(C1043589="","",VLOOKUP(C1043589,运单基本信息!$C$4:$P$1048576,12,FALSE))</f>
        <v/>
      </c>
    </row>
    <row r="1043590" spans="10:10">
      <c r="J1043590" s="168" t="str">
        <f>IF(C1043590="","",VLOOKUP(C1043590,运单基本信息!$C$4:$P$1048576,12,FALSE))</f>
        <v/>
      </c>
    </row>
    <row r="1043591" spans="10:10">
      <c r="J1043591" s="168" t="str">
        <f>IF(C1043591="","",VLOOKUP(C1043591,运单基本信息!$C$4:$P$1048576,12,FALSE))</f>
        <v/>
      </c>
    </row>
    <row r="1043592" spans="10:10">
      <c r="J1043592" s="168" t="str">
        <f>IF(C1043592="","",VLOOKUP(C1043592,运单基本信息!$C$4:$P$1048576,12,FALSE))</f>
        <v/>
      </c>
    </row>
    <row r="1043593" spans="10:10">
      <c r="J1043593" s="168" t="str">
        <f>IF(C1043593="","",VLOOKUP(C1043593,运单基本信息!$C$4:$P$1048576,12,FALSE))</f>
        <v/>
      </c>
    </row>
    <row r="1043594" spans="10:10">
      <c r="J1043594" s="168" t="str">
        <f>IF(C1043594="","",VLOOKUP(C1043594,运单基本信息!$C$4:$P$1048576,12,FALSE))</f>
        <v/>
      </c>
    </row>
    <row r="1043595" spans="10:10">
      <c r="J1043595" s="168" t="str">
        <f>IF(C1043595="","",VLOOKUP(C1043595,运单基本信息!$C$4:$P$1048576,12,FALSE))</f>
        <v/>
      </c>
    </row>
    <row r="1043596" spans="10:10">
      <c r="J1043596" s="168" t="str">
        <f>IF(C1043596="","",VLOOKUP(C1043596,运单基本信息!$C$4:$P$1048576,12,FALSE))</f>
        <v/>
      </c>
    </row>
    <row r="1043597" spans="10:10">
      <c r="J1043597" s="168" t="str">
        <f>IF(C1043597="","",VLOOKUP(C1043597,运单基本信息!$C$4:$P$1048576,12,FALSE))</f>
        <v/>
      </c>
    </row>
    <row r="1043598" spans="10:10">
      <c r="J1043598" s="168" t="str">
        <f>IF(C1043598="","",VLOOKUP(C1043598,运单基本信息!$C$4:$P$1048576,12,FALSE))</f>
        <v/>
      </c>
    </row>
    <row r="1043599" spans="10:10">
      <c r="J1043599" s="168" t="str">
        <f>IF(C1043599="","",VLOOKUP(C1043599,运单基本信息!$C$4:$P$1048576,12,FALSE))</f>
        <v/>
      </c>
    </row>
    <row r="1043600" spans="10:10">
      <c r="J1043600" s="168" t="str">
        <f>IF(C1043600="","",VLOOKUP(C1043600,运单基本信息!$C$4:$P$1048576,12,FALSE))</f>
        <v/>
      </c>
    </row>
    <row r="1043601" spans="10:10">
      <c r="J1043601" s="168" t="str">
        <f>IF(C1043601="","",VLOOKUP(C1043601,运单基本信息!$C$4:$P$1048576,12,FALSE))</f>
        <v/>
      </c>
    </row>
    <row r="1043602" spans="10:10">
      <c r="J1043602" s="168" t="str">
        <f>IF(C1043602="","",VLOOKUP(C1043602,运单基本信息!$C$4:$P$1048576,12,FALSE))</f>
        <v/>
      </c>
    </row>
    <row r="1043603" spans="10:10">
      <c r="J1043603" s="168" t="str">
        <f>IF(C1043603="","",VLOOKUP(C1043603,运单基本信息!$C$4:$P$1048576,12,FALSE))</f>
        <v/>
      </c>
    </row>
    <row r="1043604" spans="10:10">
      <c r="J1043604" s="168" t="str">
        <f>IF(C1043604="","",VLOOKUP(C1043604,运单基本信息!$C$4:$P$1048576,12,FALSE))</f>
        <v/>
      </c>
    </row>
    <row r="1043605" spans="10:10">
      <c r="J1043605" s="168" t="str">
        <f>IF(C1043605="","",VLOOKUP(C1043605,运单基本信息!$C$4:$P$1048576,12,FALSE))</f>
        <v/>
      </c>
    </row>
    <row r="1043606" spans="10:10">
      <c r="J1043606" s="168" t="str">
        <f>IF(C1043606="","",VLOOKUP(C1043606,运单基本信息!$C$4:$P$1048576,12,FALSE))</f>
        <v/>
      </c>
    </row>
    <row r="1043607" spans="10:10">
      <c r="J1043607" s="168" t="str">
        <f>IF(C1043607="","",VLOOKUP(C1043607,运单基本信息!$C$4:$P$1048576,12,FALSE))</f>
        <v/>
      </c>
    </row>
    <row r="1043608" spans="10:10">
      <c r="J1043608" s="168" t="str">
        <f>IF(C1043608="","",VLOOKUP(C1043608,运单基本信息!$C$4:$P$1048576,12,FALSE))</f>
        <v/>
      </c>
    </row>
    <row r="1043609" spans="10:10">
      <c r="J1043609" s="168" t="str">
        <f>IF(C1043609="","",VLOOKUP(C1043609,运单基本信息!$C$4:$P$1048576,12,FALSE))</f>
        <v/>
      </c>
    </row>
    <row r="1043610" spans="10:10">
      <c r="J1043610" s="168" t="str">
        <f>IF(C1043610="","",VLOOKUP(C1043610,运单基本信息!$C$4:$P$1048576,12,FALSE))</f>
        <v/>
      </c>
    </row>
    <row r="1043611" spans="10:10">
      <c r="J1043611" s="168" t="str">
        <f>IF(C1043611="","",VLOOKUP(C1043611,运单基本信息!$C$4:$P$1048576,12,FALSE))</f>
        <v/>
      </c>
    </row>
    <row r="1043612" spans="10:10">
      <c r="J1043612" s="168" t="str">
        <f>IF(C1043612="","",VLOOKUP(C1043612,运单基本信息!$C$4:$P$1048576,12,FALSE))</f>
        <v/>
      </c>
    </row>
    <row r="1043613" spans="10:10">
      <c r="J1043613" s="168" t="str">
        <f>IF(C1043613="","",VLOOKUP(C1043613,运单基本信息!$C$4:$P$1048576,12,FALSE))</f>
        <v/>
      </c>
    </row>
    <row r="1043614" spans="10:10">
      <c r="J1043614" s="168" t="str">
        <f>IF(C1043614="","",VLOOKUP(C1043614,运单基本信息!$C$4:$P$1048576,12,FALSE))</f>
        <v/>
      </c>
    </row>
    <row r="1043615" spans="10:10">
      <c r="J1043615" s="168" t="str">
        <f>IF(C1043615="","",VLOOKUP(C1043615,运单基本信息!$C$4:$P$1048576,12,FALSE))</f>
        <v/>
      </c>
    </row>
    <row r="1043616" spans="10:10">
      <c r="J1043616" s="168" t="str">
        <f>IF(C1043616="","",VLOOKUP(C1043616,运单基本信息!$C$4:$P$1048576,12,FALSE))</f>
        <v/>
      </c>
    </row>
    <row r="1043617" spans="10:10">
      <c r="J1043617" s="168" t="str">
        <f>IF(C1043617="","",VLOOKUP(C1043617,运单基本信息!$C$4:$P$1048576,12,FALSE))</f>
        <v/>
      </c>
    </row>
    <row r="1043618" spans="10:10">
      <c r="J1043618" s="168" t="str">
        <f>IF(C1043618="","",VLOOKUP(C1043618,运单基本信息!$C$4:$P$1048576,12,FALSE))</f>
        <v/>
      </c>
    </row>
    <row r="1043619" spans="10:10">
      <c r="J1043619" s="168" t="str">
        <f>IF(C1043619="","",VLOOKUP(C1043619,运单基本信息!$C$4:$P$1048576,12,FALSE))</f>
        <v/>
      </c>
    </row>
    <row r="1043620" spans="10:10">
      <c r="J1043620" s="168" t="str">
        <f>IF(C1043620="","",VLOOKUP(C1043620,运单基本信息!$C$4:$P$1048576,12,FALSE))</f>
        <v/>
      </c>
    </row>
    <row r="1043621" spans="10:10">
      <c r="J1043621" s="168" t="str">
        <f>IF(C1043621="","",VLOOKUP(C1043621,运单基本信息!$C$4:$P$1048576,12,FALSE))</f>
        <v/>
      </c>
    </row>
    <row r="1043622" spans="10:10">
      <c r="J1043622" s="168" t="str">
        <f>IF(C1043622="","",VLOOKUP(C1043622,运单基本信息!$C$4:$P$1048576,12,FALSE))</f>
        <v/>
      </c>
    </row>
    <row r="1043623" spans="10:10">
      <c r="J1043623" s="168" t="str">
        <f>IF(C1043623="","",VLOOKUP(C1043623,运单基本信息!$C$4:$P$1048576,12,FALSE))</f>
        <v/>
      </c>
    </row>
    <row r="1043624" spans="10:10">
      <c r="J1043624" s="168" t="str">
        <f>IF(C1043624="","",VLOOKUP(C1043624,运单基本信息!$C$4:$P$1048576,12,FALSE))</f>
        <v/>
      </c>
    </row>
    <row r="1043625" spans="10:10">
      <c r="J1043625" s="168" t="str">
        <f>IF(C1043625="","",VLOOKUP(C1043625,运单基本信息!$C$4:$P$1048576,12,FALSE))</f>
        <v/>
      </c>
    </row>
    <row r="1043626" spans="10:10">
      <c r="J1043626" s="168" t="str">
        <f>IF(C1043626="","",VLOOKUP(C1043626,运单基本信息!$C$4:$P$1048576,12,FALSE))</f>
        <v/>
      </c>
    </row>
    <row r="1043627" spans="10:10">
      <c r="J1043627" s="168" t="str">
        <f>IF(C1043627="","",VLOOKUP(C1043627,运单基本信息!$C$4:$P$1048576,12,FALSE))</f>
        <v/>
      </c>
    </row>
    <row r="1043628" spans="10:10">
      <c r="J1043628" s="168" t="str">
        <f>IF(C1043628="","",VLOOKUP(C1043628,运单基本信息!$C$4:$P$1048576,12,FALSE))</f>
        <v/>
      </c>
    </row>
    <row r="1043629" spans="10:10">
      <c r="J1043629" s="168" t="str">
        <f>IF(C1043629="","",VLOOKUP(C1043629,运单基本信息!$C$4:$P$1048576,12,FALSE))</f>
        <v/>
      </c>
    </row>
    <row r="1043630" spans="10:10">
      <c r="J1043630" s="168" t="str">
        <f>IF(C1043630="","",VLOOKUP(C1043630,运单基本信息!$C$4:$P$1048576,12,FALSE))</f>
        <v/>
      </c>
    </row>
    <row r="1043631" spans="10:10">
      <c r="J1043631" s="168" t="str">
        <f>IF(C1043631="","",VLOOKUP(C1043631,运单基本信息!$C$4:$P$1048576,12,FALSE))</f>
        <v/>
      </c>
    </row>
    <row r="1043632" spans="10:10">
      <c r="J1043632" s="168" t="str">
        <f>IF(C1043632="","",VLOOKUP(C1043632,运单基本信息!$C$4:$P$1048576,12,FALSE))</f>
        <v/>
      </c>
    </row>
    <row r="1043633" spans="10:10">
      <c r="J1043633" s="168" t="str">
        <f>IF(C1043633="","",VLOOKUP(C1043633,运单基本信息!$C$4:$P$1048576,12,FALSE))</f>
        <v/>
      </c>
    </row>
    <row r="1043634" spans="10:10">
      <c r="J1043634" s="168" t="str">
        <f>IF(C1043634="","",VLOOKUP(C1043634,运单基本信息!$C$4:$P$1048576,12,FALSE))</f>
        <v/>
      </c>
    </row>
    <row r="1043635" spans="10:10">
      <c r="J1043635" s="168" t="str">
        <f>IF(C1043635="","",VLOOKUP(C1043635,运单基本信息!$C$4:$P$1048576,12,FALSE))</f>
        <v/>
      </c>
    </row>
    <row r="1043636" spans="10:10">
      <c r="J1043636" s="168" t="str">
        <f>IF(C1043636="","",VLOOKUP(C1043636,运单基本信息!$C$4:$P$1048576,12,FALSE))</f>
        <v/>
      </c>
    </row>
    <row r="1043637" spans="10:10">
      <c r="J1043637" s="168" t="str">
        <f>IF(C1043637="","",VLOOKUP(C1043637,运单基本信息!$C$4:$P$1048576,12,FALSE))</f>
        <v/>
      </c>
    </row>
    <row r="1043638" spans="10:10">
      <c r="J1043638" s="168" t="str">
        <f>IF(C1043638="","",VLOOKUP(C1043638,运单基本信息!$C$4:$P$1048576,12,FALSE))</f>
        <v/>
      </c>
    </row>
    <row r="1043639" spans="10:10">
      <c r="J1043639" s="168" t="str">
        <f>IF(C1043639="","",VLOOKUP(C1043639,运单基本信息!$C$4:$P$1048576,12,FALSE))</f>
        <v/>
      </c>
    </row>
    <row r="1043640" spans="10:10">
      <c r="J1043640" s="168" t="str">
        <f>IF(C1043640="","",VLOOKUP(C1043640,运单基本信息!$C$4:$P$1048576,12,FALSE))</f>
        <v/>
      </c>
    </row>
    <row r="1043641" spans="10:10">
      <c r="J1043641" s="168" t="str">
        <f>IF(C1043641="","",VLOOKUP(C1043641,运单基本信息!$C$4:$P$1048576,12,FALSE))</f>
        <v/>
      </c>
    </row>
    <row r="1043642" spans="10:10">
      <c r="J1043642" s="168" t="str">
        <f>IF(C1043642="","",VLOOKUP(C1043642,运单基本信息!$C$4:$P$1048576,12,FALSE))</f>
        <v/>
      </c>
    </row>
    <row r="1043643" spans="10:10">
      <c r="J1043643" s="168" t="str">
        <f>IF(C1043643="","",VLOOKUP(C1043643,运单基本信息!$C$4:$P$1048576,12,FALSE))</f>
        <v/>
      </c>
    </row>
    <row r="1043644" spans="10:10">
      <c r="J1043644" s="168" t="str">
        <f>IF(C1043644="","",VLOOKUP(C1043644,运单基本信息!$C$4:$P$1048576,12,FALSE))</f>
        <v/>
      </c>
    </row>
    <row r="1043645" spans="10:10">
      <c r="J1043645" s="168" t="str">
        <f>IF(C1043645="","",VLOOKUP(C1043645,运单基本信息!$C$4:$P$1048576,12,FALSE))</f>
        <v/>
      </c>
    </row>
    <row r="1043646" spans="10:10">
      <c r="J1043646" s="168" t="str">
        <f>IF(C1043646="","",VLOOKUP(C1043646,运单基本信息!$C$4:$P$1048576,12,FALSE))</f>
        <v/>
      </c>
    </row>
    <row r="1043647" spans="10:10">
      <c r="J1043647" s="168" t="str">
        <f>IF(C1043647="","",VLOOKUP(C1043647,运单基本信息!$C$4:$P$1048576,12,FALSE))</f>
        <v/>
      </c>
    </row>
    <row r="1043648" spans="10:10">
      <c r="J1043648" s="168" t="str">
        <f>IF(C1043648="","",VLOOKUP(C1043648,运单基本信息!$C$4:$P$1048576,12,FALSE))</f>
        <v/>
      </c>
    </row>
    <row r="1043649" spans="10:10">
      <c r="J1043649" s="168" t="str">
        <f>IF(C1043649="","",VLOOKUP(C1043649,运单基本信息!$C$4:$P$1048576,12,FALSE))</f>
        <v/>
      </c>
    </row>
    <row r="1043650" spans="10:10">
      <c r="J1043650" s="168" t="str">
        <f>IF(C1043650="","",VLOOKUP(C1043650,运单基本信息!$C$4:$P$1048576,12,FALSE))</f>
        <v/>
      </c>
    </row>
    <row r="1043651" spans="10:10">
      <c r="J1043651" s="168" t="str">
        <f>IF(C1043651="","",VLOOKUP(C1043651,运单基本信息!$C$4:$P$1048576,12,FALSE))</f>
        <v/>
      </c>
    </row>
    <row r="1043652" spans="10:10">
      <c r="J1043652" s="168" t="str">
        <f>IF(C1043652="","",VLOOKUP(C1043652,运单基本信息!$C$4:$P$1048576,12,FALSE))</f>
        <v/>
      </c>
    </row>
    <row r="1043653" spans="10:10">
      <c r="J1043653" s="168" t="str">
        <f>IF(C1043653="","",VLOOKUP(C1043653,运单基本信息!$C$4:$P$1048576,12,FALSE))</f>
        <v/>
      </c>
    </row>
    <row r="1043654" spans="10:10">
      <c r="J1043654" s="168" t="str">
        <f>IF(C1043654="","",VLOOKUP(C1043654,运单基本信息!$C$4:$P$1048576,12,FALSE))</f>
        <v/>
      </c>
    </row>
    <row r="1043655" spans="10:10">
      <c r="J1043655" s="168" t="str">
        <f>IF(C1043655="","",VLOOKUP(C1043655,运单基本信息!$C$4:$P$1048576,12,FALSE))</f>
        <v/>
      </c>
    </row>
    <row r="1043656" spans="10:10">
      <c r="J1043656" s="168" t="str">
        <f>IF(C1043656="","",VLOOKUP(C1043656,运单基本信息!$C$4:$P$1048576,12,FALSE))</f>
        <v/>
      </c>
    </row>
    <row r="1043657" spans="10:10">
      <c r="J1043657" s="168" t="str">
        <f>IF(C1043657="","",VLOOKUP(C1043657,运单基本信息!$C$4:$P$1048576,12,FALSE))</f>
        <v/>
      </c>
    </row>
    <row r="1043658" spans="10:10">
      <c r="J1043658" s="168" t="str">
        <f>IF(C1043658="","",VLOOKUP(C1043658,运单基本信息!$C$4:$P$1048576,12,FALSE))</f>
        <v/>
      </c>
    </row>
    <row r="1043659" spans="10:10">
      <c r="J1043659" s="168" t="str">
        <f>IF(C1043659="","",VLOOKUP(C1043659,运单基本信息!$C$4:$P$1048576,12,FALSE))</f>
        <v/>
      </c>
    </row>
    <row r="1043660" spans="10:10">
      <c r="J1043660" s="168" t="str">
        <f>IF(C1043660="","",VLOOKUP(C1043660,运单基本信息!$C$4:$P$1048576,12,FALSE))</f>
        <v/>
      </c>
    </row>
    <row r="1043661" spans="10:10">
      <c r="J1043661" s="168" t="str">
        <f>IF(C1043661="","",VLOOKUP(C1043661,运单基本信息!$C$4:$P$1048576,12,FALSE))</f>
        <v/>
      </c>
    </row>
    <row r="1043662" spans="10:10">
      <c r="J1043662" s="168" t="str">
        <f>IF(C1043662="","",VLOOKUP(C1043662,运单基本信息!$C$4:$P$1048576,12,FALSE))</f>
        <v/>
      </c>
    </row>
    <row r="1043663" spans="10:10">
      <c r="J1043663" s="168" t="str">
        <f>IF(C1043663="","",VLOOKUP(C1043663,运单基本信息!$C$4:$P$1048576,12,FALSE))</f>
        <v/>
      </c>
    </row>
    <row r="1043664" spans="10:10">
      <c r="J1043664" s="168" t="str">
        <f>IF(C1043664="","",VLOOKUP(C1043664,运单基本信息!$C$4:$P$1048576,12,FALSE))</f>
        <v/>
      </c>
    </row>
    <row r="1043665" spans="10:10">
      <c r="J1043665" s="168" t="str">
        <f>IF(C1043665="","",VLOOKUP(C1043665,运单基本信息!$C$4:$P$1048576,12,FALSE))</f>
        <v/>
      </c>
    </row>
    <row r="1043666" spans="10:10">
      <c r="J1043666" s="168" t="str">
        <f>IF(C1043666="","",VLOOKUP(C1043666,运单基本信息!$C$4:$P$1048576,12,FALSE))</f>
        <v/>
      </c>
    </row>
    <row r="1043667" spans="10:10">
      <c r="J1043667" s="168" t="str">
        <f>IF(C1043667="","",VLOOKUP(C1043667,运单基本信息!$C$4:$P$1048576,12,FALSE))</f>
        <v/>
      </c>
    </row>
    <row r="1043668" spans="10:10">
      <c r="J1043668" s="168" t="str">
        <f>IF(C1043668="","",VLOOKUP(C1043668,运单基本信息!$C$4:$P$1048576,12,FALSE))</f>
        <v/>
      </c>
    </row>
    <row r="1043669" spans="10:10">
      <c r="J1043669" s="168" t="str">
        <f>IF(C1043669="","",VLOOKUP(C1043669,运单基本信息!$C$4:$P$1048576,12,FALSE))</f>
        <v/>
      </c>
    </row>
    <row r="1043670" spans="10:10">
      <c r="J1043670" s="168" t="str">
        <f>IF(C1043670="","",VLOOKUP(C1043670,运单基本信息!$C$4:$P$1048576,12,FALSE))</f>
        <v/>
      </c>
    </row>
    <row r="1043671" spans="10:10">
      <c r="J1043671" s="168" t="str">
        <f>IF(C1043671="","",VLOOKUP(C1043671,运单基本信息!$C$4:$P$1048576,12,FALSE))</f>
        <v/>
      </c>
    </row>
    <row r="1043672" spans="10:10">
      <c r="J1043672" s="168" t="str">
        <f>IF(C1043672="","",VLOOKUP(C1043672,运单基本信息!$C$4:$P$1048576,12,FALSE))</f>
        <v/>
      </c>
    </row>
    <row r="1043673" spans="10:10">
      <c r="J1043673" s="168" t="str">
        <f>IF(C1043673="","",VLOOKUP(C1043673,运单基本信息!$C$4:$P$1048576,12,FALSE))</f>
        <v/>
      </c>
    </row>
    <row r="1043674" spans="10:10">
      <c r="J1043674" s="168" t="str">
        <f>IF(C1043674="","",VLOOKUP(C1043674,运单基本信息!$C$4:$P$1048576,12,FALSE))</f>
        <v/>
      </c>
    </row>
    <row r="1043675" spans="10:10">
      <c r="J1043675" s="168" t="str">
        <f>IF(C1043675="","",VLOOKUP(C1043675,运单基本信息!$C$4:$P$1048576,12,FALSE))</f>
        <v/>
      </c>
    </row>
    <row r="1043676" spans="10:10">
      <c r="J1043676" s="168" t="str">
        <f>IF(C1043676="","",VLOOKUP(C1043676,运单基本信息!$C$4:$P$1048576,12,FALSE))</f>
        <v/>
      </c>
    </row>
    <row r="1043677" spans="10:10">
      <c r="J1043677" s="168" t="str">
        <f>IF(C1043677="","",VLOOKUP(C1043677,运单基本信息!$C$4:$P$1048576,12,FALSE))</f>
        <v/>
      </c>
    </row>
    <row r="1043678" spans="10:10">
      <c r="J1043678" s="168" t="str">
        <f>IF(C1043678="","",VLOOKUP(C1043678,运单基本信息!$C$4:$P$1048576,12,FALSE))</f>
        <v/>
      </c>
    </row>
    <row r="1043679" spans="10:10">
      <c r="J1043679" s="168" t="str">
        <f>IF(C1043679="","",VLOOKUP(C1043679,运单基本信息!$C$4:$P$1048576,12,FALSE))</f>
        <v/>
      </c>
    </row>
    <row r="1043680" spans="10:10">
      <c r="J1043680" s="168" t="str">
        <f>IF(C1043680="","",VLOOKUP(C1043680,运单基本信息!$C$4:$P$1048576,12,FALSE))</f>
        <v/>
      </c>
    </row>
    <row r="1043681" spans="10:10">
      <c r="J1043681" s="168" t="str">
        <f>IF(C1043681="","",VLOOKUP(C1043681,运单基本信息!$C$4:$P$1048576,12,FALSE))</f>
        <v/>
      </c>
    </row>
    <row r="1043682" spans="10:10">
      <c r="J1043682" s="168" t="str">
        <f>IF(C1043682="","",VLOOKUP(C1043682,运单基本信息!$C$4:$P$1048576,12,FALSE))</f>
        <v/>
      </c>
    </row>
    <row r="1043683" spans="10:10">
      <c r="J1043683" s="168" t="str">
        <f>IF(C1043683="","",VLOOKUP(C1043683,运单基本信息!$C$4:$P$1048576,12,FALSE))</f>
        <v/>
      </c>
    </row>
    <row r="1043684" spans="10:10">
      <c r="J1043684" s="168" t="str">
        <f>IF(C1043684="","",VLOOKUP(C1043684,运单基本信息!$C$4:$P$1048576,12,FALSE))</f>
        <v/>
      </c>
    </row>
    <row r="1043685" spans="10:10">
      <c r="J1043685" s="168" t="str">
        <f>IF(C1043685="","",VLOOKUP(C1043685,运单基本信息!$C$4:$P$1048576,12,FALSE))</f>
        <v/>
      </c>
    </row>
    <row r="1043686" spans="10:10">
      <c r="J1043686" s="168" t="str">
        <f>IF(C1043686="","",VLOOKUP(C1043686,运单基本信息!$C$4:$P$1048576,12,FALSE))</f>
        <v/>
      </c>
    </row>
    <row r="1043687" spans="10:10">
      <c r="J1043687" s="168" t="str">
        <f>IF(C1043687="","",VLOOKUP(C1043687,运单基本信息!$C$4:$P$1048576,12,FALSE))</f>
        <v/>
      </c>
    </row>
    <row r="1043688" spans="10:10">
      <c r="J1043688" s="168" t="str">
        <f>IF(C1043688="","",VLOOKUP(C1043688,运单基本信息!$C$4:$P$1048576,12,FALSE))</f>
        <v/>
      </c>
    </row>
    <row r="1043689" spans="10:10">
      <c r="J1043689" s="168" t="str">
        <f>IF(C1043689="","",VLOOKUP(C1043689,运单基本信息!$C$4:$P$1048576,12,FALSE))</f>
        <v/>
      </c>
    </row>
    <row r="1043690" spans="10:10">
      <c r="J1043690" s="168" t="str">
        <f>IF(C1043690="","",VLOOKUP(C1043690,运单基本信息!$C$4:$P$1048576,12,FALSE))</f>
        <v/>
      </c>
    </row>
    <row r="1043691" spans="10:10">
      <c r="J1043691" s="168" t="str">
        <f>IF(C1043691="","",VLOOKUP(C1043691,运单基本信息!$C$4:$P$1048576,12,FALSE))</f>
        <v/>
      </c>
    </row>
    <row r="1043692" spans="10:10">
      <c r="J1043692" s="168" t="str">
        <f>IF(C1043692="","",VLOOKUP(C1043692,运单基本信息!$C$4:$P$1048576,12,FALSE))</f>
        <v/>
      </c>
    </row>
    <row r="1043693" spans="10:10">
      <c r="J1043693" s="168" t="str">
        <f>IF(C1043693="","",VLOOKUP(C1043693,运单基本信息!$C$4:$P$1048576,12,FALSE))</f>
        <v/>
      </c>
    </row>
    <row r="1043694" spans="10:10">
      <c r="J1043694" s="168" t="str">
        <f>IF(C1043694="","",VLOOKUP(C1043694,运单基本信息!$C$4:$P$1048576,12,FALSE))</f>
        <v/>
      </c>
    </row>
    <row r="1043695" spans="10:10">
      <c r="J1043695" s="168" t="str">
        <f>IF(C1043695="","",VLOOKUP(C1043695,运单基本信息!$C$4:$P$1048576,12,FALSE))</f>
        <v/>
      </c>
    </row>
    <row r="1043696" spans="10:10">
      <c r="J1043696" s="168" t="str">
        <f>IF(C1043696="","",VLOOKUP(C1043696,运单基本信息!$C$4:$P$1048576,12,FALSE))</f>
        <v/>
      </c>
    </row>
    <row r="1043697" spans="10:10">
      <c r="J1043697" s="168" t="str">
        <f>IF(C1043697="","",VLOOKUP(C1043697,运单基本信息!$C$4:$P$1048576,12,FALSE))</f>
        <v/>
      </c>
    </row>
    <row r="1043698" spans="10:10">
      <c r="J1043698" s="168" t="str">
        <f>IF(C1043698="","",VLOOKUP(C1043698,运单基本信息!$C$4:$P$1048576,12,FALSE))</f>
        <v/>
      </c>
    </row>
    <row r="1043699" spans="10:10">
      <c r="J1043699" s="168" t="str">
        <f>IF(C1043699="","",VLOOKUP(C1043699,运单基本信息!$C$4:$P$1048576,12,FALSE))</f>
        <v/>
      </c>
    </row>
    <row r="1043700" spans="10:10">
      <c r="J1043700" s="168" t="str">
        <f>IF(C1043700="","",VLOOKUP(C1043700,运单基本信息!$C$4:$P$1048576,12,FALSE))</f>
        <v/>
      </c>
    </row>
    <row r="1043701" spans="10:10">
      <c r="J1043701" s="168" t="str">
        <f>IF(C1043701="","",VLOOKUP(C1043701,运单基本信息!$C$4:$P$1048576,12,FALSE))</f>
        <v/>
      </c>
    </row>
    <row r="1043702" spans="10:10">
      <c r="J1043702" s="168" t="str">
        <f>IF(C1043702="","",VLOOKUP(C1043702,运单基本信息!$C$4:$P$1048576,12,FALSE))</f>
        <v/>
      </c>
    </row>
    <row r="1043703" spans="10:10">
      <c r="J1043703" s="168" t="str">
        <f>IF(C1043703="","",VLOOKUP(C1043703,运单基本信息!$C$4:$P$1048576,12,FALSE))</f>
        <v/>
      </c>
    </row>
    <row r="1043704" spans="10:10">
      <c r="J1043704" s="168" t="str">
        <f>IF(C1043704="","",VLOOKUP(C1043704,运单基本信息!$C$4:$P$1048576,12,FALSE))</f>
        <v/>
      </c>
    </row>
    <row r="1043705" spans="10:10">
      <c r="J1043705" s="168" t="str">
        <f>IF(C1043705="","",VLOOKUP(C1043705,运单基本信息!$C$4:$P$1048576,12,FALSE))</f>
        <v/>
      </c>
    </row>
    <row r="1043706" spans="10:10">
      <c r="J1043706" s="168" t="str">
        <f>IF(C1043706="","",VLOOKUP(C1043706,运单基本信息!$C$4:$P$1048576,12,FALSE))</f>
        <v/>
      </c>
    </row>
    <row r="1043707" spans="10:10">
      <c r="J1043707" s="168" t="str">
        <f>IF(C1043707="","",VLOOKUP(C1043707,运单基本信息!$C$4:$P$1048576,12,FALSE))</f>
        <v/>
      </c>
    </row>
    <row r="1043708" spans="10:10">
      <c r="J1043708" s="168" t="str">
        <f>IF(C1043708="","",VLOOKUP(C1043708,运单基本信息!$C$4:$P$1048576,12,FALSE))</f>
        <v/>
      </c>
    </row>
    <row r="1043709" spans="10:10">
      <c r="J1043709" s="168" t="str">
        <f>IF(C1043709="","",VLOOKUP(C1043709,运单基本信息!$C$4:$P$1048576,12,FALSE))</f>
        <v/>
      </c>
    </row>
    <row r="1043710" spans="10:10">
      <c r="J1043710" s="168" t="str">
        <f>IF(C1043710="","",VLOOKUP(C1043710,运单基本信息!$C$4:$P$1048576,12,FALSE))</f>
        <v/>
      </c>
    </row>
    <row r="1043711" spans="10:10">
      <c r="J1043711" s="168" t="str">
        <f>IF(C1043711="","",VLOOKUP(C1043711,运单基本信息!$C$4:$P$1048576,12,FALSE))</f>
        <v/>
      </c>
    </row>
    <row r="1043712" spans="10:10">
      <c r="J1043712" s="168" t="str">
        <f>IF(C1043712="","",VLOOKUP(C1043712,运单基本信息!$C$4:$P$1048576,12,FALSE))</f>
        <v/>
      </c>
    </row>
    <row r="1043713" spans="10:10">
      <c r="J1043713" s="168" t="str">
        <f>IF(C1043713="","",VLOOKUP(C1043713,运单基本信息!$C$4:$P$1048576,12,FALSE))</f>
        <v/>
      </c>
    </row>
    <row r="1043714" spans="10:10">
      <c r="J1043714" s="168" t="str">
        <f>IF(C1043714="","",VLOOKUP(C1043714,运单基本信息!$C$4:$P$1048576,12,FALSE))</f>
        <v/>
      </c>
    </row>
    <row r="1043715" spans="10:10">
      <c r="J1043715" s="168" t="str">
        <f>IF(C1043715="","",VLOOKUP(C1043715,运单基本信息!$C$4:$P$1048576,12,FALSE))</f>
        <v/>
      </c>
    </row>
    <row r="1043716" spans="10:10">
      <c r="J1043716" s="168" t="str">
        <f>IF(C1043716="","",VLOOKUP(C1043716,运单基本信息!$C$4:$P$1048576,12,FALSE))</f>
        <v/>
      </c>
    </row>
    <row r="1043717" spans="10:10">
      <c r="J1043717" s="168" t="str">
        <f>IF(C1043717="","",VLOOKUP(C1043717,运单基本信息!$C$4:$P$1048576,12,FALSE))</f>
        <v/>
      </c>
    </row>
    <row r="1043718" spans="10:10">
      <c r="J1043718" s="168" t="str">
        <f>IF(C1043718="","",VLOOKUP(C1043718,运单基本信息!$C$4:$P$1048576,12,FALSE))</f>
        <v/>
      </c>
    </row>
    <row r="1043719" spans="10:10">
      <c r="J1043719" s="168" t="str">
        <f>IF(C1043719="","",VLOOKUP(C1043719,运单基本信息!$C$4:$P$1048576,12,FALSE))</f>
        <v/>
      </c>
    </row>
    <row r="1043720" spans="10:10">
      <c r="J1043720" s="168" t="str">
        <f>IF(C1043720="","",VLOOKUP(C1043720,运单基本信息!$C$4:$P$1048576,12,FALSE))</f>
        <v/>
      </c>
    </row>
    <row r="1043721" spans="10:10">
      <c r="J1043721" s="168" t="str">
        <f>IF(C1043721="","",VLOOKUP(C1043721,运单基本信息!$C$4:$P$1048576,12,FALSE))</f>
        <v/>
      </c>
    </row>
    <row r="1043722" spans="10:10">
      <c r="J1043722" s="168" t="str">
        <f>IF(C1043722="","",VLOOKUP(C1043722,运单基本信息!$C$4:$P$1048576,12,FALSE))</f>
        <v/>
      </c>
    </row>
    <row r="1043723" spans="10:10">
      <c r="J1043723" s="168" t="str">
        <f>IF(C1043723="","",VLOOKUP(C1043723,运单基本信息!$C$4:$P$1048576,12,FALSE))</f>
        <v/>
      </c>
    </row>
    <row r="1043724" spans="10:10">
      <c r="J1043724" s="168" t="str">
        <f>IF(C1043724="","",VLOOKUP(C1043724,运单基本信息!$C$4:$P$1048576,12,FALSE))</f>
        <v/>
      </c>
    </row>
    <row r="1043725" spans="10:10">
      <c r="J1043725" s="168" t="str">
        <f>IF(C1043725="","",VLOOKUP(C1043725,运单基本信息!$C$4:$P$1048576,12,FALSE))</f>
        <v/>
      </c>
    </row>
    <row r="1043726" spans="10:10">
      <c r="J1043726" s="168" t="str">
        <f>IF(C1043726="","",VLOOKUP(C1043726,运单基本信息!$C$4:$P$1048576,12,FALSE))</f>
        <v/>
      </c>
    </row>
    <row r="1043727" spans="10:10">
      <c r="J1043727" s="168" t="str">
        <f>IF(C1043727="","",VLOOKUP(C1043727,运单基本信息!$C$4:$P$1048576,12,FALSE))</f>
        <v/>
      </c>
    </row>
    <row r="1043728" spans="10:10">
      <c r="J1043728" s="168" t="str">
        <f>IF(C1043728="","",VLOOKUP(C1043728,运单基本信息!$C$4:$P$1048576,12,FALSE))</f>
        <v/>
      </c>
    </row>
    <row r="1043729" spans="10:10">
      <c r="J1043729" s="168" t="str">
        <f>IF(C1043729="","",VLOOKUP(C1043729,运单基本信息!$C$4:$P$1048576,12,FALSE))</f>
        <v/>
      </c>
    </row>
    <row r="1043730" spans="10:10">
      <c r="J1043730" s="168" t="str">
        <f>IF(C1043730="","",VLOOKUP(C1043730,运单基本信息!$C$4:$P$1048576,12,FALSE))</f>
        <v/>
      </c>
    </row>
    <row r="1043731" spans="10:10">
      <c r="J1043731" s="168" t="str">
        <f>IF(C1043731="","",VLOOKUP(C1043731,运单基本信息!$C$4:$P$1048576,12,FALSE))</f>
        <v/>
      </c>
    </row>
    <row r="1043732" spans="10:10">
      <c r="J1043732" s="168" t="str">
        <f>IF(C1043732="","",VLOOKUP(C1043732,运单基本信息!$C$4:$P$1048576,12,FALSE))</f>
        <v/>
      </c>
    </row>
    <row r="1043733" spans="10:10">
      <c r="J1043733" s="168" t="str">
        <f>IF(C1043733="","",VLOOKUP(C1043733,运单基本信息!$C$4:$P$1048576,12,FALSE))</f>
        <v/>
      </c>
    </row>
    <row r="1043734" spans="10:10">
      <c r="J1043734" s="168" t="str">
        <f>IF(C1043734="","",VLOOKUP(C1043734,运单基本信息!$C$4:$P$1048576,12,FALSE))</f>
        <v/>
      </c>
    </row>
    <row r="1043735" spans="10:10">
      <c r="J1043735" s="168" t="str">
        <f>IF(C1043735="","",VLOOKUP(C1043735,运单基本信息!$C$4:$P$1048576,12,FALSE))</f>
        <v/>
      </c>
    </row>
    <row r="1043736" spans="10:10">
      <c r="J1043736" s="168" t="str">
        <f>IF(C1043736="","",VLOOKUP(C1043736,运单基本信息!$C$4:$P$1048576,12,FALSE))</f>
        <v/>
      </c>
    </row>
    <row r="1043737" spans="10:10">
      <c r="J1043737" s="168" t="str">
        <f>IF(C1043737="","",VLOOKUP(C1043737,运单基本信息!$C$4:$P$1048576,12,FALSE))</f>
        <v/>
      </c>
    </row>
    <row r="1043738" spans="10:10">
      <c r="J1043738" s="168" t="str">
        <f>IF(C1043738="","",VLOOKUP(C1043738,运单基本信息!$C$4:$P$1048576,12,FALSE))</f>
        <v/>
      </c>
    </row>
    <row r="1043739" spans="10:10">
      <c r="J1043739" s="168" t="str">
        <f>IF(C1043739="","",VLOOKUP(C1043739,运单基本信息!$C$4:$P$1048576,12,FALSE))</f>
        <v/>
      </c>
    </row>
    <row r="1043740" spans="10:10">
      <c r="J1043740" s="168" t="str">
        <f>IF(C1043740="","",VLOOKUP(C1043740,运单基本信息!$C$4:$P$1048576,12,FALSE))</f>
        <v/>
      </c>
    </row>
    <row r="1043741" spans="10:10">
      <c r="J1043741" s="168" t="str">
        <f>IF(C1043741="","",VLOOKUP(C1043741,运单基本信息!$C$4:$P$1048576,12,FALSE))</f>
        <v/>
      </c>
    </row>
    <row r="1043742" spans="10:10">
      <c r="J1043742" s="168" t="str">
        <f>IF(C1043742="","",VLOOKUP(C1043742,运单基本信息!$C$4:$P$1048576,12,FALSE))</f>
        <v/>
      </c>
    </row>
    <row r="1043743" spans="10:10">
      <c r="J1043743" s="168" t="str">
        <f>IF(C1043743="","",VLOOKUP(C1043743,运单基本信息!$C$4:$P$1048576,12,FALSE))</f>
        <v/>
      </c>
    </row>
    <row r="1043744" spans="10:10">
      <c r="J1043744" s="168" t="str">
        <f>IF(C1043744="","",VLOOKUP(C1043744,运单基本信息!$C$4:$P$1048576,12,FALSE))</f>
        <v/>
      </c>
    </row>
    <row r="1043745" spans="10:10">
      <c r="J1043745" s="168" t="str">
        <f>IF(C1043745="","",VLOOKUP(C1043745,运单基本信息!$C$4:$P$1048576,12,FALSE))</f>
        <v/>
      </c>
    </row>
    <row r="1043746" spans="10:10">
      <c r="J1043746" s="168" t="str">
        <f>IF(C1043746="","",VLOOKUP(C1043746,运单基本信息!$C$4:$P$1048576,12,FALSE))</f>
        <v/>
      </c>
    </row>
    <row r="1043747" spans="10:10">
      <c r="J1043747" s="168" t="str">
        <f>IF(C1043747="","",VLOOKUP(C1043747,运单基本信息!$C$4:$P$1048576,12,FALSE))</f>
        <v/>
      </c>
    </row>
    <row r="1043748" spans="10:10">
      <c r="J1043748" s="168" t="str">
        <f>IF(C1043748="","",VLOOKUP(C1043748,运单基本信息!$C$4:$P$1048576,12,FALSE))</f>
        <v/>
      </c>
    </row>
    <row r="1043749" spans="10:10">
      <c r="J1043749" s="168" t="str">
        <f>IF(C1043749="","",VLOOKUP(C1043749,运单基本信息!$C$4:$P$1048576,12,FALSE))</f>
        <v/>
      </c>
    </row>
    <row r="1043750" spans="10:10">
      <c r="J1043750" s="168" t="str">
        <f>IF(C1043750="","",VLOOKUP(C1043750,运单基本信息!$C$4:$P$1048576,12,FALSE))</f>
        <v/>
      </c>
    </row>
    <row r="1043751" spans="10:10">
      <c r="J1043751" s="168" t="str">
        <f>IF(C1043751="","",VLOOKUP(C1043751,运单基本信息!$C$4:$P$1048576,12,FALSE))</f>
        <v/>
      </c>
    </row>
    <row r="1043752" spans="10:10">
      <c r="J1043752" s="168" t="str">
        <f>IF(C1043752="","",VLOOKUP(C1043752,运单基本信息!$C$4:$P$1048576,12,FALSE))</f>
        <v/>
      </c>
    </row>
    <row r="1043753" spans="10:10">
      <c r="J1043753" s="168" t="str">
        <f>IF(C1043753="","",VLOOKUP(C1043753,运单基本信息!$C$4:$P$1048576,12,FALSE))</f>
        <v/>
      </c>
    </row>
    <row r="1043754" spans="10:10">
      <c r="J1043754" s="168" t="str">
        <f>IF(C1043754="","",VLOOKUP(C1043754,运单基本信息!$C$4:$P$1048576,12,FALSE))</f>
        <v/>
      </c>
    </row>
    <row r="1043755" spans="10:10">
      <c r="J1043755" s="168" t="str">
        <f>IF(C1043755="","",VLOOKUP(C1043755,运单基本信息!$C$4:$P$1048576,12,FALSE))</f>
        <v/>
      </c>
    </row>
    <row r="1043756" spans="10:10">
      <c r="J1043756" s="168" t="str">
        <f>IF(C1043756="","",VLOOKUP(C1043756,运单基本信息!$C$4:$P$1048576,12,FALSE))</f>
        <v/>
      </c>
    </row>
    <row r="1043757" spans="10:10">
      <c r="J1043757" s="168" t="str">
        <f>IF(C1043757="","",VLOOKUP(C1043757,运单基本信息!$C$4:$P$1048576,12,FALSE))</f>
        <v/>
      </c>
    </row>
    <row r="1043758" spans="10:10">
      <c r="J1043758" s="168" t="str">
        <f>IF(C1043758="","",VLOOKUP(C1043758,运单基本信息!$C$4:$P$1048576,12,FALSE))</f>
        <v/>
      </c>
    </row>
    <row r="1043759" spans="10:10">
      <c r="J1043759" s="168" t="str">
        <f>IF(C1043759="","",VLOOKUP(C1043759,运单基本信息!$C$4:$P$1048576,12,FALSE))</f>
        <v/>
      </c>
    </row>
    <row r="1043760" spans="10:10">
      <c r="J1043760" s="168" t="str">
        <f>IF(C1043760="","",VLOOKUP(C1043760,运单基本信息!$C$4:$P$1048576,12,FALSE))</f>
        <v/>
      </c>
    </row>
    <row r="1043761" spans="10:10">
      <c r="J1043761" s="168" t="str">
        <f>IF(C1043761="","",VLOOKUP(C1043761,运单基本信息!$C$4:$P$1048576,12,FALSE))</f>
        <v/>
      </c>
    </row>
    <row r="1043762" spans="10:10">
      <c r="J1043762" s="168" t="str">
        <f>IF(C1043762="","",VLOOKUP(C1043762,运单基本信息!$C$4:$P$1048576,12,FALSE))</f>
        <v/>
      </c>
    </row>
    <row r="1043763" spans="10:10">
      <c r="J1043763" s="168" t="str">
        <f>IF(C1043763="","",VLOOKUP(C1043763,运单基本信息!$C$4:$P$1048576,12,FALSE))</f>
        <v/>
      </c>
    </row>
    <row r="1043764" spans="10:10">
      <c r="J1043764" s="168" t="str">
        <f>IF(C1043764="","",VLOOKUP(C1043764,运单基本信息!$C$4:$P$1048576,12,FALSE))</f>
        <v/>
      </c>
    </row>
    <row r="1043765" spans="10:10">
      <c r="J1043765" s="168" t="str">
        <f>IF(C1043765="","",VLOOKUP(C1043765,运单基本信息!$C$4:$P$1048576,12,FALSE))</f>
        <v/>
      </c>
    </row>
    <row r="1043766" spans="10:10">
      <c r="J1043766" s="168" t="str">
        <f>IF(C1043766="","",VLOOKUP(C1043766,运单基本信息!$C$4:$P$1048576,12,FALSE))</f>
        <v/>
      </c>
    </row>
    <row r="1043767" spans="10:10">
      <c r="J1043767" s="168" t="str">
        <f>IF(C1043767="","",VLOOKUP(C1043767,运单基本信息!$C$4:$P$1048576,12,FALSE))</f>
        <v/>
      </c>
    </row>
    <row r="1043768" spans="10:10">
      <c r="J1043768" s="168" t="str">
        <f>IF(C1043768="","",VLOOKUP(C1043768,运单基本信息!$C$4:$P$1048576,12,FALSE))</f>
        <v/>
      </c>
    </row>
    <row r="1043769" spans="10:10">
      <c r="J1043769" s="168" t="str">
        <f>IF(C1043769="","",VLOOKUP(C1043769,运单基本信息!$C$4:$P$1048576,12,FALSE))</f>
        <v/>
      </c>
    </row>
    <row r="1043770" spans="10:10">
      <c r="J1043770" s="168" t="str">
        <f>IF(C1043770="","",VLOOKUP(C1043770,运单基本信息!$C$4:$P$1048576,12,FALSE))</f>
        <v/>
      </c>
    </row>
    <row r="1043771" spans="10:10">
      <c r="J1043771" s="168" t="str">
        <f>IF(C1043771="","",VLOOKUP(C1043771,运单基本信息!$C$4:$P$1048576,12,FALSE))</f>
        <v/>
      </c>
    </row>
    <row r="1043772" spans="10:10">
      <c r="J1043772" s="168" t="str">
        <f>IF(C1043772="","",VLOOKUP(C1043772,运单基本信息!$C$4:$P$1048576,12,FALSE))</f>
        <v/>
      </c>
    </row>
    <row r="1043773" spans="10:10">
      <c r="J1043773" s="168" t="str">
        <f>IF(C1043773="","",VLOOKUP(C1043773,运单基本信息!$C$4:$P$1048576,12,FALSE))</f>
        <v/>
      </c>
    </row>
    <row r="1043774" spans="10:10">
      <c r="J1043774" s="168" t="str">
        <f>IF(C1043774="","",VLOOKUP(C1043774,运单基本信息!$C$4:$P$1048576,12,FALSE))</f>
        <v/>
      </c>
    </row>
    <row r="1043775" spans="10:10">
      <c r="J1043775" s="168" t="str">
        <f>IF(C1043775="","",VLOOKUP(C1043775,运单基本信息!$C$4:$P$1048576,12,FALSE))</f>
        <v/>
      </c>
    </row>
    <row r="1043776" spans="10:10">
      <c r="J1043776" s="168" t="str">
        <f>IF(C1043776="","",VLOOKUP(C1043776,运单基本信息!$C$4:$P$1048576,12,FALSE))</f>
        <v/>
      </c>
    </row>
    <row r="1043777" spans="10:10">
      <c r="J1043777" s="168" t="str">
        <f>IF(C1043777="","",VLOOKUP(C1043777,运单基本信息!$C$4:$P$1048576,12,FALSE))</f>
        <v/>
      </c>
    </row>
    <row r="1043778" spans="10:10">
      <c r="J1043778" s="168" t="str">
        <f>IF(C1043778="","",VLOOKUP(C1043778,运单基本信息!$C$4:$P$1048576,12,FALSE))</f>
        <v/>
      </c>
    </row>
    <row r="1043779" spans="10:10">
      <c r="J1043779" s="168" t="str">
        <f>IF(C1043779="","",VLOOKUP(C1043779,运单基本信息!$C$4:$P$1048576,12,FALSE))</f>
        <v/>
      </c>
    </row>
    <row r="1043780" spans="10:10">
      <c r="J1043780" s="168" t="str">
        <f>IF(C1043780="","",VLOOKUP(C1043780,运单基本信息!$C$4:$P$1048576,12,FALSE))</f>
        <v/>
      </c>
    </row>
    <row r="1043781" spans="10:10">
      <c r="J1043781" s="168" t="str">
        <f>IF(C1043781="","",VLOOKUP(C1043781,运单基本信息!$C$4:$P$1048576,12,FALSE))</f>
        <v/>
      </c>
    </row>
    <row r="1043782" spans="10:10">
      <c r="J1043782" s="168" t="str">
        <f>IF(C1043782="","",VLOOKUP(C1043782,运单基本信息!$C$4:$P$1048576,12,FALSE))</f>
        <v/>
      </c>
    </row>
    <row r="1043783" spans="10:10">
      <c r="J1043783" s="168" t="str">
        <f>IF(C1043783="","",VLOOKUP(C1043783,运单基本信息!$C$4:$P$1048576,12,FALSE))</f>
        <v/>
      </c>
    </row>
    <row r="1043784" spans="10:10">
      <c r="J1043784" s="168" t="str">
        <f>IF(C1043784="","",VLOOKUP(C1043784,运单基本信息!$C$4:$P$1048576,12,FALSE))</f>
        <v/>
      </c>
    </row>
    <row r="1043785" spans="10:10">
      <c r="J1043785" s="168" t="str">
        <f>IF(C1043785="","",VLOOKUP(C1043785,运单基本信息!$C$4:$P$1048576,12,FALSE))</f>
        <v/>
      </c>
    </row>
    <row r="1043786" spans="10:10">
      <c r="J1043786" s="168" t="str">
        <f>IF(C1043786="","",VLOOKUP(C1043786,运单基本信息!$C$4:$P$1048576,12,FALSE))</f>
        <v/>
      </c>
    </row>
    <row r="1043787" spans="10:10">
      <c r="J1043787" s="168" t="str">
        <f>IF(C1043787="","",VLOOKUP(C1043787,运单基本信息!$C$4:$P$1048576,12,FALSE))</f>
        <v/>
      </c>
    </row>
    <row r="1043788" spans="10:10">
      <c r="J1043788" s="168" t="str">
        <f>IF(C1043788="","",VLOOKUP(C1043788,运单基本信息!$C$4:$P$1048576,12,FALSE))</f>
        <v/>
      </c>
    </row>
    <row r="1043789" spans="10:10">
      <c r="J1043789" s="168" t="str">
        <f>IF(C1043789="","",VLOOKUP(C1043789,运单基本信息!$C$4:$P$1048576,12,FALSE))</f>
        <v/>
      </c>
    </row>
    <row r="1043790" spans="10:10">
      <c r="J1043790" s="168" t="str">
        <f>IF(C1043790="","",VLOOKUP(C1043790,运单基本信息!$C$4:$P$1048576,12,FALSE))</f>
        <v/>
      </c>
    </row>
    <row r="1043791" spans="10:10">
      <c r="J1043791" s="168" t="str">
        <f>IF(C1043791="","",VLOOKUP(C1043791,运单基本信息!$C$4:$P$1048576,12,FALSE))</f>
        <v/>
      </c>
    </row>
    <row r="1043792" spans="10:10">
      <c r="J1043792" s="168" t="str">
        <f>IF(C1043792="","",VLOOKUP(C1043792,运单基本信息!$C$4:$P$1048576,12,FALSE))</f>
        <v/>
      </c>
    </row>
    <row r="1043793" spans="10:10">
      <c r="J1043793" s="168" t="str">
        <f>IF(C1043793="","",VLOOKUP(C1043793,运单基本信息!$C$4:$P$1048576,12,FALSE))</f>
        <v/>
      </c>
    </row>
    <row r="1043794" spans="10:10">
      <c r="J1043794" s="168" t="str">
        <f>IF(C1043794="","",VLOOKUP(C1043794,运单基本信息!$C$4:$P$1048576,12,FALSE))</f>
        <v/>
      </c>
    </row>
    <row r="1043795" spans="10:10">
      <c r="J1043795" s="168" t="str">
        <f>IF(C1043795="","",VLOOKUP(C1043795,运单基本信息!$C$4:$P$1048576,12,FALSE))</f>
        <v/>
      </c>
    </row>
    <row r="1043796" spans="10:10">
      <c r="J1043796" s="168" t="str">
        <f>IF(C1043796="","",VLOOKUP(C1043796,运单基本信息!$C$4:$P$1048576,12,FALSE))</f>
        <v/>
      </c>
    </row>
    <row r="1043797" spans="10:10">
      <c r="J1043797" s="168" t="str">
        <f>IF(C1043797="","",VLOOKUP(C1043797,运单基本信息!$C$4:$P$1048576,12,FALSE))</f>
        <v/>
      </c>
    </row>
    <row r="1043798" spans="10:10">
      <c r="J1043798" s="168" t="str">
        <f>IF(C1043798="","",VLOOKUP(C1043798,运单基本信息!$C$4:$P$1048576,12,FALSE))</f>
        <v/>
      </c>
    </row>
    <row r="1043799" spans="10:10">
      <c r="J1043799" s="168" t="str">
        <f>IF(C1043799="","",VLOOKUP(C1043799,运单基本信息!$C$4:$P$1048576,12,FALSE))</f>
        <v/>
      </c>
    </row>
    <row r="1043800" spans="10:10">
      <c r="J1043800" s="168" t="str">
        <f>IF(C1043800="","",VLOOKUP(C1043800,运单基本信息!$C$4:$P$1048576,12,FALSE))</f>
        <v/>
      </c>
    </row>
    <row r="1043801" spans="10:10">
      <c r="J1043801" s="168" t="str">
        <f>IF(C1043801="","",VLOOKUP(C1043801,运单基本信息!$C$4:$P$1048576,12,FALSE))</f>
        <v/>
      </c>
    </row>
    <row r="1043802" spans="10:10">
      <c r="J1043802" s="168" t="str">
        <f>IF(C1043802="","",VLOOKUP(C1043802,运单基本信息!$C$4:$P$1048576,12,FALSE))</f>
        <v/>
      </c>
    </row>
    <row r="1043803" spans="10:10">
      <c r="J1043803" s="168" t="str">
        <f>IF(C1043803="","",VLOOKUP(C1043803,运单基本信息!$C$4:$P$1048576,12,FALSE))</f>
        <v/>
      </c>
    </row>
    <row r="1043804" spans="10:10">
      <c r="J1043804" s="168" t="str">
        <f>IF(C1043804="","",VLOOKUP(C1043804,运单基本信息!$C$4:$P$1048576,12,FALSE))</f>
        <v/>
      </c>
    </row>
    <row r="1043805" spans="10:10">
      <c r="J1043805" s="168" t="str">
        <f>IF(C1043805="","",VLOOKUP(C1043805,运单基本信息!$C$4:$P$1048576,12,FALSE))</f>
        <v/>
      </c>
    </row>
    <row r="1043806" spans="10:10">
      <c r="J1043806" s="168" t="str">
        <f>IF(C1043806="","",VLOOKUP(C1043806,运单基本信息!$C$4:$P$1048576,12,FALSE))</f>
        <v/>
      </c>
    </row>
    <row r="1043807" spans="10:10">
      <c r="J1043807" s="168" t="str">
        <f>IF(C1043807="","",VLOOKUP(C1043807,运单基本信息!$C$4:$P$1048576,12,FALSE))</f>
        <v/>
      </c>
    </row>
    <row r="1043808" spans="10:10">
      <c r="J1043808" s="168" t="str">
        <f>IF(C1043808="","",VLOOKUP(C1043808,运单基本信息!$C$4:$P$1048576,12,FALSE))</f>
        <v/>
      </c>
    </row>
    <row r="1043809" spans="10:10">
      <c r="J1043809" s="168" t="str">
        <f>IF(C1043809="","",VLOOKUP(C1043809,运单基本信息!$C$4:$P$1048576,12,FALSE))</f>
        <v/>
      </c>
    </row>
    <row r="1043810" spans="10:10">
      <c r="J1043810" s="168" t="str">
        <f>IF(C1043810="","",VLOOKUP(C1043810,运单基本信息!$C$4:$P$1048576,12,FALSE))</f>
        <v/>
      </c>
    </row>
    <row r="1043811" spans="10:10">
      <c r="J1043811" s="168" t="str">
        <f>IF(C1043811="","",VLOOKUP(C1043811,运单基本信息!$C$4:$P$1048576,12,FALSE))</f>
        <v/>
      </c>
    </row>
    <row r="1043812" spans="10:10">
      <c r="J1043812" s="168" t="str">
        <f>IF(C1043812="","",VLOOKUP(C1043812,运单基本信息!$C$4:$P$1048576,12,FALSE))</f>
        <v/>
      </c>
    </row>
    <row r="1043813" spans="10:10">
      <c r="J1043813" s="168" t="str">
        <f>IF(C1043813="","",VLOOKUP(C1043813,运单基本信息!$C$4:$P$1048576,12,FALSE))</f>
        <v/>
      </c>
    </row>
    <row r="1043814" spans="10:10">
      <c r="J1043814" s="168" t="str">
        <f>IF(C1043814="","",VLOOKUP(C1043814,运单基本信息!$C$4:$P$1048576,12,FALSE))</f>
        <v/>
      </c>
    </row>
    <row r="1043815" spans="10:10">
      <c r="J1043815" s="168" t="str">
        <f>IF(C1043815="","",VLOOKUP(C1043815,运单基本信息!$C$4:$P$1048576,12,FALSE))</f>
        <v/>
      </c>
    </row>
    <row r="1043816" spans="10:10">
      <c r="J1043816" s="168" t="str">
        <f>IF(C1043816="","",VLOOKUP(C1043816,运单基本信息!$C$4:$P$1048576,12,FALSE))</f>
        <v/>
      </c>
    </row>
    <row r="1043817" spans="10:10">
      <c r="J1043817" s="168" t="str">
        <f>IF(C1043817="","",VLOOKUP(C1043817,运单基本信息!$C$4:$P$1048576,12,FALSE))</f>
        <v/>
      </c>
    </row>
    <row r="1043818" spans="10:10">
      <c r="J1043818" s="168" t="str">
        <f>IF(C1043818="","",VLOOKUP(C1043818,运单基本信息!$C$4:$P$1048576,12,FALSE))</f>
        <v/>
      </c>
    </row>
    <row r="1043819" spans="10:10">
      <c r="J1043819" s="168" t="str">
        <f>IF(C1043819="","",VLOOKUP(C1043819,运单基本信息!$C$4:$P$1048576,12,FALSE))</f>
        <v/>
      </c>
    </row>
    <row r="1043820" spans="10:10">
      <c r="J1043820" s="168" t="str">
        <f>IF(C1043820="","",VLOOKUP(C1043820,运单基本信息!$C$4:$P$1048576,12,FALSE))</f>
        <v/>
      </c>
    </row>
    <row r="1043821" spans="10:10">
      <c r="J1043821" s="168" t="str">
        <f>IF(C1043821="","",VLOOKUP(C1043821,运单基本信息!$C$4:$P$1048576,12,FALSE))</f>
        <v/>
      </c>
    </row>
    <row r="1043822" spans="10:10">
      <c r="J1043822" s="168" t="str">
        <f>IF(C1043822="","",VLOOKUP(C1043822,运单基本信息!$C$4:$P$1048576,12,FALSE))</f>
        <v/>
      </c>
    </row>
    <row r="1043823" spans="10:10">
      <c r="J1043823" s="168" t="str">
        <f>IF(C1043823="","",VLOOKUP(C1043823,运单基本信息!$C$4:$P$1048576,12,FALSE))</f>
        <v/>
      </c>
    </row>
    <row r="1043824" spans="10:10">
      <c r="J1043824" s="168" t="str">
        <f>IF(C1043824="","",VLOOKUP(C1043824,运单基本信息!$C$4:$P$1048576,12,FALSE))</f>
        <v/>
      </c>
    </row>
    <row r="1043825" spans="10:10">
      <c r="J1043825" s="168" t="str">
        <f>IF(C1043825="","",VLOOKUP(C1043825,运单基本信息!$C$4:$P$1048576,12,FALSE))</f>
        <v/>
      </c>
    </row>
    <row r="1043826" spans="10:10">
      <c r="J1043826" s="168" t="str">
        <f>IF(C1043826="","",VLOOKUP(C1043826,运单基本信息!$C$4:$P$1048576,12,FALSE))</f>
        <v/>
      </c>
    </row>
    <row r="1043827" spans="10:10">
      <c r="J1043827" s="168" t="str">
        <f>IF(C1043827="","",VLOOKUP(C1043827,运单基本信息!$C$4:$P$1048576,12,FALSE))</f>
        <v/>
      </c>
    </row>
    <row r="1043828" spans="10:10">
      <c r="J1043828" s="168" t="str">
        <f>IF(C1043828="","",VLOOKUP(C1043828,运单基本信息!$C$4:$P$1048576,12,FALSE))</f>
        <v/>
      </c>
    </row>
    <row r="1043829" spans="10:10">
      <c r="J1043829" s="168" t="str">
        <f>IF(C1043829="","",VLOOKUP(C1043829,运单基本信息!$C$4:$P$1048576,12,FALSE))</f>
        <v/>
      </c>
    </row>
    <row r="1043830" spans="10:10">
      <c r="J1043830" s="168" t="str">
        <f>IF(C1043830="","",VLOOKUP(C1043830,运单基本信息!$C$4:$P$1048576,12,FALSE))</f>
        <v/>
      </c>
    </row>
    <row r="1043831" spans="10:10">
      <c r="J1043831" s="168" t="str">
        <f>IF(C1043831="","",VLOOKUP(C1043831,运单基本信息!$C$4:$P$1048576,12,FALSE))</f>
        <v/>
      </c>
    </row>
    <row r="1043832" spans="10:10">
      <c r="J1043832" s="168" t="str">
        <f>IF(C1043832="","",VLOOKUP(C1043832,运单基本信息!$C$4:$P$1048576,12,FALSE))</f>
        <v/>
      </c>
    </row>
    <row r="1043833" spans="10:10">
      <c r="J1043833" s="168" t="str">
        <f>IF(C1043833="","",VLOOKUP(C1043833,运单基本信息!$C$4:$P$1048576,12,FALSE))</f>
        <v/>
      </c>
    </row>
    <row r="1043834" spans="10:10">
      <c r="J1043834" s="168" t="str">
        <f>IF(C1043834="","",VLOOKUP(C1043834,运单基本信息!$C$4:$P$1048576,12,FALSE))</f>
        <v/>
      </c>
    </row>
    <row r="1043835" spans="10:10">
      <c r="J1043835" s="168" t="str">
        <f>IF(C1043835="","",VLOOKUP(C1043835,运单基本信息!$C$4:$P$1048576,12,FALSE))</f>
        <v/>
      </c>
    </row>
    <row r="1043836" spans="10:10">
      <c r="J1043836" s="168" t="str">
        <f>IF(C1043836="","",VLOOKUP(C1043836,运单基本信息!$C$4:$P$1048576,12,FALSE))</f>
        <v/>
      </c>
    </row>
    <row r="1043837" spans="10:10">
      <c r="J1043837" s="168" t="str">
        <f>IF(C1043837="","",VLOOKUP(C1043837,运单基本信息!$C$4:$P$1048576,12,FALSE))</f>
        <v/>
      </c>
    </row>
    <row r="1043838" spans="10:10">
      <c r="J1043838" s="168" t="str">
        <f>IF(C1043838="","",VLOOKUP(C1043838,运单基本信息!$C$4:$P$1048576,12,FALSE))</f>
        <v/>
      </c>
    </row>
    <row r="1043839" spans="10:10">
      <c r="J1043839" s="168" t="str">
        <f>IF(C1043839="","",VLOOKUP(C1043839,运单基本信息!$C$4:$P$1048576,12,FALSE))</f>
        <v/>
      </c>
    </row>
    <row r="1043840" spans="10:10">
      <c r="J1043840" s="168" t="str">
        <f>IF(C1043840="","",VLOOKUP(C1043840,运单基本信息!$C$4:$P$1048576,12,FALSE))</f>
        <v/>
      </c>
    </row>
    <row r="1043841" spans="10:10">
      <c r="J1043841" s="168" t="str">
        <f>IF(C1043841="","",VLOOKUP(C1043841,运单基本信息!$C$4:$P$1048576,12,FALSE))</f>
        <v/>
      </c>
    </row>
    <row r="1043842" spans="10:10">
      <c r="J1043842" s="168" t="str">
        <f>IF(C1043842="","",VLOOKUP(C1043842,运单基本信息!$C$4:$P$1048576,12,FALSE))</f>
        <v/>
      </c>
    </row>
    <row r="1043843" spans="10:10">
      <c r="J1043843" s="168" t="str">
        <f>IF(C1043843="","",VLOOKUP(C1043843,运单基本信息!$C$4:$P$1048576,12,FALSE))</f>
        <v/>
      </c>
    </row>
    <row r="1043844" spans="10:10">
      <c r="J1043844" s="168" t="str">
        <f>IF(C1043844="","",VLOOKUP(C1043844,运单基本信息!$C$4:$P$1048576,12,FALSE))</f>
        <v/>
      </c>
    </row>
    <row r="1043845" spans="10:10">
      <c r="J1043845" s="168" t="str">
        <f>IF(C1043845="","",VLOOKUP(C1043845,运单基本信息!$C$4:$P$1048576,12,FALSE))</f>
        <v/>
      </c>
    </row>
    <row r="1043846" spans="10:10">
      <c r="J1043846" s="168" t="str">
        <f>IF(C1043846="","",VLOOKUP(C1043846,运单基本信息!$C$4:$P$1048576,12,FALSE))</f>
        <v/>
      </c>
    </row>
    <row r="1043847" spans="10:10">
      <c r="J1043847" s="168" t="str">
        <f>IF(C1043847="","",VLOOKUP(C1043847,运单基本信息!$C$4:$P$1048576,12,FALSE))</f>
        <v/>
      </c>
    </row>
    <row r="1043848" spans="10:10">
      <c r="J1043848" s="168" t="str">
        <f>IF(C1043848="","",VLOOKUP(C1043848,运单基本信息!$C$4:$P$1048576,12,FALSE))</f>
        <v/>
      </c>
    </row>
    <row r="1043849" spans="10:10">
      <c r="J1043849" s="168" t="str">
        <f>IF(C1043849="","",VLOOKUP(C1043849,运单基本信息!$C$4:$P$1048576,12,FALSE))</f>
        <v/>
      </c>
    </row>
    <row r="1043850" spans="10:10">
      <c r="J1043850" s="168" t="str">
        <f>IF(C1043850="","",VLOOKUP(C1043850,运单基本信息!$C$4:$P$1048576,12,FALSE))</f>
        <v/>
      </c>
    </row>
    <row r="1043851" spans="10:10">
      <c r="J1043851" s="168" t="str">
        <f>IF(C1043851="","",VLOOKUP(C1043851,运单基本信息!$C$4:$P$1048576,12,FALSE))</f>
        <v/>
      </c>
    </row>
    <row r="1043852" spans="10:10">
      <c r="J1043852" s="168" t="str">
        <f>IF(C1043852="","",VLOOKUP(C1043852,运单基本信息!$C$4:$P$1048576,12,FALSE))</f>
        <v/>
      </c>
    </row>
    <row r="1043853" spans="10:10">
      <c r="J1043853" s="168" t="str">
        <f>IF(C1043853="","",VLOOKUP(C1043853,运单基本信息!$C$4:$P$1048576,12,FALSE))</f>
        <v/>
      </c>
    </row>
    <row r="1043854" spans="10:10">
      <c r="J1043854" s="168" t="str">
        <f>IF(C1043854="","",VLOOKUP(C1043854,运单基本信息!$C$4:$P$1048576,12,FALSE))</f>
        <v/>
      </c>
    </row>
    <row r="1043855" spans="10:10">
      <c r="J1043855" s="168" t="str">
        <f>IF(C1043855="","",VLOOKUP(C1043855,运单基本信息!$C$4:$P$1048576,12,FALSE))</f>
        <v/>
      </c>
    </row>
    <row r="1043856" spans="10:10">
      <c r="J1043856" s="168" t="str">
        <f>IF(C1043856="","",VLOOKUP(C1043856,运单基本信息!$C$4:$P$1048576,12,FALSE))</f>
        <v/>
      </c>
    </row>
    <row r="1043857" spans="10:10">
      <c r="J1043857" s="168" t="str">
        <f>IF(C1043857="","",VLOOKUP(C1043857,运单基本信息!$C$4:$P$1048576,12,FALSE))</f>
        <v/>
      </c>
    </row>
    <row r="1043858" spans="10:10">
      <c r="J1043858" s="168" t="str">
        <f>IF(C1043858="","",VLOOKUP(C1043858,运单基本信息!$C$4:$P$1048576,12,FALSE))</f>
        <v/>
      </c>
    </row>
    <row r="1043859" spans="10:10">
      <c r="J1043859" s="168" t="str">
        <f>IF(C1043859="","",VLOOKUP(C1043859,运单基本信息!$C$4:$P$1048576,12,FALSE))</f>
        <v/>
      </c>
    </row>
    <row r="1043860" spans="10:10">
      <c r="J1043860" s="168" t="str">
        <f>IF(C1043860="","",VLOOKUP(C1043860,运单基本信息!$C$4:$P$1048576,12,FALSE))</f>
        <v/>
      </c>
    </row>
    <row r="1043861" spans="10:10">
      <c r="J1043861" s="168" t="str">
        <f>IF(C1043861="","",VLOOKUP(C1043861,运单基本信息!$C$4:$P$1048576,12,FALSE))</f>
        <v/>
      </c>
    </row>
    <row r="1043862" spans="10:10">
      <c r="J1043862" s="168" t="str">
        <f>IF(C1043862="","",VLOOKUP(C1043862,运单基本信息!$C$4:$P$1048576,12,FALSE))</f>
        <v/>
      </c>
    </row>
    <row r="1043863" spans="10:10">
      <c r="J1043863" s="168" t="str">
        <f>IF(C1043863="","",VLOOKUP(C1043863,运单基本信息!$C$4:$P$1048576,12,FALSE))</f>
        <v/>
      </c>
    </row>
    <row r="1043864" spans="10:10">
      <c r="J1043864" s="168" t="str">
        <f>IF(C1043864="","",VLOOKUP(C1043864,运单基本信息!$C$4:$P$1048576,12,FALSE))</f>
        <v/>
      </c>
    </row>
    <row r="1043865" spans="10:10">
      <c r="J1043865" s="168" t="str">
        <f>IF(C1043865="","",VLOOKUP(C1043865,运单基本信息!$C$4:$P$1048576,12,FALSE))</f>
        <v/>
      </c>
    </row>
    <row r="1043866" spans="10:10">
      <c r="J1043866" s="168" t="str">
        <f>IF(C1043866="","",VLOOKUP(C1043866,运单基本信息!$C$4:$P$1048576,12,FALSE))</f>
        <v/>
      </c>
    </row>
    <row r="1043867" spans="10:10">
      <c r="J1043867" s="168" t="str">
        <f>IF(C1043867="","",VLOOKUP(C1043867,运单基本信息!$C$4:$P$1048576,12,FALSE))</f>
        <v/>
      </c>
    </row>
    <row r="1043868" spans="10:10">
      <c r="J1043868" s="168" t="str">
        <f>IF(C1043868="","",VLOOKUP(C1043868,运单基本信息!$C$4:$P$1048576,12,FALSE))</f>
        <v/>
      </c>
    </row>
    <row r="1043869" spans="10:10">
      <c r="J1043869" s="168" t="str">
        <f>IF(C1043869="","",VLOOKUP(C1043869,运单基本信息!$C$4:$P$1048576,12,FALSE))</f>
        <v/>
      </c>
    </row>
    <row r="1043870" spans="10:10">
      <c r="J1043870" s="168" t="str">
        <f>IF(C1043870="","",VLOOKUP(C1043870,运单基本信息!$C$4:$P$1048576,12,FALSE))</f>
        <v/>
      </c>
    </row>
    <row r="1043871" spans="10:10">
      <c r="J1043871" s="168" t="str">
        <f>IF(C1043871="","",VLOOKUP(C1043871,运单基本信息!$C$4:$P$1048576,12,FALSE))</f>
        <v/>
      </c>
    </row>
    <row r="1043872" spans="10:10">
      <c r="J1043872" s="168" t="str">
        <f>IF(C1043872="","",VLOOKUP(C1043872,运单基本信息!$C$4:$P$1048576,12,FALSE))</f>
        <v/>
      </c>
    </row>
    <row r="1043873" spans="10:10">
      <c r="J1043873" s="168" t="str">
        <f>IF(C1043873="","",VLOOKUP(C1043873,运单基本信息!$C$4:$P$1048576,12,FALSE))</f>
        <v/>
      </c>
    </row>
    <row r="1043874" spans="10:10">
      <c r="J1043874" s="168" t="str">
        <f>IF(C1043874="","",VLOOKUP(C1043874,运单基本信息!$C$4:$P$1048576,12,FALSE))</f>
        <v/>
      </c>
    </row>
    <row r="1043875" spans="10:10">
      <c r="J1043875" s="168" t="str">
        <f>IF(C1043875="","",VLOOKUP(C1043875,运单基本信息!$C$4:$P$1048576,12,FALSE))</f>
        <v/>
      </c>
    </row>
    <row r="1043876" spans="10:10">
      <c r="J1043876" s="168" t="str">
        <f>IF(C1043876="","",VLOOKUP(C1043876,运单基本信息!$C$4:$P$1048576,12,FALSE))</f>
        <v/>
      </c>
    </row>
    <row r="1043877" spans="10:10">
      <c r="J1043877" s="168" t="str">
        <f>IF(C1043877="","",VLOOKUP(C1043877,运单基本信息!$C$4:$P$1048576,12,FALSE))</f>
        <v/>
      </c>
    </row>
    <row r="1043878" spans="10:10">
      <c r="J1043878" s="168" t="str">
        <f>IF(C1043878="","",VLOOKUP(C1043878,运单基本信息!$C$4:$P$1048576,12,FALSE))</f>
        <v/>
      </c>
    </row>
    <row r="1043879" spans="10:10">
      <c r="J1043879" s="168" t="str">
        <f>IF(C1043879="","",VLOOKUP(C1043879,运单基本信息!$C$4:$P$1048576,12,FALSE))</f>
        <v/>
      </c>
    </row>
    <row r="1043880" spans="10:10">
      <c r="J1043880" s="168" t="str">
        <f>IF(C1043880="","",VLOOKUP(C1043880,运单基本信息!$C$4:$P$1048576,12,FALSE))</f>
        <v/>
      </c>
    </row>
    <row r="1043881" spans="10:10">
      <c r="J1043881" s="168" t="str">
        <f>IF(C1043881="","",VLOOKUP(C1043881,运单基本信息!$C$4:$P$1048576,12,FALSE))</f>
        <v/>
      </c>
    </row>
    <row r="1043882" spans="10:10">
      <c r="J1043882" s="168" t="str">
        <f>IF(C1043882="","",VLOOKUP(C1043882,运单基本信息!$C$4:$P$1048576,12,FALSE))</f>
        <v/>
      </c>
    </row>
    <row r="1043883" spans="10:10">
      <c r="J1043883" s="168" t="str">
        <f>IF(C1043883="","",VLOOKUP(C1043883,运单基本信息!$C$4:$P$1048576,12,FALSE))</f>
        <v/>
      </c>
    </row>
    <row r="1043884" spans="10:10">
      <c r="J1043884" s="168" t="str">
        <f>IF(C1043884="","",VLOOKUP(C1043884,运单基本信息!$C$4:$P$1048576,12,FALSE))</f>
        <v/>
      </c>
    </row>
    <row r="1043885" spans="10:10">
      <c r="J1043885" s="168" t="str">
        <f>IF(C1043885="","",VLOOKUP(C1043885,运单基本信息!$C$4:$P$1048576,12,FALSE))</f>
        <v/>
      </c>
    </row>
    <row r="1043886" spans="10:10">
      <c r="J1043886" s="168" t="str">
        <f>IF(C1043886="","",VLOOKUP(C1043886,运单基本信息!$C$4:$P$1048576,12,FALSE))</f>
        <v/>
      </c>
    </row>
    <row r="1043887" spans="10:10">
      <c r="J1043887" s="168" t="str">
        <f>IF(C1043887="","",VLOOKUP(C1043887,运单基本信息!$C$4:$P$1048576,12,FALSE))</f>
        <v/>
      </c>
    </row>
    <row r="1043888" spans="10:10">
      <c r="J1043888" s="168" t="str">
        <f>IF(C1043888="","",VLOOKUP(C1043888,运单基本信息!$C$4:$P$1048576,12,FALSE))</f>
        <v/>
      </c>
    </row>
    <row r="1043889" spans="10:10">
      <c r="J1043889" s="168" t="str">
        <f>IF(C1043889="","",VLOOKUP(C1043889,运单基本信息!$C$4:$P$1048576,12,FALSE))</f>
        <v/>
      </c>
    </row>
    <row r="1043890" spans="10:10">
      <c r="J1043890" s="168" t="str">
        <f>IF(C1043890="","",VLOOKUP(C1043890,运单基本信息!$C$4:$P$1048576,12,FALSE))</f>
        <v/>
      </c>
    </row>
    <row r="1043891" spans="10:10">
      <c r="J1043891" s="168" t="str">
        <f>IF(C1043891="","",VLOOKUP(C1043891,运单基本信息!$C$4:$P$1048576,12,FALSE))</f>
        <v/>
      </c>
    </row>
    <row r="1043892" spans="10:10">
      <c r="J1043892" s="168" t="str">
        <f>IF(C1043892="","",VLOOKUP(C1043892,运单基本信息!$C$4:$P$1048576,12,FALSE))</f>
        <v/>
      </c>
    </row>
    <row r="1043893" spans="10:10">
      <c r="J1043893" s="168" t="str">
        <f>IF(C1043893="","",VLOOKUP(C1043893,运单基本信息!$C$4:$P$1048576,12,FALSE))</f>
        <v/>
      </c>
    </row>
    <row r="1043894" spans="10:10">
      <c r="J1043894" s="168" t="str">
        <f>IF(C1043894="","",VLOOKUP(C1043894,运单基本信息!$C$4:$P$1048576,12,FALSE))</f>
        <v/>
      </c>
    </row>
    <row r="1043895" spans="10:10">
      <c r="J1043895" s="168" t="str">
        <f>IF(C1043895="","",VLOOKUP(C1043895,运单基本信息!$C$4:$P$1048576,12,FALSE))</f>
        <v/>
      </c>
    </row>
    <row r="1043896" spans="10:10">
      <c r="J1043896" s="168" t="str">
        <f>IF(C1043896="","",VLOOKUP(C1043896,运单基本信息!$C$4:$P$1048576,12,FALSE))</f>
        <v/>
      </c>
    </row>
    <row r="1043897" spans="10:10">
      <c r="J1043897" s="168" t="str">
        <f>IF(C1043897="","",VLOOKUP(C1043897,运单基本信息!$C$4:$P$1048576,12,FALSE))</f>
        <v/>
      </c>
    </row>
    <row r="1043898" spans="10:10">
      <c r="J1043898" s="168" t="str">
        <f>IF(C1043898="","",VLOOKUP(C1043898,运单基本信息!$C$4:$P$1048576,12,FALSE))</f>
        <v/>
      </c>
    </row>
    <row r="1043899" spans="10:10">
      <c r="J1043899" s="168" t="str">
        <f>IF(C1043899="","",VLOOKUP(C1043899,运单基本信息!$C$4:$P$1048576,12,FALSE))</f>
        <v/>
      </c>
    </row>
    <row r="1043900" spans="10:10">
      <c r="J1043900" s="168" t="str">
        <f>IF(C1043900="","",VLOOKUP(C1043900,运单基本信息!$C$4:$P$1048576,12,FALSE))</f>
        <v/>
      </c>
    </row>
    <row r="1043901" spans="10:10">
      <c r="J1043901" s="168" t="str">
        <f>IF(C1043901="","",VLOOKUP(C1043901,运单基本信息!$C$4:$P$1048576,12,FALSE))</f>
        <v/>
      </c>
    </row>
    <row r="1043902" spans="10:10">
      <c r="J1043902" s="168" t="str">
        <f>IF(C1043902="","",VLOOKUP(C1043902,运单基本信息!$C$4:$P$1048576,12,FALSE))</f>
        <v/>
      </c>
    </row>
    <row r="1043903" spans="10:10">
      <c r="J1043903" s="168" t="str">
        <f>IF(C1043903="","",VLOOKUP(C1043903,运单基本信息!$C$4:$P$1048576,12,FALSE))</f>
        <v/>
      </c>
    </row>
    <row r="1043904" spans="10:10">
      <c r="J1043904" s="168" t="str">
        <f>IF(C1043904="","",VLOOKUP(C1043904,运单基本信息!$C$4:$P$1048576,12,FALSE))</f>
        <v/>
      </c>
    </row>
    <row r="1043905" spans="10:10">
      <c r="J1043905" s="168" t="str">
        <f>IF(C1043905="","",VLOOKUP(C1043905,运单基本信息!$C$4:$P$1048576,12,FALSE))</f>
        <v/>
      </c>
    </row>
    <row r="1043906" spans="10:10">
      <c r="J1043906" s="168" t="str">
        <f>IF(C1043906="","",VLOOKUP(C1043906,运单基本信息!$C$4:$P$1048576,12,FALSE))</f>
        <v/>
      </c>
    </row>
    <row r="1043907" spans="10:10">
      <c r="J1043907" s="168" t="str">
        <f>IF(C1043907="","",VLOOKUP(C1043907,运单基本信息!$C$4:$P$1048576,12,FALSE))</f>
        <v/>
      </c>
    </row>
    <row r="1043908" spans="10:10">
      <c r="J1043908" s="168" t="str">
        <f>IF(C1043908="","",VLOOKUP(C1043908,运单基本信息!$C$4:$P$1048576,12,FALSE))</f>
        <v/>
      </c>
    </row>
    <row r="1043909" spans="10:10">
      <c r="J1043909" s="168" t="str">
        <f>IF(C1043909="","",VLOOKUP(C1043909,运单基本信息!$C$4:$P$1048576,12,FALSE))</f>
        <v/>
      </c>
    </row>
    <row r="1043910" spans="10:10">
      <c r="J1043910" s="168" t="str">
        <f>IF(C1043910="","",VLOOKUP(C1043910,运单基本信息!$C$4:$P$1048576,12,FALSE))</f>
        <v/>
      </c>
    </row>
    <row r="1043911" spans="10:10">
      <c r="J1043911" s="168" t="str">
        <f>IF(C1043911="","",VLOOKUP(C1043911,运单基本信息!$C$4:$P$1048576,12,FALSE))</f>
        <v/>
      </c>
    </row>
    <row r="1043912" spans="10:10">
      <c r="J1043912" s="168" t="str">
        <f>IF(C1043912="","",VLOOKUP(C1043912,运单基本信息!$C$4:$P$1048576,12,FALSE))</f>
        <v/>
      </c>
    </row>
    <row r="1043913" spans="10:10">
      <c r="J1043913" s="168" t="str">
        <f>IF(C1043913="","",VLOOKUP(C1043913,运单基本信息!$C$4:$P$1048576,12,FALSE))</f>
        <v/>
      </c>
    </row>
    <row r="1043914" spans="10:10">
      <c r="J1043914" s="168" t="str">
        <f>IF(C1043914="","",VLOOKUP(C1043914,运单基本信息!$C$4:$P$1048576,12,FALSE))</f>
        <v/>
      </c>
    </row>
    <row r="1043915" spans="10:10">
      <c r="J1043915" s="168" t="str">
        <f>IF(C1043915="","",VLOOKUP(C1043915,运单基本信息!$C$4:$P$1048576,12,FALSE))</f>
        <v/>
      </c>
    </row>
    <row r="1043916" spans="10:10">
      <c r="J1043916" s="168" t="str">
        <f>IF(C1043916="","",VLOOKUP(C1043916,运单基本信息!$C$4:$P$1048576,12,FALSE))</f>
        <v/>
      </c>
    </row>
    <row r="1043917" spans="10:10">
      <c r="J1043917" s="168" t="str">
        <f>IF(C1043917="","",VLOOKUP(C1043917,运单基本信息!$C$4:$P$1048576,12,FALSE))</f>
        <v/>
      </c>
    </row>
    <row r="1043918" spans="10:10">
      <c r="J1043918" s="168" t="str">
        <f>IF(C1043918="","",VLOOKUP(C1043918,运单基本信息!$C$4:$P$1048576,12,FALSE))</f>
        <v/>
      </c>
    </row>
    <row r="1043919" spans="10:10">
      <c r="J1043919" s="168" t="str">
        <f>IF(C1043919="","",VLOOKUP(C1043919,运单基本信息!$C$4:$P$1048576,12,FALSE))</f>
        <v/>
      </c>
    </row>
    <row r="1043920" spans="10:10">
      <c r="J1043920" s="168" t="str">
        <f>IF(C1043920="","",VLOOKUP(C1043920,运单基本信息!$C$4:$P$1048576,12,FALSE))</f>
        <v/>
      </c>
    </row>
    <row r="1043921" spans="10:10">
      <c r="J1043921" s="168" t="str">
        <f>IF(C1043921="","",VLOOKUP(C1043921,运单基本信息!$C$4:$P$1048576,12,FALSE))</f>
        <v/>
      </c>
    </row>
    <row r="1043922" spans="10:10">
      <c r="J1043922" s="168" t="str">
        <f>IF(C1043922="","",VLOOKUP(C1043922,运单基本信息!$C$4:$P$1048576,12,FALSE))</f>
        <v/>
      </c>
    </row>
    <row r="1043923" spans="10:10">
      <c r="J1043923" s="168" t="str">
        <f>IF(C1043923="","",VLOOKUP(C1043923,运单基本信息!$C$4:$P$1048576,12,FALSE))</f>
        <v/>
      </c>
    </row>
    <row r="1043924" spans="10:10">
      <c r="J1043924" s="168" t="str">
        <f>IF(C1043924="","",VLOOKUP(C1043924,运单基本信息!$C$4:$P$1048576,12,FALSE))</f>
        <v/>
      </c>
    </row>
    <row r="1043925" spans="10:10">
      <c r="J1043925" s="168" t="str">
        <f>IF(C1043925="","",VLOOKUP(C1043925,运单基本信息!$C$4:$P$1048576,12,FALSE))</f>
        <v/>
      </c>
    </row>
    <row r="1043926" spans="10:10">
      <c r="J1043926" s="168" t="str">
        <f>IF(C1043926="","",VLOOKUP(C1043926,运单基本信息!$C$4:$P$1048576,12,FALSE))</f>
        <v/>
      </c>
    </row>
    <row r="1043927" spans="10:10">
      <c r="J1043927" s="168" t="str">
        <f>IF(C1043927="","",VLOOKUP(C1043927,运单基本信息!$C$4:$P$1048576,12,FALSE))</f>
        <v/>
      </c>
    </row>
    <row r="1043928" spans="10:10">
      <c r="J1043928" s="168" t="str">
        <f>IF(C1043928="","",VLOOKUP(C1043928,运单基本信息!$C$4:$P$1048576,12,FALSE))</f>
        <v/>
      </c>
    </row>
    <row r="1043929" spans="10:10">
      <c r="J1043929" s="168" t="str">
        <f>IF(C1043929="","",VLOOKUP(C1043929,运单基本信息!$C$4:$P$1048576,12,FALSE))</f>
        <v/>
      </c>
    </row>
    <row r="1043930" spans="10:10">
      <c r="J1043930" s="168" t="str">
        <f>IF(C1043930="","",VLOOKUP(C1043930,运单基本信息!$C$4:$P$1048576,12,FALSE))</f>
        <v/>
      </c>
    </row>
    <row r="1043931" spans="10:10">
      <c r="J1043931" s="168" t="str">
        <f>IF(C1043931="","",VLOOKUP(C1043931,运单基本信息!$C$4:$P$1048576,12,FALSE))</f>
        <v/>
      </c>
    </row>
    <row r="1043932" spans="10:10">
      <c r="J1043932" s="168" t="str">
        <f>IF(C1043932="","",VLOOKUP(C1043932,运单基本信息!$C$4:$P$1048576,12,FALSE))</f>
        <v/>
      </c>
    </row>
    <row r="1043933" spans="10:10">
      <c r="J1043933" s="168" t="str">
        <f>IF(C1043933="","",VLOOKUP(C1043933,运单基本信息!$C$4:$P$1048576,12,FALSE))</f>
        <v/>
      </c>
    </row>
    <row r="1043934" spans="10:10">
      <c r="J1043934" s="168" t="str">
        <f>IF(C1043934="","",VLOOKUP(C1043934,运单基本信息!$C$4:$P$1048576,12,FALSE))</f>
        <v/>
      </c>
    </row>
    <row r="1043935" spans="10:10">
      <c r="J1043935" s="168" t="str">
        <f>IF(C1043935="","",VLOOKUP(C1043935,运单基本信息!$C$4:$P$1048576,12,FALSE))</f>
        <v/>
      </c>
    </row>
    <row r="1043936" spans="10:10">
      <c r="J1043936" s="168" t="str">
        <f>IF(C1043936="","",VLOOKUP(C1043936,运单基本信息!$C$4:$P$1048576,12,FALSE))</f>
        <v/>
      </c>
    </row>
    <row r="1043937" spans="10:10">
      <c r="J1043937" s="168" t="str">
        <f>IF(C1043937="","",VLOOKUP(C1043937,运单基本信息!$C$4:$P$1048576,12,FALSE))</f>
        <v/>
      </c>
    </row>
    <row r="1043938" spans="10:10">
      <c r="J1043938" s="168" t="str">
        <f>IF(C1043938="","",VLOOKUP(C1043938,运单基本信息!$C$4:$P$1048576,12,FALSE))</f>
        <v/>
      </c>
    </row>
    <row r="1043939" spans="10:10">
      <c r="J1043939" s="168" t="str">
        <f>IF(C1043939="","",VLOOKUP(C1043939,运单基本信息!$C$4:$P$1048576,12,FALSE))</f>
        <v/>
      </c>
    </row>
    <row r="1043940" spans="10:10">
      <c r="J1043940" s="168" t="str">
        <f>IF(C1043940="","",VLOOKUP(C1043940,运单基本信息!$C$4:$P$1048576,12,FALSE))</f>
        <v/>
      </c>
    </row>
    <row r="1043941" spans="10:10">
      <c r="J1043941" s="168" t="str">
        <f>IF(C1043941="","",VLOOKUP(C1043941,运单基本信息!$C$4:$P$1048576,12,FALSE))</f>
        <v/>
      </c>
    </row>
    <row r="1043942" spans="10:10">
      <c r="J1043942" s="168" t="str">
        <f>IF(C1043942="","",VLOOKUP(C1043942,运单基本信息!$C$4:$P$1048576,12,FALSE))</f>
        <v/>
      </c>
    </row>
    <row r="1043943" spans="10:10">
      <c r="J1043943" s="168" t="str">
        <f>IF(C1043943="","",VLOOKUP(C1043943,运单基本信息!$C$4:$P$1048576,12,FALSE))</f>
        <v/>
      </c>
    </row>
    <row r="1043944" spans="10:10">
      <c r="J1043944" s="168" t="str">
        <f>IF(C1043944="","",VLOOKUP(C1043944,运单基本信息!$C$4:$P$1048576,12,FALSE))</f>
        <v/>
      </c>
    </row>
    <row r="1043945" spans="10:10">
      <c r="J1043945" s="168" t="str">
        <f>IF(C1043945="","",VLOOKUP(C1043945,运单基本信息!$C$4:$P$1048576,12,FALSE))</f>
        <v/>
      </c>
    </row>
    <row r="1043946" spans="10:10">
      <c r="J1043946" s="168" t="str">
        <f>IF(C1043946="","",VLOOKUP(C1043946,运单基本信息!$C$4:$P$1048576,12,FALSE))</f>
        <v/>
      </c>
    </row>
    <row r="1043947" spans="10:10">
      <c r="J1043947" s="168" t="str">
        <f>IF(C1043947="","",VLOOKUP(C1043947,运单基本信息!$C$4:$P$1048576,12,FALSE))</f>
        <v/>
      </c>
    </row>
    <row r="1043948" spans="10:10">
      <c r="J1043948" s="168" t="str">
        <f>IF(C1043948="","",VLOOKUP(C1043948,运单基本信息!$C$4:$P$1048576,12,FALSE))</f>
        <v/>
      </c>
    </row>
    <row r="1043949" spans="10:10">
      <c r="J1043949" s="168" t="str">
        <f>IF(C1043949="","",VLOOKUP(C1043949,运单基本信息!$C$4:$P$1048576,12,FALSE))</f>
        <v/>
      </c>
    </row>
    <row r="1043950" spans="10:10">
      <c r="J1043950" s="168" t="str">
        <f>IF(C1043950="","",VLOOKUP(C1043950,运单基本信息!$C$4:$P$1048576,12,FALSE))</f>
        <v/>
      </c>
    </row>
    <row r="1043951" spans="10:10">
      <c r="J1043951" s="168" t="str">
        <f>IF(C1043951="","",VLOOKUP(C1043951,运单基本信息!$C$4:$P$1048576,12,FALSE))</f>
        <v/>
      </c>
    </row>
    <row r="1043952" spans="10:10">
      <c r="J1043952" s="168" t="str">
        <f>IF(C1043952="","",VLOOKUP(C1043952,运单基本信息!$C$4:$P$1048576,12,FALSE))</f>
        <v/>
      </c>
    </row>
    <row r="1043953" spans="10:10">
      <c r="J1043953" s="168" t="str">
        <f>IF(C1043953="","",VLOOKUP(C1043953,运单基本信息!$C$4:$P$1048576,12,FALSE))</f>
        <v/>
      </c>
    </row>
    <row r="1043954" spans="10:10">
      <c r="J1043954" s="168" t="str">
        <f>IF(C1043954="","",VLOOKUP(C1043954,运单基本信息!$C$4:$P$1048576,12,FALSE))</f>
        <v/>
      </c>
    </row>
    <row r="1043955" spans="10:10">
      <c r="J1043955" s="168" t="str">
        <f>IF(C1043955="","",VLOOKUP(C1043955,运单基本信息!$C$4:$P$1048576,12,FALSE))</f>
        <v/>
      </c>
    </row>
    <row r="1043956" spans="10:10">
      <c r="J1043956" s="168" t="str">
        <f>IF(C1043956="","",VLOOKUP(C1043956,运单基本信息!$C$4:$P$1048576,12,FALSE))</f>
        <v/>
      </c>
    </row>
    <row r="1043957" spans="10:10">
      <c r="J1043957" s="168" t="str">
        <f>IF(C1043957="","",VLOOKUP(C1043957,运单基本信息!$C$4:$P$1048576,12,FALSE))</f>
        <v/>
      </c>
    </row>
    <row r="1043958" spans="10:10">
      <c r="J1043958" s="168" t="str">
        <f>IF(C1043958="","",VLOOKUP(C1043958,运单基本信息!$C$4:$P$1048576,12,FALSE))</f>
        <v/>
      </c>
    </row>
    <row r="1043959" spans="10:10">
      <c r="J1043959" s="168" t="str">
        <f>IF(C1043959="","",VLOOKUP(C1043959,运单基本信息!$C$4:$P$1048576,12,FALSE))</f>
        <v/>
      </c>
    </row>
    <row r="1043960" spans="10:10">
      <c r="J1043960" s="168" t="str">
        <f>IF(C1043960="","",VLOOKUP(C1043960,运单基本信息!$C$4:$P$1048576,12,FALSE))</f>
        <v/>
      </c>
    </row>
    <row r="1043961" spans="10:10">
      <c r="J1043961" s="168" t="str">
        <f>IF(C1043961="","",VLOOKUP(C1043961,运单基本信息!$C$4:$P$1048576,12,FALSE))</f>
        <v/>
      </c>
    </row>
    <row r="1043962" spans="10:10">
      <c r="J1043962" s="168" t="str">
        <f>IF(C1043962="","",VLOOKUP(C1043962,运单基本信息!$C$4:$P$1048576,12,FALSE))</f>
        <v/>
      </c>
    </row>
    <row r="1043963" spans="10:10">
      <c r="J1043963" s="168" t="str">
        <f>IF(C1043963="","",VLOOKUP(C1043963,运单基本信息!$C$4:$P$1048576,12,FALSE))</f>
        <v/>
      </c>
    </row>
    <row r="1043964" spans="10:10">
      <c r="J1043964" s="168" t="str">
        <f>IF(C1043964="","",VLOOKUP(C1043964,运单基本信息!$C$4:$P$1048576,12,FALSE))</f>
        <v/>
      </c>
    </row>
    <row r="1043965" spans="10:10">
      <c r="J1043965" s="168" t="str">
        <f>IF(C1043965="","",VLOOKUP(C1043965,运单基本信息!$C$4:$P$1048576,12,FALSE))</f>
        <v/>
      </c>
    </row>
    <row r="1043966" spans="10:10">
      <c r="J1043966" s="168" t="str">
        <f>IF(C1043966="","",VLOOKUP(C1043966,运单基本信息!$C$4:$P$1048576,12,FALSE))</f>
        <v/>
      </c>
    </row>
    <row r="1043967" spans="10:10">
      <c r="J1043967" s="168" t="str">
        <f>IF(C1043967="","",VLOOKUP(C1043967,运单基本信息!$C$4:$P$1048576,12,FALSE))</f>
        <v/>
      </c>
    </row>
    <row r="1043968" spans="10:10">
      <c r="J1043968" s="168" t="str">
        <f>IF(C1043968="","",VLOOKUP(C1043968,运单基本信息!$C$4:$P$1048576,12,FALSE))</f>
        <v/>
      </c>
    </row>
    <row r="1043969" spans="10:10">
      <c r="J1043969" s="168" t="str">
        <f>IF(C1043969="","",VLOOKUP(C1043969,运单基本信息!$C$4:$P$1048576,12,FALSE))</f>
        <v/>
      </c>
    </row>
    <row r="1043970" spans="10:10">
      <c r="J1043970" s="168" t="str">
        <f>IF(C1043970="","",VLOOKUP(C1043970,运单基本信息!$C$4:$P$1048576,12,FALSE))</f>
        <v/>
      </c>
    </row>
    <row r="1043971" spans="10:10">
      <c r="J1043971" s="168" t="str">
        <f>IF(C1043971="","",VLOOKUP(C1043971,运单基本信息!$C$4:$P$1048576,12,FALSE))</f>
        <v/>
      </c>
    </row>
    <row r="1043972" spans="10:10">
      <c r="J1043972" s="168" t="str">
        <f>IF(C1043972="","",VLOOKUP(C1043972,运单基本信息!$C$4:$P$1048576,12,FALSE))</f>
        <v/>
      </c>
    </row>
    <row r="1043973" spans="10:10">
      <c r="J1043973" s="168" t="str">
        <f>IF(C1043973="","",VLOOKUP(C1043973,运单基本信息!$C$4:$P$1048576,12,FALSE))</f>
        <v/>
      </c>
    </row>
    <row r="1043974" spans="10:10">
      <c r="J1043974" s="168" t="str">
        <f>IF(C1043974="","",VLOOKUP(C1043974,运单基本信息!$C$4:$P$1048576,12,FALSE))</f>
        <v/>
      </c>
    </row>
    <row r="1043975" spans="10:10">
      <c r="J1043975" s="168" t="str">
        <f>IF(C1043975="","",VLOOKUP(C1043975,运单基本信息!$C$4:$P$1048576,12,FALSE))</f>
        <v/>
      </c>
    </row>
    <row r="1043976" spans="10:10">
      <c r="J1043976" s="168" t="str">
        <f>IF(C1043976="","",VLOOKUP(C1043976,运单基本信息!$C$4:$P$1048576,12,FALSE))</f>
        <v/>
      </c>
    </row>
    <row r="1043977" spans="10:10">
      <c r="J1043977" s="168" t="str">
        <f>IF(C1043977="","",VLOOKUP(C1043977,运单基本信息!$C$4:$P$1048576,12,FALSE))</f>
        <v/>
      </c>
    </row>
    <row r="1043978" spans="10:10">
      <c r="J1043978" s="168" t="str">
        <f>IF(C1043978="","",VLOOKUP(C1043978,运单基本信息!$C$4:$P$1048576,12,FALSE))</f>
        <v/>
      </c>
    </row>
    <row r="1043979" spans="10:10">
      <c r="J1043979" s="168" t="str">
        <f>IF(C1043979="","",VLOOKUP(C1043979,运单基本信息!$C$4:$P$1048576,12,FALSE))</f>
        <v/>
      </c>
    </row>
    <row r="1043980" spans="10:10">
      <c r="J1043980" s="168" t="str">
        <f>IF(C1043980="","",VLOOKUP(C1043980,运单基本信息!$C$4:$P$1048576,12,FALSE))</f>
        <v/>
      </c>
    </row>
    <row r="1043981" spans="10:10">
      <c r="J1043981" s="168" t="str">
        <f>IF(C1043981="","",VLOOKUP(C1043981,运单基本信息!$C$4:$P$1048576,12,FALSE))</f>
        <v/>
      </c>
    </row>
    <row r="1043982" spans="10:10">
      <c r="J1043982" s="168" t="str">
        <f>IF(C1043982="","",VLOOKUP(C1043982,运单基本信息!$C$4:$P$1048576,12,FALSE))</f>
        <v/>
      </c>
    </row>
    <row r="1043983" spans="10:10">
      <c r="J1043983" s="168" t="str">
        <f>IF(C1043983="","",VLOOKUP(C1043983,运单基本信息!$C$4:$P$1048576,12,FALSE))</f>
        <v/>
      </c>
    </row>
    <row r="1043984" spans="10:10">
      <c r="J1043984" s="168" t="str">
        <f>IF(C1043984="","",VLOOKUP(C1043984,运单基本信息!$C$4:$P$1048576,12,FALSE))</f>
        <v/>
      </c>
    </row>
    <row r="1043985" spans="10:10">
      <c r="J1043985" s="168" t="str">
        <f>IF(C1043985="","",VLOOKUP(C1043985,运单基本信息!$C$4:$P$1048576,12,FALSE))</f>
        <v/>
      </c>
    </row>
    <row r="1043986" spans="10:10">
      <c r="J1043986" s="168" t="str">
        <f>IF(C1043986="","",VLOOKUP(C1043986,运单基本信息!$C$4:$P$1048576,12,FALSE))</f>
        <v/>
      </c>
    </row>
    <row r="1043987" spans="10:10">
      <c r="J1043987" s="168" t="str">
        <f>IF(C1043987="","",VLOOKUP(C1043987,运单基本信息!$C$4:$P$1048576,12,FALSE))</f>
        <v/>
      </c>
    </row>
    <row r="1043988" spans="10:10">
      <c r="J1043988" s="168" t="str">
        <f>IF(C1043988="","",VLOOKUP(C1043988,运单基本信息!$C$4:$P$1048576,12,FALSE))</f>
        <v/>
      </c>
    </row>
    <row r="1043989" spans="10:10">
      <c r="J1043989" s="168" t="str">
        <f>IF(C1043989="","",VLOOKUP(C1043989,运单基本信息!$C$4:$P$1048576,12,FALSE))</f>
        <v/>
      </c>
    </row>
    <row r="1043990" spans="10:10">
      <c r="J1043990" s="168" t="str">
        <f>IF(C1043990="","",VLOOKUP(C1043990,运单基本信息!$C$4:$P$1048576,12,FALSE))</f>
        <v/>
      </c>
    </row>
    <row r="1043991" spans="10:10">
      <c r="J1043991" s="168" t="str">
        <f>IF(C1043991="","",VLOOKUP(C1043991,运单基本信息!$C$4:$P$1048576,12,FALSE))</f>
        <v/>
      </c>
    </row>
    <row r="1043992" spans="10:10">
      <c r="J1043992" s="168" t="str">
        <f>IF(C1043992="","",VLOOKUP(C1043992,运单基本信息!$C$4:$P$1048576,12,FALSE))</f>
        <v/>
      </c>
    </row>
    <row r="1043993" spans="10:10">
      <c r="J1043993" s="168" t="str">
        <f>IF(C1043993="","",VLOOKUP(C1043993,运单基本信息!$C$4:$P$1048576,12,FALSE))</f>
        <v/>
      </c>
    </row>
    <row r="1043994" spans="10:10">
      <c r="J1043994" s="168" t="str">
        <f>IF(C1043994="","",VLOOKUP(C1043994,运单基本信息!$C$4:$P$1048576,12,FALSE))</f>
        <v/>
      </c>
    </row>
    <row r="1043995" spans="10:10">
      <c r="J1043995" s="168" t="str">
        <f>IF(C1043995="","",VLOOKUP(C1043995,运单基本信息!$C$4:$P$1048576,12,FALSE))</f>
        <v/>
      </c>
    </row>
    <row r="1043996" spans="10:10">
      <c r="J1043996" s="168" t="str">
        <f>IF(C1043996="","",VLOOKUP(C1043996,运单基本信息!$C$4:$P$1048576,12,FALSE))</f>
        <v/>
      </c>
    </row>
    <row r="1043997" spans="10:10">
      <c r="J1043997" s="168" t="str">
        <f>IF(C1043997="","",VLOOKUP(C1043997,运单基本信息!$C$4:$P$1048576,12,FALSE))</f>
        <v/>
      </c>
    </row>
    <row r="1043998" spans="10:10">
      <c r="J1043998" s="168" t="str">
        <f>IF(C1043998="","",VLOOKUP(C1043998,运单基本信息!$C$4:$P$1048576,12,FALSE))</f>
        <v/>
      </c>
    </row>
    <row r="1043999" spans="10:10">
      <c r="J1043999" s="168" t="str">
        <f>IF(C1043999="","",VLOOKUP(C1043999,运单基本信息!$C$4:$P$1048576,12,FALSE))</f>
        <v/>
      </c>
    </row>
    <row r="1044000" spans="10:10">
      <c r="J1044000" s="168" t="str">
        <f>IF(C1044000="","",VLOOKUP(C1044000,运单基本信息!$C$4:$P$1048576,12,FALSE))</f>
        <v/>
      </c>
    </row>
    <row r="1044001" spans="10:10">
      <c r="J1044001" s="168" t="str">
        <f>IF(C1044001="","",VLOOKUP(C1044001,运单基本信息!$C$4:$P$1048576,12,FALSE))</f>
        <v/>
      </c>
    </row>
    <row r="1044002" spans="10:10">
      <c r="J1044002" s="168" t="str">
        <f>IF(C1044002="","",VLOOKUP(C1044002,运单基本信息!$C$4:$P$1048576,12,FALSE))</f>
        <v/>
      </c>
    </row>
    <row r="1044003" spans="10:10">
      <c r="J1044003" s="168" t="str">
        <f>IF(C1044003="","",VLOOKUP(C1044003,运单基本信息!$C$4:$P$1048576,12,FALSE))</f>
        <v/>
      </c>
    </row>
    <row r="1044004" spans="10:10">
      <c r="J1044004" s="168" t="str">
        <f>IF(C1044004="","",VLOOKUP(C1044004,运单基本信息!$C$4:$P$1048576,12,FALSE))</f>
        <v/>
      </c>
    </row>
    <row r="1044005" spans="10:10">
      <c r="J1044005" s="168" t="str">
        <f>IF(C1044005="","",VLOOKUP(C1044005,运单基本信息!$C$4:$P$1048576,12,FALSE))</f>
        <v/>
      </c>
    </row>
    <row r="1044006" spans="10:10">
      <c r="J1044006" s="168" t="str">
        <f>IF(C1044006="","",VLOOKUP(C1044006,运单基本信息!$C$4:$P$1048576,12,FALSE))</f>
        <v/>
      </c>
    </row>
    <row r="1044007" spans="10:10">
      <c r="J1044007" s="168" t="str">
        <f>IF(C1044007="","",VLOOKUP(C1044007,运单基本信息!$C$4:$P$1048576,12,FALSE))</f>
        <v/>
      </c>
    </row>
    <row r="1044008" spans="10:10">
      <c r="J1044008" s="168" t="str">
        <f>IF(C1044008="","",VLOOKUP(C1044008,运单基本信息!$C$4:$P$1048576,12,FALSE))</f>
        <v/>
      </c>
    </row>
    <row r="1044009" spans="10:10">
      <c r="J1044009" s="168" t="str">
        <f>IF(C1044009="","",VLOOKUP(C1044009,运单基本信息!$C$4:$P$1048576,12,FALSE))</f>
        <v/>
      </c>
    </row>
    <row r="1044010" spans="10:10">
      <c r="J1044010" s="168" t="str">
        <f>IF(C1044010="","",VLOOKUP(C1044010,运单基本信息!$C$4:$P$1048576,12,FALSE))</f>
        <v/>
      </c>
    </row>
    <row r="1044011" spans="10:10">
      <c r="J1044011" s="168" t="str">
        <f>IF(C1044011="","",VLOOKUP(C1044011,运单基本信息!$C$4:$P$1048576,12,FALSE))</f>
        <v/>
      </c>
    </row>
    <row r="1044012" spans="10:10">
      <c r="J1044012" s="168" t="str">
        <f>IF(C1044012="","",VLOOKUP(C1044012,运单基本信息!$C$4:$P$1048576,12,FALSE))</f>
        <v/>
      </c>
    </row>
    <row r="1044013" spans="10:10">
      <c r="J1044013" s="168" t="str">
        <f>IF(C1044013="","",VLOOKUP(C1044013,运单基本信息!$C$4:$P$1048576,12,FALSE))</f>
        <v/>
      </c>
    </row>
    <row r="1044014" spans="10:10">
      <c r="J1044014" s="168" t="str">
        <f>IF(C1044014="","",VLOOKUP(C1044014,运单基本信息!$C$4:$P$1048576,12,FALSE))</f>
        <v/>
      </c>
    </row>
    <row r="1044015" spans="10:10">
      <c r="J1044015" s="168" t="str">
        <f>IF(C1044015="","",VLOOKUP(C1044015,运单基本信息!$C$4:$P$1048576,12,FALSE))</f>
        <v/>
      </c>
    </row>
    <row r="1044016" spans="10:10">
      <c r="J1044016" s="168" t="str">
        <f>IF(C1044016="","",VLOOKUP(C1044016,运单基本信息!$C$4:$P$1048576,12,FALSE))</f>
        <v/>
      </c>
    </row>
    <row r="1044017" spans="10:10">
      <c r="J1044017" s="168" t="str">
        <f>IF(C1044017="","",VLOOKUP(C1044017,运单基本信息!$C$4:$P$1048576,12,FALSE))</f>
        <v/>
      </c>
    </row>
    <row r="1044018" spans="10:10">
      <c r="J1044018" s="168" t="str">
        <f>IF(C1044018="","",VLOOKUP(C1044018,运单基本信息!$C$4:$P$1048576,12,FALSE))</f>
        <v/>
      </c>
    </row>
    <row r="1044019" spans="10:10">
      <c r="J1044019" s="168" t="str">
        <f>IF(C1044019="","",VLOOKUP(C1044019,运单基本信息!$C$4:$P$1048576,12,FALSE))</f>
        <v/>
      </c>
    </row>
    <row r="1044020" spans="10:10">
      <c r="J1044020" s="168" t="str">
        <f>IF(C1044020="","",VLOOKUP(C1044020,运单基本信息!$C$4:$P$1048576,12,FALSE))</f>
        <v/>
      </c>
    </row>
    <row r="1044021" spans="10:10">
      <c r="J1044021" s="168" t="str">
        <f>IF(C1044021="","",VLOOKUP(C1044021,运单基本信息!$C$4:$P$1048576,12,FALSE))</f>
        <v/>
      </c>
    </row>
    <row r="1044022" spans="10:10">
      <c r="J1044022" s="168" t="str">
        <f>IF(C1044022="","",VLOOKUP(C1044022,运单基本信息!$C$4:$P$1048576,12,FALSE))</f>
        <v/>
      </c>
    </row>
    <row r="1044023" spans="10:10">
      <c r="J1044023" s="168" t="str">
        <f>IF(C1044023="","",VLOOKUP(C1044023,运单基本信息!$C$4:$P$1048576,12,FALSE))</f>
        <v/>
      </c>
    </row>
    <row r="1044024" spans="10:10">
      <c r="J1044024" s="168" t="str">
        <f>IF(C1044024="","",VLOOKUP(C1044024,运单基本信息!$C$4:$P$1048576,12,FALSE))</f>
        <v/>
      </c>
    </row>
    <row r="1044025" spans="10:10">
      <c r="J1044025" s="168" t="str">
        <f>IF(C1044025="","",VLOOKUP(C1044025,运单基本信息!$C$4:$P$1048576,12,FALSE))</f>
        <v/>
      </c>
    </row>
    <row r="1044026" spans="10:10">
      <c r="J1044026" s="168" t="str">
        <f>IF(C1044026="","",VLOOKUP(C1044026,运单基本信息!$C$4:$P$1048576,12,FALSE))</f>
        <v/>
      </c>
    </row>
    <row r="1044027" spans="10:10">
      <c r="J1044027" s="168" t="str">
        <f>IF(C1044027="","",VLOOKUP(C1044027,运单基本信息!$C$4:$P$1048576,12,FALSE))</f>
        <v/>
      </c>
    </row>
    <row r="1044028" spans="10:10">
      <c r="J1044028" s="168" t="str">
        <f>IF(C1044028="","",VLOOKUP(C1044028,运单基本信息!$C$4:$P$1048576,12,FALSE))</f>
        <v/>
      </c>
    </row>
    <row r="1044029" spans="10:10">
      <c r="J1044029" s="168" t="str">
        <f>IF(C1044029="","",VLOOKUP(C1044029,运单基本信息!$C$4:$P$1048576,12,FALSE))</f>
        <v/>
      </c>
    </row>
    <row r="1044030" spans="10:10">
      <c r="J1044030" s="168" t="str">
        <f>IF(C1044030="","",VLOOKUP(C1044030,运单基本信息!$C$4:$P$1048576,12,FALSE))</f>
        <v/>
      </c>
    </row>
    <row r="1044031" spans="10:10">
      <c r="J1044031" s="168" t="str">
        <f>IF(C1044031="","",VLOOKUP(C1044031,运单基本信息!$C$4:$P$1048576,12,FALSE))</f>
        <v/>
      </c>
    </row>
    <row r="1044032" spans="10:10">
      <c r="J1044032" s="168" t="str">
        <f>IF(C1044032="","",VLOOKUP(C1044032,运单基本信息!$C$4:$P$1048576,12,FALSE))</f>
        <v/>
      </c>
    </row>
    <row r="1044033" spans="10:10">
      <c r="J1044033" s="168" t="str">
        <f>IF(C1044033="","",VLOOKUP(C1044033,运单基本信息!$C$4:$P$1048576,12,FALSE))</f>
        <v/>
      </c>
    </row>
    <row r="1044034" spans="10:10">
      <c r="J1044034" s="168" t="str">
        <f>IF(C1044034="","",VLOOKUP(C1044034,运单基本信息!$C$4:$P$1048576,12,FALSE))</f>
        <v/>
      </c>
    </row>
    <row r="1044035" spans="10:10">
      <c r="J1044035" s="168" t="str">
        <f>IF(C1044035="","",VLOOKUP(C1044035,运单基本信息!$C$4:$P$1048576,12,FALSE))</f>
        <v/>
      </c>
    </row>
    <row r="1044036" spans="10:10">
      <c r="J1044036" s="168" t="str">
        <f>IF(C1044036="","",VLOOKUP(C1044036,运单基本信息!$C$4:$P$1048576,12,FALSE))</f>
        <v/>
      </c>
    </row>
    <row r="1044037" spans="10:10">
      <c r="J1044037" s="168" t="str">
        <f>IF(C1044037="","",VLOOKUP(C1044037,运单基本信息!$C$4:$P$1048576,12,FALSE))</f>
        <v/>
      </c>
    </row>
    <row r="1044038" spans="10:10">
      <c r="J1044038" s="168" t="str">
        <f>IF(C1044038="","",VLOOKUP(C1044038,运单基本信息!$C$4:$P$1048576,12,FALSE))</f>
        <v/>
      </c>
    </row>
    <row r="1044039" spans="10:10">
      <c r="J1044039" s="168" t="str">
        <f>IF(C1044039="","",VLOOKUP(C1044039,运单基本信息!$C$4:$P$1048576,12,FALSE))</f>
        <v/>
      </c>
    </row>
    <row r="1044040" spans="10:10">
      <c r="J1044040" s="168" t="str">
        <f>IF(C1044040="","",VLOOKUP(C1044040,运单基本信息!$C$4:$P$1048576,12,FALSE))</f>
        <v/>
      </c>
    </row>
    <row r="1044041" spans="10:10">
      <c r="J1044041" s="168" t="str">
        <f>IF(C1044041="","",VLOOKUP(C1044041,运单基本信息!$C$4:$P$1048576,12,FALSE))</f>
        <v/>
      </c>
    </row>
    <row r="1044042" spans="10:10">
      <c r="J1044042" s="168" t="str">
        <f>IF(C1044042="","",VLOOKUP(C1044042,运单基本信息!$C$4:$P$1048576,12,FALSE))</f>
        <v/>
      </c>
    </row>
    <row r="1044043" spans="10:10">
      <c r="J1044043" s="168" t="str">
        <f>IF(C1044043="","",VLOOKUP(C1044043,运单基本信息!$C$4:$P$1048576,12,FALSE))</f>
        <v/>
      </c>
    </row>
    <row r="1044044" spans="10:10">
      <c r="J1044044" s="168" t="str">
        <f>IF(C1044044="","",VLOOKUP(C1044044,运单基本信息!$C$4:$P$1048576,12,FALSE))</f>
        <v/>
      </c>
    </row>
    <row r="1044045" spans="10:10">
      <c r="J1044045" s="168" t="str">
        <f>IF(C1044045="","",VLOOKUP(C1044045,运单基本信息!$C$4:$P$1048576,12,FALSE))</f>
        <v/>
      </c>
    </row>
    <row r="1044046" spans="10:10">
      <c r="J1044046" s="168" t="str">
        <f>IF(C1044046="","",VLOOKUP(C1044046,运单基本信息!$C$4:$P$1048576,12,FALSE))</f>
        <v/>
      </c>
    </row>
    <row r="1044047" spans="10:10">
      <c r="J1044047" s="168" t="str">
        <f>IF(C1044047="","",VLOOKUP(C1044047,运单基本信息!$C$4:$P$1048576,12,FALSE))</f>
        <v/>
      </c>
    </row>
    <row r="1044048" spans="10:10">
      <c r="J1044048" s="168" t="str">
        <f>IF(C1044048="","",VLOOKUP(C1044048,运单基本信息!$C$4:$P$1048576,12,FALSE))</f>
        <v/>
      </c>
    </row>
    <row r="1044049" spans="10:10">
      <c r="J1044049" s="168" t="str">
        <f>IF(C1044049="","",VLOOKUP(C1044049,运单基本信息!$C$4:$P$1048576,12,FALSE))</f>
        <v/>
      </c>
    </row>
    <row r="1044050" spans="10:10">
      <c r="J1044050" s="168" t="str">
        <f>IF(C1044050="","",VLOOKUP(C1044050,运单基本信息!$C$4:$P$1048576,12,FALSE))</f>
        <v/>
      </c>
    </row>
    <row r="1044051" spans="10:10">
      <c r="J1044051" s="168" t="str">
        <f>IF(C1044051="","",VLOOKUP(C1044051,运单基本信息!$C$4:$P$1048576,12,FALSE))</f>
        <v/>
      </c>
    </row>
    <row r="1044052" spans="10:10">
      <c r="J1044052" s="168" t="str">
        <f>IF(C1044052="","",VLOOKUP(C1044052,运单基本信息!$C$4:$P$1048576,12,FALSE))</f>
        <v/>
      </c>
    </row>
    <row r="1044053" spans="10:10">
      <c r="J1044053" s="168" t="str">
        <f>IF(C1044053="","",VLOOKUP(C1044053,运单基本信息!$C$4:$P$1048576,12,FALSE))</f>
        <v/>
      </c>
    </row>
    <row r="1044054" spans="10:10">
      <c r="J1044054" s="168" t="str">
        <f>IF(C1044054="","",VLOOKUP(C1044054,运单基本信息!$C$4:$P$1048576,12,FALSE))</f>
        <v/>
      </c>
    </row>
    <row r="1044055" spans="10:10">
      <c r="J1044055" s="168" t="str">
        <f>IF(C1044055="","",VLOOKUP(C1044055,运单基本信息!$C$4:$P$1048576,12,FALSE))</f>
        <v/>
      </c>
    </row>
    <row r="1044056" spans="10:10">
      <c r="J1044056" s="168" t="str">
        <f>IF(C1044056="","",VLOOKUP(C1044056,运单基本信息!$C$4:$P$1048576,12,FALSE))</f>
        <v/>
      </c>
    </row>
    <row r="1044057" spans="10:10">
      <c r="J1044057" s="168" t="str">
        <f>IF(C1044057="","",VLOOKUP(C1044057,运单基本信息!$C$4:$P$1048576,12,FALSE))</f>
        <v/>
      </c>
    </row>
    <row r="1044058" spans="10:10">
      <c r="J1044058" s="168" t="str">
        <f>IF(C1044058="","",VLOOKUP(C1044058,运单基本信息!$C$4:$P$1048576,12,FALSE))</f>
        <v/>
      </c>
    </row>
    <row r="1044059" spans="10:10">
      <c r="J1044059" s="168" t="str">
        <f>IF(C1044059="","",VLOOKUP(C1044059,运单基本信息!$C$4:$P$1048576,12,FALSE))</f>
        <v/>
      </c>
    </row>
    <row r="1044060" spans="10:10">
      <c r="J1044060" s="168" t="str">
        <f>IF(C1044060="","",VLOOKUP(C1044060,运单基本信息!$C$4:$P$1048576,12,FALSE))</f>
        <v/>
      </c>
    </row>
    <row r="1044061" spans="10:10">
      <c r="J1044061" s="168" t="str">
        <f>IF(C1044061="","",VLOOKUP(C1044061,运单基本信息!$C$4:$P$1048576,12,FALSE))</f>
        <v/>
      </c>
    </row>
    <row r="1044062" spans="10:10">
      <c r="J1044062" s="168" t="str">
        <f>IF(C1044062="","",VLOOKUP(C1044062,运单基本信息!$C$4:$P$1048576,12,FALSE))</f>
        <v/>
      </c>
    </row>
    <row r="1044063" spans="10:10">
      <c r="J1044063" s="168" t="str">
        <f>IF(C1044063="","",VLOOKUP(C1044063,运单基本信息!$C$4:$P$1048576,12,FALSE))</f>
        <v/>
      </c>
    </row>
    <row r="1044064" spans="10:10">
      <c r="J1044064" s="168" t="str">
        <f>IF(C1044064="","",VLOOKUP(C1044064,运单基本信息!$C$4:$P$1048576,12,FALSE))</f>
        <v/>
      </c>
    </row>
    <row r="1044065" spans="10:10">
      <c r="J1044065" s="168" t="str">
        <f>IF(C1044065="","",VLOOKUP(C1044065,运单基本信息!$C$4:$P$1048576,12,FALSE))</f>
        <v/>
      </c>
    </row>
    <row r="1044066" spans="10:10">
      <c r="J1044066" s="168" t="str">
        <f>IF(C1044066="","",VLOOKUP(C1044066,运单基本信息!$C$4:$P$1048576,12,FALSE))</f>
        <v/>
      </c>
    </row>
    <row r="1044067" spans="10:10">
      <c r="J1044067" s="168" t="str">
        <f>IF(C1044067="","",VLOOKUP(C1044067,运单基本信息!$C$4:$P$1048576,12,FALSE))</f>
        <v/>
      </c>
    </row>
    <row r="1044068" spans="10:10">
      <c r="J1044068" s="168" t="str">
        <f>IF(C1044068="","",VLOOKUP(C1044068,运单基本信息!$C$4:$P$1048576,12,FALSE))</f>
        <v/>
      </c>
    </row>
    <row r="1044069" spans="10:10">
      <c r="J1044069" s="168" t="str">
        <f>IF(C1044069="","",VLOOKUP(C1044069,运单基本信息!$C$4:$P$1048576,12,FALSE))</f>
        <v/>
      </c>
    </row>
    <row r="1044070" spans="10:10">
      <c r="J1044070" s="168" t="str">
        <f>IF(C1044070="","",VLOOKUP(C1044070,运单基本信息!$C$4:$P$1048576,12,FALSE))</f>
        <v/>
      </c>
    </row>
    <row r="1044071" spans="10:10">
      <c r="J1044071" s="168" t="str">
        <f>IF(C1044071="","",VLOOKUP(C1044071,运单基本信息!$C$4:$P$1048576,12,FALSE))</f>
        <v/>
      </c>
    </row>
    <row r="1044072" spans="10:10">
      <c r="J1044072" s="168" t="str">
        <f>IF(C1044072="","",VLOOKUP(C1044072,运单基本信息!$C$4:$P$1048576,12,FALSE))</f>
        <v/>
      </c>
    </row>
    <row r="1044073" spans="10:10">
      <c r="J1044073" s="168" t="str">
        <f>IF(C1044073="","",VLOOKUP(C1044073,运单基本信息!$C$4:$P$1048576,12,FALSE))</f>
        <v/>
      </c>
    </row>
    <row r="1044074" spans="10:10">
      <c r="J1044074" s="168" t="str">
        <f>IF(C1044074="","",VLOOKUP(C1044074,运单基本信息!$C$4:$P$1048576,12,FALSE))</f>
        <v/>
      </c>
    </row>
    <row r="1044075" spans="10:10">
      <c r="J1044075" s="168" t="str">
        <f>IF(C1044075="","",VLOOKUP(C1044075,运单基本信息!$C$4:$P$1048576,12,FALSE))</f>
        <v/>
      </c>
    </row>
    <row r="1044076" spans="10:10">
      <c r="J1044076" s="168" t="str">
        <f>IF(C1044076="","",VLOOKUP(C1044076,运单基本信息!$C$4:$P$1048576,12,FALSE))</f>
        <v/>
      </c>
    </row>
    <row r="1044077" spans="10:10">
      <c r="J1044077" s="168" t="str">
        <f>IF(C1044077="","",VLOOKUP(C1044077,运单基本信息!$C$4:$P$1048576,12,FALSE))</f>
        <v/>
      </c>
    </row>
    <row r="1044078" spans="10:10">
      <c r="J1044078" s="168" t="str">
        <f>IF(C1044078="","",VLOOKUP(C1044078,运单基本信息!$C$4:$P$1048576,12,FALSE))</f>
        <v/>
      </c>
    </row>
    <row r="1044079" spans="10:10">
      <c r="J1044079" s="168" t="str">
        <f>IF(C1044079="","",VLOOKUP(C1044079,运单基本信息!$C$4:$P$1048576,12,FALSE))</f>
        <v/>
      </c>
    </row>
    <row r="1044080" spans="10:10">
      <c r="J1044080" s="168" t="str">
        <f>IF(C1044080="","",VLOOKUP(C1044080,运单基本信息!$C$4:$P$1048576,12,FALSE))</f>
        <v/>
      </c>
    </row>
    <row r="1044081" spans="10:10">
      <c r="J1044081" s="168" t="str">
        <f>IF(C1044081="","",VLOOKUP(C1044081,运单基本信息!$C$4:$P$1048576,12,FALSE))</f>
        <v/>
      </c>
    </row>
    <row r="1044082" spans="10:10">
      <c r="J1044082" s="168" t="str">
        <f>IF(C1044082="","",VLOOKUP(C1044082,运单基本信息!$C$4:$P$1048576,12,FALSE))</f>
        <v/>
      </c>
    </row>
    <row r="1044083" spans="10:10">
      <c r="J1044083" s="168" t="str">
        <f>IF(C1044083="","",VLOOKUP(C1044083,运单基本信息!$C$4:$P$1048576,12,FALSE))</f>
        <v/>
      </c>
    </row>
    <row r="1044084" spans="10:10">
      <c r="J1044084" s="168" t="str">
        <f>IF(C1044084="","",VLOOKUP(C1044084,运单基本信息!$C$4:$P$1048576,12,FALSE))</f>
        <v/>
      </c>
    </row>
    <row r="1044085" spans="10:10">
      <c r="J1044085" s="168" t="str">
        <f>IF(C1044085="","",VLOOKUP(C1044085,运单基本信息!$C$4:$P$1048576,12,FALSE))</f>
        <v/>
      </c>
    </row>
    <row r="1044086" spans="10:10">
      <c r="J1044086" s="168" t="str">
        <f>IF(C1044086="","",VLOOKUP(C1044086,运单基本信息!$C$4:$P$1048576,12,FALSE))</f>
        <v/>
      </c>
    </row>
    <row r="1044087" spans="10:10">
      <c r="J1044087" s="168" t="str">
        <f>IF(C1044087="","",VLOOKUP(C1044087,运单基本信息!$C$4:$P$1048576,12,FALSE))</f>
        <v/>
      </c>
    </row>
    <row r="1044088" spans="10:10">
      <c r="J1044088" s="168" t="str">
        <f>IF(C1044088="","",VLOOKUP(C1044088,运单基本信息!$C$4:$P$1048576,12,FALSE))</f>
        <v/>
      </c>
    </row>
    <row r="1044089" spans="10:10">
      <c r="J1044089" s="168" t="str">
        <f>IF(C1044089="","",VLOOKUP(C1044089,运单基本信息!$C$4:$P$1048576,12,FALSE))</f>
        <v/>
      </c>
    </row>
    <row r="1044090" spans="10:10">
      <c r="J1044090" s="168" t="str">
        <f>IF(C1044090="","",VLOOKUP(C1044090,运单基本信息!$C$4:$P$1048576,12,FALSE))</f>
        <v/>
      </c>
    </row>
    <row r="1044091" spans="10:10">
      <c r="J1044091" s="168" t="str">
        <f>IF(C1044091="","",VLOOKUP(C1044091,运单基本信息!$C$4:$P$1048576,12,FALSE))</f>
        <v/>
      </c>
    </row>
    <row r="1044092" spans="10:10">
      <c r="J1044092" s="168" t="str">
        <f>IF(C1044092="","",VLOOKUP(C1044092,运单基本信息!$C$4:$P$1048576,12,FALSE))</f>
        <v/>
      </c>
    </row>
    <row r="1044093" spans="10:10">
      <c r="J1044093" s="168" t="str">
        <f>IF(C1044093="","",VLOOKUP(C1044093,运单基本信息!$C$4:$P$1048576,12,FALSE))</f>
        <v/>
      </c>
    </row>
    <row r="1044094" spans="10:10">
      <c r="J1044094" s="168" t="str">
        <f>IF(C1044094="","",VLOOKUP(C1044094,运单基本信息!$C$4:$P$1048576,12,FALSE))</f>
        <v/>
      </c>
    </row>
    <row r="1044095" spans="10:10">
      <c r="J1044095" s="168" t="str">
        <f>IF(C1044095="","",VLOOKUP(C1044095,运单基本信息!$C$4:$P$1048576,12,FALSE))</f>
        <v/>
      </c>
    </row>
    <row r="1044096" spans="10:10">
      <c r="J1044096" s="168" t="str">
        <f>IF(C1044096="","",VLOOKUP(C1044096,运单基本信息!$C$4:$P$1048576,12,FALSE))</f>
        <v/>
      </c>
    </row>
    <row r="1044097" spans="10:10">
      <c r="J1044097" s="168" t="str">
        <f>IF(C1044097="","",VLOOKUP(C1044097,运单基本信息!$C$4:$P$1048576,12,FALSE))</f>
        <v/>
      </c>
    </row>
    <row r="1044098" spans="10:10">
      <c r="J1044098" s="168" t="str">
        <f>IF(C1044098="","",VLOOKUP(C1044098,运单基本信息!$C$4:$P$1048576,12,FALSE))</f>
        <v/>
      </c>
    </row>
    <row r="1044099" spans="10:10">
      <c r="J1044099" s="168" t="str">
        <f>IF(C1044099="","",VLOOKUP(C1044099,运单基本信息!$C$4:$P$1048576,12,FALSE))</f>
        <v/>
      </c>
    </row>
    <row r="1044100" spans="10:10">
      <c r="J1044100" s="168" t="str">
        <f>IF(C1044100="","",VLOOKUP(C1044100,运单基本信息!$C$4:$P$1048576,12,FALSE))</f>
        <v/>
      </c>
    </row>
    <row r="1044101" spans="10:10">
      <c r="J1044101" s="168" t="str">
        <f>IF(C1044101="","",VLOOKUP(C1044101,运单基本信息!$C$4:$P$1048576,12,FALSE))</f>
        <v/>
      </c>
    </row>
    <row r="1044102" spans="10:10">
      <c r="J1044102" s="168" t="str">
        <f>IF(C1044102="","",VLOOKUP(C1044102,运单基本信息!$C$4:$P$1048576,12,FALSE))</f>
        <v/>
      </c>
    </row>
    <row r="1044103" spans="10:10">
      <c r="J1044103" s="168" t="str">
        <f>IF(C1044103="","",VLOOKUP(C1044103,运单基本信息!$C$4:$P$1048576,12,FALSE))</f>
        <v/>
      </c>
    </row>
    <row r="1044104" spans="10:10">
      <c r="J1044104" s="168" t="str">
        <f>IF(C1044104="","",VLOOKUP(C1044104,运单基本信息!$C$4:$P$1048576,12,FALSE))</f>
        <v/>
      </c>
    </row>
    <row r="1044105" spans="10:10">
      <c r="J1044105" s="168" t="str">
        <f>IF(C1044105="","",VLOOKUP(C1044105,运单基本信息!$C$4:$P$1048576,12,FALSE))</f>
        <v/>
      </c>
    </row>
    <row r="1044106" spans="10:10">
      <c r="J1044106" s="168" t="str">
        <f>IF(C1044106="","",VLOOKUP(C1044106,运单基本信息!$C$4:$P$1048576,12,FALSE))</f>
        <v/>
      </c>
    </row>
    <row r="1044107" spans="10:10">
      <c r="J1044107" s="168" t="str">
        <f>IF(C1044107="","",VLOOKUP(C1044107,运单基本信息!$C$4:$P$1048576,12,FALSE))</f>
        <v/>
      </c>
    </row>
    <row r="1044108" spans="10:10">
      <c r="J1044108" s="168" t="str">
        <f>IF(C1044108="","",VLOOKUP(C1044108,运单基本信息!$C$4:$P$1048576,12,FALSE))</f>
        <v/>
      </c>
    </row>
    <row r="1044109" spans="10:10">
      <c r="J1044109" s="168" t="str">
        <f>IF(C1044109="","",VLOOKUP(C1044109,运单基本信息!$C$4:$P$1048576,12,FALSE))</f>
        <v/>
      </c>
    </row>
    <row r="1044110" spans="10:10">
      <c r="J1044110" s="168" t="str">
        <f>IF(C1044110="","",VLOOKUP(C1044110,运单基本信息!$C$4:$P$1048576,12,FALSE))</f>
        <v/>
      </c>
    </row>
    <row r="1044111" spans="10:10">
      <c r="J1044111" s="168" t="str">
        <f>IF(C1044111="","",VLOOKUP(C1044111,运单基本信息!$C$4:$P$1048576,12,FALSE))</f>
        <v/>
      </c>
    </row>
    <row r="1044112" spans="10:10">
      <c r="J1044112" s="168" t="str">
        <f>IF(C1044112="","",VLOOKUP(C1044112,运单基本信息!$C$4:$P$1048576,12,FALSE))</f>
        <v/>
      </c>
    </row>
    <row r="1044113" spans="10:10">
      <c r="J1044113" s="168" t="str">
        <f>IF(C1044113="","",VLOOKUP(C1044113,运单基本信息!$C$4:$P$1048576,12,FALSE))</f>
        <v/>
      </c>
    </row>
    <row r="1044114" spans="10:10">
      <c r="J1044114" s="168" t="str">
        <f>IF(C1044114="","",VLOOKUP(C1044114,运单基本信息!$C$4:$P$1048576,12,FALSE))</f>
        <v/>
      </c>
    </row>
    <row r="1044115" spans="10:10">
      <c r="J1044115" s="168" t="str">
        <f>IF(C1044115="","",VLOOKUP(C1044115,运单基本信息!$C$4:$P$1048576,12,FALSE))</f>
        <v/>
      </c>
    </row>
    <row r="1044116" spans="10:10">
      <c r="J1044116" s="168" t="str">
        <f>IF(C1044116="","",VLOOKUP(C1044116,运单基本信息!$C$4:$P$1048576,12,FALSE))</f>
        <v/>
      </c>
    </row>
    <row r="1044117" spans="10:10">
      <c r="J1044117" s="168" t="str">
        <f>IF(C1044117="","",VLOOKUP(C1044117,运单基本信息!$C$4:$P$1048576,12,FALSE))</f>
        <v/>
      </c>
    </row>
    <row r="1044118" spans="10:10">
      <c r="J1044118" s="168" t="str">
        <f>IF(C1044118="","",VLOOKUP(C1044118,运单基本信息!$C$4:$P$1048576,12,FALSE))</f>
        <v/>
      </c>
    </row>
    <row r="1044119" spans="10:10">
      <c r="J1044119" s="168" t="str">
        <f>IF(C1044119="","",VLOOKUP(C1044119,运单基本信息!$C$4:$P$1048576,12,FALSE))</f>
        <v/>
      </c>
    </row>
    <row r="1044120" spans="10:10">
      <c r="J1044120" s="168" t="str">
        <f>IF(C1044120="","",VLOOKUP(C1044120,运单基本信息!$C$4:$P$1048576,12,FALSE))</f>
        <v/>
      </c>
    </row>
    <row r="1044121" spans="10:10">
      <c r="J1044121" s="168" t="str">
        <f>IF(C1044121="","",VLOOKUP(C1044121,运单基本信息!$C$4:$P$1048576,12,FALSE))</f>
        <v/>
      </c>
    </row>
    <row r="1044122" spans="10:10">
      <c r="J1044122" s="168" t="str">
        <f>IF(C1044122="","",VLOOKUP(C1044122,运单基本信息!$C$4:$P$1048576,12,FALSE))</f>
        <v/>
      </c>
    </row>
    <row r="1044123" spans="10:10">
      <c r="J1044123" s="168" t="str">
        <f>IF(C1044123="","",VLOOKUP(C1044123,运单基本信息!$C$4:$P$1048576,12,FALSE))</f>
        <v/>
      </c>
    </row>
    <row r="1044124" spans="10:10">
      <c r="J1044124" s="168" t="str">
        <f>IF(C1044124="","",VLOOKUP(C1044124,运单基本信息!$C$4:$P$1048576,12,FALSE))</f>
        <v/>
      </c>
    </row>
    <row r="1044125" spans="10:10">
      <c r="J1044125" s="168" t="str">
        <f>IF(C1044125="","",VLOOKUP(C1044125,运单基本信息!$C$4:$P$1048576,12,FALSE))</f>
        <v/>
      </c>
    </row>
    <row r="1044126" spans="10:10">
      <c r="J1044126" s="168" t="str">
        <f>IF(C1044126="","",VLOOKUP(C1044126,运单基本信息!$C$4:$P$1048576,12,FALSE))</f>
        <v/>
      </c>
    </row>
    <row r="1044127" spans="10:10">
      <c r="J1044127" s="168" t="str">
        <f>IF(C1044127="","",VLOOKUP(C1044127,运单基本信息!$C$4:$P$1048576,12,FALSE))</f>
        <v/>
      </c>
    </row>
    <row r="1044128" spans="10:10">
      <c r="J1044128" s="168" t="str">
        <f>IF(C1044128="","",VLOOKUP(C1044128,运单基本信息!$C$4:$P$1048576,12,FALSE))</f>
        <v/>
      </c>
    </row>
    <row r="1044129" spans="10:10">
      <c r="J1044129" s="168" t="str">
        <f>IF(C1044129="","",VLOOKUP(C1044129,运单基本信息!$C$4:$P$1048576,12,FALSE))</f>
        <v/>
      </c>
    </row>
    <row r="1044130" spans="10:10">
      <c r="J1044130" s="168" t="str">
        <f>IF(C1044130="","",VLOOKUP(C1044130,运单基本信息!$C$4:$P$1048576,12,FALSE))</f>
        <v/>
      </c>
    </row>
    <row r="1044131" spans="10:10">
      <c r="J1044131" s="168" t="str">
        <f>IF(C1044131="","",VLOOKUP(C1044131,运单基本信息!$C$4:$P$1048576,12,FALSE))</f>
        <v/>
      </c>
    </row>
    <row r="1044132" spans="10:10">
      <c r="J1044132" s="168" t="str">
        <f>IF(C1044132="","",VLOOKUP(C1044132,运单基本信息!$C$4:$P$1048576,12,FALSE))</f>
        <v/>
      </c>
    </row>
    <row r="1044133" spans="10:10">
      <c r="J1044133" s="168" t="str">
        <f>IF(C1044133="","",VLOOKUP(C1044133,运单基本信息!$C$4:$P$1048576,12,FALSE))</f>
        <v/>
      </c>
    </row>
    <row r="1044134" spans="10:10">
      <c r="J1044134" s="168" t="str">
        <f>IF(C1044134="","",VLOOKUP(C1044134,运单基本信息!$C$4:$P$1048576,12,FALSE))</f>
        <v/>
      </c>
    </row>
    <row r="1044135" spans="10:10">
      <c r="J1044135" s="168" t="str">
        <f>IF(C1044135="","",VLOOKUP(C1044135,运单基本信息!$C$4:$P$1048576,12,FALSE))</f>
        <v/>
      </c>
    </row>
    <row r="1044136" spans="10:10">
      <c r="J1044136" s="168" t="str">
        <f>IF(C1044136="","",VLOOKUP(C1044136,运单基本信息!$C$4:$P$1048576,12,FALSE))</f>
        <v/>
      </c>
    </row>
    <row r="1044137" spans="10:10">
      <c r="J1044137" s="168" t="str">
        <f>IF(C1044137="","",VLOOKUP(C1044137,运单基本信息!$C$4:$P$1048576,12,FALSE))</f>
        <v/>
      </c>
    </row>
    <row r="1044138" spans="10:10">
      <c r="J1044138" s="168" t="str">
        <f>IF(C1044138="","",VLOOKUP(C1044138,运单基本信息!$C$4:$P$1048576,12,FALSE))</f>
        <v/>
      </c>
    </row>
    <row r="1044139" spans="10:10">
      <c r="J1044139" s="168" t="str">
        <f>IF(C1044139="","",VLOOKUP(C1044139,运单基本信息!$C$4:$P$1048576,12,FALSE))</f>
        <v/>
      </c>
    </row>
    <row r="1044140" spans="10:10">
      <c r="J1044140" s="168" t="str">
        <f>IF(C1044140="","",VLOOKUP(C1044140,运单基本信息!$C$4:$P$1048576,12,FALSE))</f>
        <v/>
      </c>
    </row>
    <row r="1044141" spans="10:10">
      <c r="J1044141" s="168" t="str">
        <f>IF(C1044141="","",VLOOKUP(C1044141,运单基本信息!$C$4:$P$1048576,12,FALSE))</f>
        <v/>
      </c>
    </row>
    <row r="1044142" spans="10:10">
      <c r="J1044142" s="168" t="str">
        <f>IF(C1044142="","",VLOOKUP(C1044142,运单基本信息!$C$4:$P$1048576,12,FALSE))</f>
        <v/>
      </c>
    </row>
    <row r="1044143" spans="10:10">
      <c r="J1044143" s="168" t="str">
        <f>IF(C1044143="","",VLOOKUP(C1044143,运单基本信息!$C$4:$P$1048576,12,FALSE))</f>
        <v/>
      </c>
    </row>
    <row r="1044144" spans="10:10">
      <c r="J1044144" s="168" t="str">
        <f>IF(C1044144="","",VLOOKUP(C1044144,运单基本信息!$C$4:$P$1048576,12,FALSE))</f>
        <v/>
      </c>
    </row>
    <row r="1044145" spans="10:10">
      <c r="J1044145" s="168" t="str">
        <f>IF(C1044145="","",VLOOKUP(C1044145,运单基本信息!$C$4:$P$1048576,12,FALSE))</f>
        <v/>
      </c>
    </row>
    <row r="1044146" spans="10:10">
      <c r="J1044146" s="168" t="str">
        <f>IF(C1044146="","",VLOOKUP(C1044146,运单基本信息!$C$4:$P$1048576,12,FALSE))</f>
        <v/>
      </c>
    </row>
    <row r="1044147" spans="10:10">
      <c r="J1044147" s="168" t="str">
        <f>IF(C1044147="","",VLOOKUP(C1044147,运单基本信息!$C$4:$P$1048576,12,FALSE))</f>
        <v/>
      </c>
    </row>
    <row r="1044148" spans="10:10">
      <c r="J1044148" s="168" t="str">
        <f>IF(C1044148="","",VLOOKUP(C1044148,运单基本信息!$C$4:$P$1048576,12,FALSE))</f>
        <v/>
      </c>
    </row>
    <row r="1044149" spans="10:10">
      <c r="J1044149" s="168" t="str">
        <f>IF(C1044149="","",VLOOKUP(C1044149,运单基本信息!$C$4:$P$1048576,12,FALSE))</f>
        <v/>
      </c>
    </row>
    <row r="1044150" spans="10:10">
      <c r="J1044150" s="168" t="str">
        <f>IF(C1044150="","",VLOOKUP(C1044150,运单基本信息!$C$4:$P$1048576,12,FALSE))</f>
        <v/>
      </c>
    </row>
    <row r="1044151" spans="10:10">
      <c r="J1044151" s="168" t="str">
        <f>IF(C1044151="","",VLOOKUP(C1044151,运单基本信息!$C$4:$P$1048576,12,FALSE))</f>
        <v/>
      </c>
    </row>
    <row r="1044152" spans="10:10">
      <c r="J1044152" s="168" t="str">
        <f>IF(C1044152="","",VLOOKUP(C1044152,运单基本信息!$C$4:$P$1048576,12,FALSE))</f>
        <v/>
      </c>
    </row>
    <row r="1044153" spans="10:10">
      <c r="J1044153" s="168" t="str">
        <f>IF(C1044153="","",VLOOKUP(C1044153,运单基本信息!$C$4:$P$1048576,12,FALSE))</f>
        <v/>
      </c>
    </row>
    <row r="1044154" spans="10:10">
      <c r="J1044154" s="168" t="str">
        <f>IF(C1044154="","",VLOOKUP(C1044154,运单基本信息!$C$4:$P$1048576,12,FALSE))</f>
        <v/>
      </c>
    </row>
    <row r="1044155" spans="10:10">
      <c r="J1044155" s="168" t="str">
        <f>IF(C1044155="","",VLOOKUP(C1044155,运单基本信息!$C$4:$P$1048576,12,FALSE))</f>
        <v/>
      </c>
    </row>
    <row r="1044156" spans="10:10">
      <c r="J1044156" s="168" t="str">
        <f>IF(C1044156="","",VLOOKUP(C1044156,运单基本信息!$C$4:$P$1048576,12,FALSE))</f>
        <v/>
      </c>
    </row>
    <row r="1044157" spans="10:10">
      <c r="J1044157" s="168" t="str">
        <f>IF(C1044157="","",VLOOKUP(C1044157,运单基本信息!$C$4:$P$1048576,12,FALSE))</f>
        <v/>
      </c>
    </row>
    <row r="1044158" spans="10:10">
      <c r="J1044158" s="168" t="str">
        <f>IF(C1044158="","",VLOOKUP(C1044158,运单基本信息!$C$4:$P$1048576,12,FALSE))</f>
        <v/>
      </c>
    </row>
    <row r="1044159" spans="10:10">
      <c r="J1044159" s="168" t="str">
        <f>IF(C1044159="","",VLOOKUP(C1044159,运单基本信息!$C$4:$P$1048576,12,FALSE))</f>
        <v/>
      </c>
    </row>
    <row r="1044160" spans="10:10">
      <c r="J1044160" s="168" t="str">
        <f>IF(C1044160="","",VLOOKUP(C1044160,运单基本信息!$C$4:$P$1048576,12,FALSE))</f>
        <v/>
      </c>
    </row>
    <row r="1044161" spans="10:10">
      <c r="J1044161" s="168" t="str">
        <f>IF(C1044161="","",VLOOKUP(C1044161,运单基本信息!$C$4:$P$1048576,12,FALSE))</f>
        <v/>
      </c>
    </row>
    <row r="1044162" spans="10:10">
      <c r="J1044162" s="168" t="str">
        <f>IF(C1044162="","",VLOOKUP(C1044162,运单基本信息!$C$4:$P$1048576,12,FALSE))</f>
        <v/>
      </c>
    </row>
    <row r="1044163" spans="10:10">
      <c r="J1044163" s="168" t="str">
        <f>IF(C1044163="","",VLOOKUP(C1044163,运单基本信息!$C$4:$P$1048576,12,FALSE))</f>
        <v/>
      </c>
    </row>
    <row r="1044164" spans="10:10">
      <c r="J1044164" s="168" t="str">
        <f>IF(C1044164="","",VLOOKUP(C1044164,运单基本信息!$C$4:$P$1048576,12,FALSE))</f>
        <v/>
      </c>
    </row>
    <row r="1044165" spans="10:10">
      <c r="J1044165" s="168" t="str">
        <f>IF(C1044165="","",VLOOKUP(C1044165,运单基本信息!$C$4:$P$1048576,12,FALSE))</f>
        <v/>
      </c>
    </row>
    <row r="1044166" spans="10:10">
      <c r="J1044166" s="168" t="str">
        <f>IF(C1044166="","",VLOOKUP(C1044166,运单基本信息!$C$4:$P$1048576,12,FALSE))</f>
        <v/>
      </c>
    </row>
    <row r="1044167" spans="10:10">
      <c r="J1044167" s="168" t="str">
        <f>IF(C1044167="","",VLOOKUP(C1044167,运单基本信息!$C$4:$P$1048576,12,FALSE))</f>
        <v/>
      </c>
    </row>
    <row r="1044168" spans="10:10">
      <c r="J1044168" s="168" t="str">
        <f>IF(C1044168="","",VLOOKUP(C1044168,运单基本信息!$C$4:$P$1048576,12,FALSE))</f>
        <v/>
      </c>
    </row>
    <row r="1044169" spans="10:10">
      <c r="J1044169" s="168" t="str">
        <f>IF(C1044169="","",VLOOKUP(C1044169,运单基本信息!$C$4:$P$1048576,12,FALSE))</f>
        <v/>
      </c>
    </row>
    <row r="1044170" spans="10:10">
      <c r="J1044170" s="168" t="str">
        <f>IF(C1044170="","",VLOOKUP(C1044170,运单基本信息!$C$4:$P$1048576,12,FALSE))</f>
        <v/>
      </c>
    </row>
    <row r="1044171" spans="10:10">
      <c r="J1044171" s="168" t="str">
        <f>IF(C1044171="","",VLOOKUP(C1044171,运单基本信息!$C$4:$P$1048576,12,FALSE))</f>
        <v/>
      </c>
    </row>
    <row r="1044172" spans="10:10">
      <c r="J1044172" s="168" t="str">
        <f>IF(C1044172="","",VLOOKUP(C1044172,运单基本信息!$C$4:$P$1048576,12,FALSE))</f>
        <v/>
      </c>
    </row>
    <row r="1044173" spans="10:10">
      <c r="J1044173" s="168" t="str">
        <f>IF(C1044173="","",VLOOKUP(C1044173,运单基本信息!$C$4:$P$1048576,12,FALSE))</f>
        <v/>
      </c>
    </row>
    <row r="1044174" spans="10:10">
      <c r="J1044174" s="168" t="str">
        <f>IF(C1044174="","",VLOOKUP(C1044174,运单基本信息!$C$4:$P$1048576,12,FALSE))</f>
        <v/>
      </c>
    </row>
    <row r="1044175" spans="10:10">
      <c r="J1044175" s="168" t="str">
        <f>IF(C1044175="","",VLOOKUP(C1044175,运单基本信息!$C$4:$P$1048576,12,FALSE))</f>
        <v/>
      </c>
    </row>
    <row r="1044176" spans="10:10">
      <c r="J1044176" s="168" t="str">
        <f>IF(C1044176="","",VLOOKUP(C1044176,运单基本信息!$C$4:$P$1048576,12,FALSE))</f>
        <v/>
      </c>
    </row>
    <row r="1044177" spans="10:10">
      <c r="J1044177" s="168" t="str">
        <f>IF(C1044177="","",VLOOKUP(C1044177,运单基本信息!$C$4:$P$1048576,12,FALSE))</f>
        <v/>
      </c>
    </row>
    <row r="1044178" spans="10:10">
      <c r="J1044178" s="168" t="str">
        <f>IF(C1044178="","",VLOOKUP(C1044178,运单基本信息!$C$4:$P$1048576,12,FALSE))</f>
        <v/>
      </c>
    </row>
    <row r="1044179" spans="10:10">
      <c r="J1044179" s="168" t="str">
        <f>IF(C1044179="","",VLOOKUP(C1044179,运单基本信息!$C$4:$P$1048576,12,FALSE))</f>
        <v/>
      </c>
    </row>
    <row r="1044180" spans="10:10">
      <c r="J1044180" s="168" t="str">
        <f>IF(C1044180="","",VLOOKUP(C1044180,运单基本信息!$C$4:$P$1048576,12,FALSE))</f>
        <v/>
      </c>
    </row>
    <row r="1044181" spans="10:10">
      <c r="J1044181" s="168" t="str">
        <f>IF(C1044181="","",VLOOKUP(C1044181,运单基本信息!$C$4:$P$1048576,12,FALSE))</f>
        <v/>
      </c>
    </row>
    <row r="1044182" spans="10:10">
      <c r="J1044182" s="168" t="str">
        <f>IF(C1044182="","",VLOOKUP(C1044182,运单基本信息!$C$4:$P$1048576,12,FALSE))</f>
        <v/>
      </c>
    </row>
    <row r="1044183" spans="10:10">
      <c r="J1044183" s="168" t="str">
        <f>IF(C1044183="","",VLOOKUP(C1044183,运单基本信息!$C$4:$P$1048576,12,FALSE))</f>
        <v/>
      </c>
    </row>
    <row r="1044184" spans="10:10">
      <c r="J1044184" s="168" t="str">
        <f>IF(C1044184="","",VLOOKUP(C1044184,运单基本信息!$C$4:$P$1048576,12,FALSE))</f>
        <v/>
      </c>
    </row>
    <row r="1044185" spans="10:10">
      <c r="J1044185" s="168" t="str">
        <f>IF(C1044185="","",VLOOKUP(C1044185,运单基本信息!$C$4:$P$1048576,12,FALSE))</f>
        <v/>
      </c>
    </row>
    <row r="1044186" spans="10:10">
      <c r="J1044186" s="168" t="str">
        <f>IF(C1044186="","",VLOOKUP(C1044186,运单基本信息!$C$4:$P$1048576,12,FALSE))</f>
        <v/>
      </c>
    </row>
    <row r="1044187" spans="10:10">
      <c r="J1044187" s="168" t="str">
        <f>IF(C1044187="","",VLOOKUP(C1044187,运单基本信息!$C$4:$P$1048576,12,FALSE))</f>
        <v/>
      </c>
    </row>
    <row r="1044188" spans="10:10">
      <c r="J1044188" s="168" t="str">
        <f>IF(C1044188="","",VLOOKUP(C1044188,运单基本信息!$C$4:$P$1048576,12,FALSE))</f>
        <v/>
      </c>
    </row>
    <row r="1044189" spans="10:10">
      <c r="J1044189" s="168" t="str">
        <f>IF(C1044189="","",VLOOKUP(C1044189,运单基本信息!$C$4:$P$1048576,12,FALSE))</f>
        <v/>
      </c>
    </row>
    <row r="1044190" spans="10:10">
      <c r="J1044190" s="168" t="str">
        <f>IF(C1044190="","",VLOOKUP(C1044190,运单基本信息!$C$4:$P$1048576,12,FALSE))</f>
        <v/>
      </c>
    </row>
    <row r="1044191" spans="10:10">
      <c r="J1044191" s="168" t="str">
        <f>IF(C1044191="","",VLOOKUP(C1044191,运单基本信息!$C$4:$P$1048576,12,FALSE))</f>
        <v/>
      </c>
    </row>
    <row r="1044192" spans="10:10">
      <c r="J1044192" s="168" t="str">
        <f>IF(C1044192="","",VLOOKUP(C1044192,运单基本信息!$C$4:$P$1048576,12,FALSE))</f>
        <v/>
      </c>
    </row>
    <row r="1044193" spans="10:10">
      <c r="J1044193" s="168" t="str">
        <f>IF(C1044193="","",VLOOKUP(C1044193,运单基本信息!$C$4:$P$1048576,12,FALSE))</f>
        <v/>
      </c>
    </row>
    <row r="1044194" spans="10:10">
      <c r="J1044194" s="168" t="str">
        <f>IF(C1044194="","",VLOOKUP(C1044194,运单基本信息!$C$4:$P$1048576,12,FALSE))</f>
        <v/>
      </c>
    </row>
    <row r="1044195" spans="10:10">
      <c r="J1044195" s="168" t="str">
        <f>IF(C1044195="","",VLOOKUP(C1044195,运单基本信息!$C$4:$P$1048576,12,FALSE))</f>
        <v/>
      </c>
    </row>
    <row r="1044196" spans="10:10">
      <c r="J1044196" s="168" t="str">
        <f>IF(C1044196="","",VLOOKUP(C1044196,运单基本信息!$C$4:$P$1048576,12,FALSE))</f>
        <v/>
      </c>
    </row>
    <row r="1044197" spans="10:10">
      <c r="J1044197" s="168" t="str">
        <f>IF(C1044197="","",VLOOKUP(C1044197,运单基本信息!$C$4:$P$1048576,12,FALSE))</f>
        <v/>
      </c>
    </row>
    <row r="1044198" spans="10:10">
      <c r="J1044198" s="168" t="str">
        <f>IF(C1044198="","",VLOOKUP(C1044198,运单基本信息!$C$4:$P$1048576,12,FALSE))</f>
        <v/>
      </c>
    </row>
    <row r="1044199" spans="10:10">
      <c r="J1044199" s="168" t="str">
        <f>IF(C1044199="","",VLOOKUP(C1044199,运单基本信息!$C$4:$P$1048576,12,FALSE))</f>
        <v/>
      </c>
    </row>
    <row r="1044200" spans="10:10">
      <c r="J1044200" s="168" t="str">
        <f>IF(C1044200="","",VLOOKUP(C1044200,运单基本信息!$C$4:$P$1048576,12,FALSE))</f>
        <v/>
      </c>
    </row>
    <row r="1044201" spans="10:10">
      <c r="J1044201" s="168" t="str">
        <f>IF(C1044201="","",VLOOKUP(C1044201,运单基本信息!$C$4:$P$1048576,12,FALSE))</f>
        <v/>
      </c>
    </row>
    <row r="1044202" spans="10:10">
      <c r="J1044202" s="168" t="str">
        <f>IF(C1044202="","",VLOOKUP(C1044202,运单基本信息!$C$4:$P$1048576,12,FALSE))</f>
        <v/>
      </c>
    </row>
    <row r="1044203" spans="10:10">
      <c r="J1044203" s="168" t="str">
        <f>IF(C1044203="","",VLOOKUP(C1044203,运单基本信息!$C$4:$P$1048576,12,FALSE))</f>
        <v/>
      </c>
    </row>
    <row r="1044204" spans="10:10">
      <c r="J1044204" s="168" t="str">
        <f>IF(C1044204="","",VLOOKUP(C1044204,运单基本信息!$C$4:$P$1048576,12,FALSE))</f>
        <v/>
      </c>
    </row>
    <row r="1044205" spans="10:10">
      <c r="J1044205" s="168" t="str">
        <f>IF(C1044205="","",VLOOKUP(C1044205,运单基本信息!$C$4:$P$1048576,12,FALSE))</f>
        <v/>
      </c>
    </row>
    <row r="1044206" spans="10:10">
      <c r="J1044206" s="168" t="str">
        <f>IF(C1044206="","",VLOOKUP(C1044206,运单基本信息!$C$4:$P$1048576,12,FALSE))</f>
        <v/>
      </c>
    </row>
    <row r="1044207" spans="10:10">
      <c r="J1044207" s="168" t="str">
        <f>IF(C1044207="","",VLOOKUP(C1044207,运单基本信息!$C$4:$P$1048576,12,FALSE))</f>
        <v/>
      </c>
    </row>
    <row r="1044208" spans="10:10">
      <c r="J1044208" s="168" t="str">
        <f>IF(C1044208="","",VLOOKUP(C1044208,运单基本信息!$C$4:$P$1048576,12,FALSE))</f>
        <v/>
      </c>
    </row>
    <row r="1044209" spans="10:10">
      <c r="J1044209" s="168" t="str">
        <f>IF(C1044209="","",VLOOKUP(C1044209,运单基本信息!$C$4:$P$1048576,12,FALSE))</f>
        <v/>
      </c>
    </row>
    <row r="1044210" spans="10:10">
      <c r="J1044210" s="168" t="str">
        <f>IF(C1044210="","",VLOOKUP(C1044210,运单基本信息!$C$4:$P$1048576,12,FALSE))</f>
        <v/>
      </c>
    </row>
    <row r="1044211" spans="10:10">
      <c r="J1044211" s="168" t="str">
        <f>IF(C1044211="","",VLOOKUP(C1044211,运单基本信息!$C$4:$P$1048576,12,FALSE))</f>
        <v/>
      </c>
    </row>
    <row r="1044212" spans="10:10">
      <c r="J1044212" s="168" t="str">
        <f>IF(C1044212="","",VLOOKUP(C1044212,运单基本信息!$C$4:$P$1048576,12,FALSE))</f>
        <v/>
      </c>
    </row>
    <row r="1044213" spans="10:10">
      <c r="J1044213" s="168" t="str">
        <f>IF(C1044213="","",VLOOKUP(C1044213,运单基本信息!$C$4:$P$1048576,12,FALSE))</f>
        <v/>
      </c>
    </row>
    <row r="1044214" spans="10:10">
      <c r="J1044214" s="168" t="str">
        <f>IF(C1044214="","",VLOOKUP(C1044214,运单基本信息!$C$4:$P$1048576,12,FALSE))</f>
        <v/>
      </c>
    </row>
    <row r="1044215" spans="10:10">
      <c r="J1044215" s="168" t="str">
        <f>IF(C1044215="","",VLOOKUP(C1044215,运单基本信息!$C$4:$P$1048576,12,FALSE))</f>
        <v/>
      </c>
    </row>
    <row r="1044216" spans="10:10">
      <c r="J1044216" s="168" t="str">
        <f>IF(C1044216="","",VLOOKUP(C1044216,运单基本信息!$C$4:$P$1048576,12,FALSE))</f>
        <v/>
      </c>
    </row>
    <row r="1044217" spans="10:10">
      <c r="J1044217" s="168" t="str">
        <f>IF(C1044217="","",VLOOKUP(C1044217,运单基本信息!$C$4:$P$1048576,12,FALSE))</f>
        <v/>
      </c>
    </row>
    <row r="1044218" spans="10:10">
      <c r="J1044218" s="168" t="str">
        <f>IF(C1044218="","",VLOOKUP(C1044218,运单基本信息!$C$4:$P$1048576,12,FALSE))</f>
        <v/>
      </c>
    </row>
    <row r="1044219" spans="10:10">
      <c r="J1044219" s="168" t="str">
        <f>IF(C1044219="","",VLOOKUP(C1044219,运单基本信息!$C$4:$P$1048576,12,FALSE))</f>
        <v/>
      </c>
    </row>
    <row r="1044220" spans="10:10">
      <c r="J1044220" s="168" t="str">
        <f>IF(C1044220="","",VLOOKUP(C1044220,运单基本信息!$C$4:$P$1048576,12,FALSE))</f>
        <v/>
      </c>
    </row>
    <row r="1044221" spans="10:10">
      <c r="J1044221" s="168" t="str">
        <f>IF(C1044221="","",VLOOKUP(C1044221,运单基本信息!$C$4:$P$1048576,12,FALSE))</f>
        <v/>
      </c>
    </row>
    <row r="1044222" spans="10:10">
      <c r="J1044222" s="168" t="str">
        <f>IF(C1044222="","",VLOOKUP(C1044222,运单基本信息!$C$4:$P$1048576,12,FALSE))</f>
        <v/>
      </c>
    </row>
    <row r="1044223" spans="10:10">
      <c r="J1044223" s="168" t="str">
        <f>IF(C1044223="","",VLOOKUP(C1044223,运单基本信息!$C$4:$P$1048576,12,FALSE))</f>
        <v/>
      </c>
    </row>
    <row r="1044224" spans="10:10">
      <c r="J1044224" s="168" t="str">
        <f>IF(C1044224="","",VLOOKUP(C1044224,运单基本信息!$C$4:$P$1048576,12,FALSE))</f>
        <v/>
      </c>
    </row>
    <row r="1044225" spans="10:10">
      <c r="J1044225" s="168" t="str">
        <f>IF(C1044225="","",VLOOKUP(C1044225,运单基本信息!$C$4:$P$1048576,12,FALSE))</f>
        <v/>
      </c>
    </row>
    <row r="1044226" spans="10:10">
      <c r="J1044226" s="168" t="str">
        <f>IF(C1044226="","",VLOOKUP(C1044226,运单基本信息!$C$4:$P$1048576,12,FALSE))</f>
        <v/>
      </c>
    </row>
    <row r="1044227" spans="10:10">
      <c r="J1044227" s="168" t="str">
        <f>IF(C1044227="","",VLOOKUP(C1044227,运单基本信息!$C$4:$P$1048576,12,FALSE))</f>
        <v/>
      </c>
    </row>
    <row r="1044228" spans="10:10">
      <c r="J1044228" s="168" t="str">
        <f>IF(C1044228="","",VLOOKUP(C1044228,运单基本信息!$C$4:$P$1048576,12,FALSE))</f>
        <v/>
      </c>
    </row>
    <row r="1044229" spans="10:10">
      <c r="J1044229" s="168" t="str">
        <f>IF(C1044229="","",VLOOKUP(C1044229,运单基本信息!$C$4:$P$1048576,12,FALSE))</f>
        <v/>
      </c>
    </row>
    <row r="1044230" spans="10:10">
      <c r="J1044230" s="168" t="str">
        <f>IF(C1044230="","",VLOOKUP(C1044230,运单基本信息!$C$4:$P$1048576,12,FALSE))</f>
        <v/>
      </c>
    </row>
    <row r="1044231" spans="10:10">
      <c r="J1044231" s="168" t="str">
        <f>IF(C1044231="","",VLOOKUP(C1044231,运单基本信息!$C$4:$P$1048576,12,FALSE))</f>
        <v/>
      </c>
    </row>
    <row r="1044232" spans="10:10">
      <c r="J1044232" s="168" t="str">
        <f>IF(C1044232="","",VLOOKUP(C1044232,运单基本信息!$C$4:$P$1048576,12,FALSE))</f>
        <v/>
      </c>
    </row>
    <row r="1044233" spans="10:10">
      <c r="J1044233" s="168" t="str">
        <f>IF(C1044233="","",VLOOKUP(C1044233,运单基本信息!$C$4:$P$1048576,12,FALSE))</f>
        <v/>
      </c>
    </row>
    <row r="1044234" spans="10:10">
      <c r="J1044234" s="168" t="str">
        <f>IF(C1044234="","",VLOOKUP(C1044234,运单基本信息!$C$4:$P$1048576,12,FALSE))</f>
        <v/>
      </c>
    </row>
    <row r="1044235" spans="10:10">
      <c r="J1044235" s="168" t="str">
        <f>IF(C1044235="","",VLOOKUP(C1044235,运单基本信息!$C$4:$P$1048576,12,FALSE))</f>
        <v/>
      </c>
    </row>
    <row r="1044236" spans="10:10">
      <c r="J1044236" s="168" t="str">
        <f>IF(C1044236="","",VLOOKUP(C1044236,运单基本信息!$C$4:$P$1048576,12,FALSE))</f>
        <v/>
      </c>
    </row>
    <row r="1044237" spans="10:10">
      <c r="J1044237" s="168" t="str">
        <f>IF(C1044237="","",VLOOKUP(C1044237,运单基本信息!$C$4:$P$1048576,12,FALSE))</f>
        <v/>
      </c>
    </row>
    <row r="1044238" spans="10:10">
      <c r="J1044238" s="168" t="str">
        <f>IF(C1044238="","",VLOOKUP(C1044238,运单基本信息!$C$4:$P$1048576,12,FALSE))</f>
        <v/>
      </c>
    </row>
    <row r="1044239" spans="10:10">
      <c r="J1044239" s="168" t="str">
        <f>IF(C1044239="","",VLOOKUP(C1044239,运单基本信息!$C$4:$P$1048576,12,FALSE))</f>
        <v/>
      </c>
    </row>
    <row r="1044240" spans="10:10">
      <c r="J1044240" s="168" t="str">
        <f>IF(C1044240="","",VLOOKUP(C1044240,运单基本信息!$C$4:$P$1048576,12,FALSE))</f>
        <v/>
      </c>
    </row>
    <row r="1044241" spans="10:10">
      <c r="J1044241" s="168" t="str">
        <f>IF(C1044241="","",VLOOKUP(C1044241,运单基本信息!$C$4:$P$1048576,12,FALSE))</f>
        <v/>
      </c>
    </row>
    <row r="1044242" spans="10:10">
      <c r="J1044242" s="168" t="str">
        <f>IF(C1044242="","",VLOOKUP(C1044242,运单基本信息!$C$4:$P$1048576,12,FALSE))</f>
        <v/>
      </c>
    </row>
    <row r="1044243" spans="10:10">
      <c r="J1044243" s="168" t="str">
        <f>IF(C1044243="","",VLOOKUP(C1044243,运单基本信息!$C$4:$P$1048576,12,FALSE))</f>
        <v/>
      </c>
    </row>
    <row r="1044244" spans="10:10">
      <c r="J1044244" s="168" t="str">
        <f>IF(C1044244="","",VLOOKUP(C1044244,运单基本信息!$C$4:$P$1048576,12,FALSE))</f>
        <v/>
      </c>
    </row>
    <row r="1044245" spans="10:10">
      <c r="J1044245" s="168" t="str">
        <f>IF(C1044245="","",VLOOKUP(C1044245,运单基本信息!$C$4:$P$1048576,12,FALSE))</f>
        <v/>
      </c>
    </row>
    <row r="1044246" spans="10:10">
      <c r="J1044246" s="168" t="str">
        <f>IF(C1044246="","",VLOOKUP(C1044246,运单基本信息!$C$4:$P$1048576,12,FALSE))</f>
        <v/>
      </c>
    </row>
    <row r="1044247" spans="10:10">
      <c r="J1044247" s="168" t="str">
        <f>IF(C1044247="","",VLOOKUP(C1044247,运单基本信息!$C$4:$P$1048576,12,FALSE))</f>
        <v/>
      </c>
    </row>
    <row r="1044248" spans="10:10">
      <c r="J1044248" s="168" t="str">
        <f>IF(C1044248="","",VLOOKUP(C1044248,运单基本信息!$C$4:$P$1048576,12,FALSE))</f>
        <v/>
      </c>
    </row>
    <row r="1044249" spans="10:10">
      <c r="J1044249" s="168" t="str">
        <f>IF(C1044249="","",VLOOKUP(C1044249,运单基本信息!$C$4:$P$1048576,12,FALSE))</f>
        <v/>
      </c>
    </row>
    <row r="1044250" spans="10:10">
      <c r="J1044250" s="168" t="str">
        <f>IF(C1044250="","",VLOOKUP(C1044250,运单基本信息!$C$4:$P$1048576,12,FALSE))</f>
        <v/>
      </c>
    </row>
    <row r="1044251" spans="10:10">
      <c r="J1044251" s="168" t="str">
        <f>IF(C1044251="","",VLOOKUP(C1044251,运单基本信息!$C$4:$P$1048576,12,FALSE))</f>
        <v/>
      </c>
    </row>
    <row r="1044252" spans="10:10">
      <c r="J1044252" s="168" t="str">
        <f>IF(C1044252="","",VLOOKUP(C1044252,运单基本信息!$C$4:$P$1048576,12,FALSE))</f>
        <v/>
      </c>
    </row>
    <row r="1044253" spans="10:10">
      <c r="J1044253" s="168" t="str">
        <f>IF(C1044253="","",VLOOKUP(C1044253,运单基本信息!$C$4:$P$1048576,12,FALSE))</f>
        <v/>
      </c>
    </row>
    <row r="1044254" spans="10:10">
      <c r="J1044254" s="168" t="str">
        <f>IF(C1044254="","",VLOOKUP(C1044254,运单基本信息!$C$4:$P$1048576,12,FALSE))</f>
        <v/>
      </c>
    </row>
    <row r="1044255" spans="10:10">
      <c r="J1044255" s="168" t="str">
        <f>IF(C1044255="","",VLOOKUP(C1044255,运单基本信息!$C$4:$P$1048576,12,FALSE))</f>
        <v/>
      </c>
    </row>
    <row r="1044256" spans="10:10">
      <c r="J1044256" s="168" t="str">
        <f>IF(C1044256="","",VLOOKUP(C1044256,运单基本信息!$C$4:$P$1048576,12,FALSE))</f>
        <v/>
      </c>
    </row>
    <row r="1044257" spans="10:10">
      <c r="J1044257" s="168" t="str">
        <f>IF(C1044257="","",VLOOKUP(C1044257,运单基本信息!$C$4:$P$1048576,12,FALSE))</f>
        <v/>
      </c>
    </row>
    <row r="1044258" spans="10:10">
      <c r="J1044258" s="168" t="str">
        <f>IF(C1044258="","",VLOOKUP(C1044258,运单基本信息!$C$4:$P$1048576,12,FALSE))</f>
        <v/>
      </c>
    </row>
    <row r="1044259" spans="10:10">
      <c r="J1044259" s="168" t="str">
        <f>IF(C1044259="","",VLOOKUP(C1044259,运单基本信息!$C$4:$P$1048576,12,FALSE))</f>
        <v/>
      </c>
    </row>
    <row r="1044260" spans="10:10">
      <c r="J1044260" s="168" t="str">
        <f>IF(C1044260="","",VLOOKUP(C1044260,运单基本信息!$C$4:$P$1048576,12,FALSE))</f>
        <v/>
      </c>
    </row>
    <row r="1044261" spans="10:10">
      <c r="J1044261" s="168" t="str">
        <f>IF(C1044261="","",VLOOKUP(C1044261,运单基本信息!$C$4:$P$1048576,12,FALSE))</f>
        <v/>
      </c>
    </row>
    <row r="1044262" spans="10:10">
      <c r="J1044262" s="168" t="str">
        <f>IF(C1044262="","",VLOOKUP(C1044262,运单基本信息!$C$4:$P$1048576,12,FALSE))</f>
        <v/>
      </c>
    </row>
    <row r="1044263" spans="10:10">
      <c r="J1044263" s="168" t="str">
        <f>IF(C1044263="","",VLOOKUP(C1044263,运单基本信息!$C$4:$P$1048576,12,FALSE))</f>
        <v/>
      </c>
    </row>
    <row r="1044264" spans="10:10">
      <c r="J1044264" s="168" t="str">
        <f>IF(C1044264="","",VLOOKUP(C1044264,运单基本信息!$C$4:$P$1048576,12,FALSE))</f>
        <v/>
      </c>
    </row>
    <row r="1044265" spans="10:10">
      <c r="J1044265" s="168" t="str">
        <f>IF(C1044265="","",VLOOKUP(C1044265,运单基本信息!$C$4:$P$1048576,12,FALSE))</f>
        <v/>
      </c>
    </row>
    <row r="1044266" spans="10:10">
      <c r="J1044266" s="168" t="str">
        <f>IF(C1044266="","",VLOOKUP(C1044266,运单基本信息!$C$4:$P$1048576,12,FALSE))</f>
        <v/>
      </c>
    </row>
    <row r="1044267" spans="10:10">
      <c r="J1044267" s="168" t="str">
        <f>IF(C1044267="","",VLOOKUP(C1044267,运单基本信息!$C$4:$P$1048576,12,FALSE))</f>
        <v/>
      </c>
    </row>
    <row r="1044268" spans="10:10">
      <c r="J1044268" s="168" t="str">
        <f>IF(C1044268="","",VLOOKUP(C1044268,运单基本信息!$C$4:$P$1048576,12,FALSE))</f>
        <v/>
      </c>
    </row>
    <row r="1044269" spans="10:10">
      <c r="J1044269" s="168" t="str">
        <f>IF(C1044269="","",VLOOKUP(C1044269,运单基本信息!$C$4:$P$1048576,12,FALSE))</f>
        <v/>
      </c>
    </row>
    <row r="1044270" spans="10:10">
      <c r="J1044270" s="168" t="str">
        <f>IF(C1044270="","",VLOOKUP(C1044270,运单基本信息!$C$4:$P$1048576,12,FALSE))</f>
        <v/>
      </c>
    </row>
    <row r="1044271" spans="10:10">
      <c r="J1044271" s="168" t="str">
        <f>IF(C1044271="","",VLOOKUP(C1044271,运单基本信息!$C$4:$P$1048576,12,FALSE))</f>
        <v/>
      </c>
    </row>
    <row r="1044272" spans="10:10">
      <c r="J1044272" s="168" t="str">
        <f>IF(C1044272="","",VLOOKUP(C1044272,运单基本信息!$C$4:$P$1048576,12,FALSE))</f>
        <v/>
      </c>
    </row>
    <row r="1044273" spans="10:10">
      <c r="J1044273" s="168" t="str">
        <f>IF(C1044273="","",VLOOKUP(C1044273,运单基本信息!$C$4:$P$1048576,12,FALSE))</f>
        <v/>
      </c>
    </row>
    <row r="1044274" spans="10:10">
      <c r="J1044274" s="168" t="str">
        <f>IF(C1044274="","",VLOOKUP(C1044274,运单基本信息!$C$4:$P$1048576,12,FALSE))</f>
        <v/>
      </c>
    </row>
    <row r="1044275" spans="10:10">
      <c r="J1044275" s="168" t="str">
        <f>IF(C1044275="","",VLOOKUP(C1044275,运单基本信息!$C$4:$P$1048576,12,FALSE))</f>
        <v/>
      </c>
    </row>
    <row r="1044276" spans="10:10">
      <c r="J1044276" s="168" t="str">
        <f>IF(C1044276="","",VLOOKUP(C1044276,运单基本信息!$C$4:$P$1048576,12,FALSE))</f>
        <v/>
      </c>
    </row>
    <row r="1044277" spans="10:10">
      <c r="J1044277" s="168" t="str">
        <f>IF(C1044277="","",VLOOKUP(C1044277,运单基本信息!$C$4:$P$1048576,12,FALSE))</f>
        <v/>
      </c>
    </row>
    <row r="1044278" spans="10:10">
      <c r="J1044278" s="168" t="str">
        <f>IF(C1044278="","",VLOOKUP(C1044278,运单基本信息!$C$4:$P$1048576,12,FALSE))</f>
        <v/>
      </c>
    </row>
    <row r="1044279" spans="10:10">
      <c r="J1044279" s="168" t="str">
        <f>IF(C1044279="","",VLOOKUP(C1044279,运单基本信息!$C$4:$P$1048576,12,FALSE))</f>
        <v/>
      </c>
    </row>
    <row r="1044280" spans="10:10">
      <c r="J1044280" s="168" t="str">
        <f>IF(C1044280="","",VLOOKUP(C1044280,运单基本信息!$C$4:$P$1048576,12,FALSE))</f>
        <v/>
      </c>
    </row>
    <row r="1044281" spans="10:10">
      <c r="J1044281" s="168" t="str">
        <f>IF(C1044281="","",VLOOKUP(C1044281,运单基本信息!$C$4:$P$1048576,12,FALSE))</f>
        <v/>
      </c>
    </row>
    <row r="1044282" spans="10:10">
      <c r="J1044282" s="168" t="str">
        <f>IF(C1044282="","",VLOOKUP(C1044282,运单基本信息!$C$4:$P$1048576,12,FALSE))</f>
        <v/>
      </c>
    </row>
    <row r="1044283" spans="10:10">
      <c r="J1044283" s="168" t="str">
        <f>IF(C1044283="","",VLOOKUP(C1044283,运单基本信息!$C$4:$P$1048576,12,FALSE))</f>
        <v/>
      </c>
    </row>
    <row r="1044284" spans="10:10">
      <c r="J1044284" s="168" t="str">
        <f>IF(C1044284="","",VLOOKUP(C1044284,运单基本信息!$C$4:$P$1048576,12,FALSE))</f>
        <v/>
      </c>
    </row>
    <row r="1044285" spans="10:10">
      <c r="J1044285" s="168" t="str">
        <f>IF(C1044285="","",VLOOKUP(C1044285,运单基本信息!$C$4:$P$1048576,12,FALSE))</f>
        <v/>
      </c>
    </row>
    <row r="1044286" spans="10:10">
      <c r="J1044286" s="168" t="str">
        <f>IF(C1044286="","",VLOOKUP(C1044286,运单基本信息!$C$4:$P$1048576,12,FALSE))</f>
        <v/>
      </c>
    </row>
    <row r="1044287" spans="10:10">
      <c r="J1044287" s="168" t="str">
        <f>IF(C1044287="","",VLOOKUP(C1044287,运单基本信息!$C$4:$P$1048576,12,FALSE))</f>
        <v/>
      </c>
    </row>
    <row r="1044288" spans="10:10">
      <c r="J1044288" s="168" t="str">
        <f>IF(C1044288="","",VLOOKUP(C1044288,运单基本信息!$C$4:$P$1048576,12,FALSE))</f>
        <v/>
      </c>
    </row>
    <row r="1044289" spans="10:10">
      <c r="J1044289" s="168" t="str">
        <f>IF(C1044289="","",VLOOKUP(C1044289,运单基本信息!$C$4:$P$1048576,12,FALSE))</f>
        <v/>
      </c>
    </row>
    <row r="1044290" spans="10:10">
      <c r="J1044290" s="168" t="str">
        <f>IF(C1044290="","",VLOOKUP(C1044290,运单基本信息!$C$4:$P$1048576,12,FALSE))</f>
        <v/>
      </c>
    </row>
    <row r="1044291" spans="10:10">
      <c r="J1044291" s="168" t="str">
        <f>IF(C1044291="","",VLOOKUP(C1044291,运单基本信息!$C$4:$P$1048576,12,FALSE))</f>
        <v/>
      </c>
    </row>
    <row r="1044292" spans="10:10">
      <c r="J1044292" s="168" t="str">
        <f>IF(C1044292="","",VLOOKUP(C1044292,运单基本信息!$C$4:$P$1048576,12,FALSE))</f>
        <v/>
      </c>
    </row>
    <row r="1044293" spans="10:10">
      <c r="J1044293" s="168" t="str">
        <f>IF(C1044293="","",VLOOKUP(C1044293,运单基本信息!$C$4:$P$1048576,12,FALSE))</f>
        <v/>
      </c>
    </row>
    <row r="1044294" spans="10:10">
      <c r="J1044294" s="168" t="str">
        <f>IF(C1044294="","",VLOOKUP(C1044294,运单基本信息!$C$4:$P$1048576,12,FALSE))</f>
        <v/>
      </c>
    </row>
    <row r="1044295" spans="10:10">
      <c r="J1044295" s="168" t="str">
        <f>IF(C1044295="","",VLOOKUP(C1044295,运单基本信息!$C$4:$P$1048576,12,FALSE))</f>
        <v/>
      </c>
    </row>
    <row r="1044296" spans="10:10">
      <c r="J1044296" s="168" t="str">
        <f>IF(C1044296="","",VLOOKUP(C1044296,运单基本信息!$C$4:$P$1048576,12,FALSE))</f>
        <v/>
      </c>
    </row>
    <row r="1044297" spans="10:10">
      <c r="J1044297" s="168" t="str">
        <f>IF(C1044297="","",VLOOKUP(C1044297,运单基本信息!$C$4:$P$1048576,12,FALSE))</f>
        <v/>
      </c>
    </row>
    <row r="1044298" spans="10:10">
      <c r="J1044298" s="168" t="str">
        <f>IF(C1044298="","",VLOOKUP(C1044298,运单基本信息!$C$4:$P$1048576,12,FALSE))</f>
        <v/>
      </c>
    </row>
    <row r="1044299" spans="10:10">
      <c r="J1044299" s="168" t="str">
        <f>IF(C1044299="","",VLOOKUP(C1044299,运单基本信息!$C$4:$P$1048576,12,FALSE))</f>
        <v/>
      </c>
    </row>
    <row r="1044300" spans="10:10">
      <c r="J1044300" s="168" t="str">
        <f>IF(C1044300="","",VLOOKUP(C1044300,运单基本信息!$C$4:$P$1048576,12,FALSE))</f>
        <v/>
      </c>
    </row>
    <row r="1044301" spans="10:10">
      <c r="J1044301" s="168" t="str">
        <f>IF(C1044301="","",VLOOKUP(C1044301,运单基本信息!$C$4:$P$1048576,12,FALSE))</f>
        <v/>
      </c>
    </row>
    <row r="1044302" spans="10:10">
      <c r="J1044302" s="168" t="str">
        <f>IF(C1044302="","",VLOOKUP(C1044302,运单基本信息!$C$4:$P$1048576,12,FALSE))</f>
        <v/>
      </c>
    </row>
    <row r="1044303" spans="10:10">
      <c r="J1044303" s="168" t="str">
        <f>IF(C1044303="","",VLOOKUP(C1044303,运单基本信息!$C$4:$P$1048576,12,FALSE))</f>
        <v/>
      </c>
    </row>
    <row r="1044304" spans="10:10">
      <c r="J1044304" s="168" t="str">
        <f>IF(C1044304="","",VLOOKUP(C1044304,运单基本信息!$C$4:$P$1048576,12,FALSE))</f>
        <v/>
      </c>
    </row>
    <row r="1044305" spans="10:10">
      <c r="J1044305" s="168" t="str">
        <f>IF(C1044305="","",VLOOKUP(C1044305,运单基本信息!$C$4:$P$1048576,12,FALSE))</f>
        <v/>
      </c>
    </row>
    <row r="1044306" spans="10:10">
      <c r="J1044306" s="168" t="str">
        <f>IF(C1044306="","",VLOOKUP(C1044306,运单基本信息!$C$4:$P$1048576,12,FALSE))</f>
        <v/>
      </c>
    </row>
    <row r="1044307" spans="10:10">
      <c r="J1044307" s="168" t="str">
        <f>IF(C1044307="","",VLOOKUP(C1044307,运单基本信息!$C$4:$P$1048576,12,FALSE))</f>
        <v/>
      </c>
    </row>
    <row r="1044308" spans="10:10">
      <c r="J1044308" s="168" t="str">
        <f>IF(C1044308="","",VLOOKUP(C1044308,运单基本信息!$C$4:$P$1048576,12,FALSE))</f>
        <v/>
      </c>
    </row>
    <row r="1044309" spans="10:10">
      <c r="J1044309" s="168" t="str">
        <f>IF(C1044309="","",VLOOKUP(C1044309,运单基本信息!$C$4:$P$1048576,12,FALSE))</f>
        <v/>
      </c>
    </row>
    <row r="1044310" spans="10:10">
      <c r="J1044310" s="168" t="str">
        <f>IF(C1044310="","",VLOOKUP(C1044310,运单基本信息!$C$4:$P$1048576,12,FALSE))</f>
        <v/>
      </c>
    </row>
    <row r="1044311" spans="10:10">
      <c r="J1044311" s="168" t="str">
        <f>IF(C1044311="","",VLOOKUP(C1044311,运单基本信息!$C$4:$P$1048576,12,FALSE))</f>
        <v/>
      </c>
    </row>
    <row r="1044312" spans="10:10">
      <c r="J1044312" s="168" t="str">
        <f>IF(C1044312="","",VLOOKUP(C1044312,运单基本信息!$C$4:$P$1048576,12,FALSE))</f>
        <v/>
      </c>
    </row>
    <row r="1044313" spans="10:10">
      <c r="J1044313" s="168" t="str">
        <f>IF(C1044313="","",VLOOKUP(C1044313,运单基本信息!$C$4:$P$1048576,12,FALSE))</f>
        <v/>
      </c>
    </row>
    <row r="1044314" spans="10:10">
      <c r="J1044314" s="168" t="str">
        <f>IF(C1044314="","",VLOOKUP(C1044314,运单基本信息!$C$4:$P$1048576,12,FALSE))</f>
        <v/>
      </c>
    </row>
    <row r="1044315" spans="10:10">
      <c r="J1044315" s="168" t="str">
        <f>IF(C1044315="","",VLOOKUP(C1044315,运单基本信息!$C$4:$P$1048576,12,FALSE))</f>
        <v/>
      </c>
    </row>
    <row r="1044316" spans="10:10">
      <c r="J1044316" s="168" t="str">
        <f>IF(C1044316="","",VLOOKUP(C1044316,运单基本信息!$C$4:$P$1048576,12,FALSE))</f>
        <v/>
      </c>
    </row>
    <row r="1044317" spans="10:10">
      <c r="J1044317" s="168" t="str">
        <f>IF(C1044317="","",VLOOKUP(C1044317,运单基本信息!$C$4:$P$1048576,12,FALSE))</f>
        <v/>
      </c>
    </row>
    <row r="1044318" spans="10:10">
      <c r="J1044318" s="168" t="str">
        <f>IF(C1044318="","",VLOOKUP(C1044318,运单基本信息!$C$4:$P$1048576,12,FALSE))</f>
        <v/>
      </c>
    </row>
    <row r="1044319" spans="10:10">
      <c r="J1044319" s="168" t="str">
        <f>IF(C1044319="","",VLOOKUP(C1044319,运单基本信息!$C$4:$P$1048576,12,FALSE))</f>
        <v/>
      </c>
    </row>
    <row r="1044320" spans="10:10">
      <c r="J1044320" s="168" t="str">
        <f>IF(C1044320="","",VLOOKUP(C1044320,运单基本信息!$C$4:$P$1048576,12,FALSE))</f>
        <v/>
      </c>
    </row>
    <row r="1044321" spans="10:10">
      <c r="J1044321" s="168" t="str">
        <f>IF(C1044321="","",VLOOKUP(C1044321,运单基本信息!$C$4:$P$1048576,12,FALSE))</f>
        <v/>
      </c>
    </row>
    <row r="1044322" spans="10:10">
      <c r="J1044322" s="168" t="str">
        <f>IF(C1044322="","",VLOOKUP(C1044322,运单基本信息!$C$4:$P$1048576,12,FALSE))</f>
        <v/>
      </c>
    </row>
    <row r="1044323" spans="10:10">
      <c r="J1044323" s="168" t="str">
        <f>IF(C1044323="","",VLOOKUP(C1044323,运单基本信息!$C$4:$P$1048576,12,FALSE))</f>
        <v/>
      </c>
    </row>
    <row r="1044324" spans="10:10">
      <c r="J1044324" s="168" t="str">
        <f>IF(C1044324="","",VLOOKUP(C1044324,运单基本信息!$C$4:$P$1048576,12,FALSE))</f>
        <v/>
      </c>
    </row>
    <row r="1044325" spans="10:10">
      <c r="J1044325" s="168" t="str">
        <f>IF(C1044325="","",VLOOKUP(C1044325,运单基本信息!$C$4:$P$1048576,12,FALSE))</f>
        <v/>
      </c>
    </row>
    <row r="1044326" spans="10:10">
      <c r="J1044326" s="168" t="str">
        <f>IF(C1044326="","",VLOOKUP(C1044326,运单基本信息!$C$4:$P$1048576,12,FALSE))</f>
        <v/>
      </c>
    </row>
    <row r="1044327" spans="10:10">
      <c r="J1044327" s="168" t="str">
        <f>IF(C1044327="","",VLOOKUP(C1044327,运单基本信息!$C$4:$P$1048576,12,FALSE))</f>
        <v/>
      </c>
    </row>
    <row r="1044328" spans="10:10">
      <c r="J1044328" s="168" t="str">
        <f>IF(C1044328="","",VLOOKUP(C1044328,运单基本信息!$C$4:$P$1048576,12,FALSE))</f>
        <v/>
      </c>
    </row>
    <row r="1044329" spans="10:10">
      <c r="J1044329" s="168" t="str">
        <f>IF(C1044329="","",VLOOKUP(C1044329,运单基本信息!$C$4:$P$1048576,12,FALSE))</f>
        <v/>
      </c>
    </row>
    <row r="1044330" spans="10:10">
      <c r="J1044330" s="168" t="str">
        <f>IF(C1044330="","",VLOOKUP(C1044330,运单基本信息!$C$4:$P$1048576,12,FALSE))</f>
        <v/>
      </c>
    </row>
    <row r="1044331" spans="10:10">
      <c r="J1044331" s="168" t="str">
        <f>IF(C1044331="","",VLOOKUP(C1044331,运单基本信息!$C$4:$P$1048576,12,FALSE))</f>
        <v/>
      </c>
    </row>
    <row r="1044332" spans="10:10">
      <c r="J1044332" s="168" t="str">
        <f>IF(C1044332="","",VLOOKUP(C1044332,运单基本信息!$C$4:$P$1048576,12,FALSE))</f>
        <v/>
      </c>
    </row>
    <row r="1044333" spans="10:10">
      <c r="J1044333" s="168" t="str">
        <f>IF(C1044333="","",VLOOKUP(C1044333,运单基本信息!$C$4:$P$1048576,12,FALSE))</f>
        <v/>
      </c>
    </row>
    <row r="1044334" spans="10:10">
      <c r="J1044334" s="168" t="str">
        <f>IF(C1044334="","",VLOOKUP(C1044334,运单基本信息!$C$4:$P$1048576,12,FALSE))</f>
        <v/>
      </c>
    </row>
    <row r="1044335" spans="10:10">
      <c r="J1044335" s="168" t="str">
        <f>IF(C1044335="","",VLOOKUP(C1044335,运单基本信息!$C$4:$P$1048576,12,FALSE))</f>
        <v/>
      </c>
    </row>
    <row r="1044336" spans="10:10">
      <c r="J1044336" s="168" t="str">
        <f>IF(C1044336="","",VLOOKUP(C1044336,运单基本信息!$C$4:$P$1048576,12,FALSE))</f>
        <v/>
      </c>
    </row>
    <row r="1044337" spans="10:10">
      <c r="J1044337" s="168" t="str">
        <f>IF(C1044337="","",VLOOKUP(C1044337,运单基本信息!$C$4:$P$1048576,12,FALSE))</f>
        <v/>
      </c>
    </row>
    <row r="1044338" spans="10:10">
      <c r="J1044338" s="168" t="str">
        <f>IF(C1044338="","",VLOOKUP(C1044338,运单基本信息!$C$4:$P$1048576,12,FALSE))</f>
        <v/>
      </c>
    </row>
    <row r="1044339" spans="10:10">
      <c r="J1044339" s="168" t="str">
        <f>IF(C1044339="","",VLOOKUP(C1044339,运单基本信息!$C$4:$P$1048576,12,FALSE))</f>
        <v/>
      </c>
    </row>
    <row r="1044340" spans="10:10">
      <c r="J1044340" s="168" t="str">
        <f>IF(C1044340="","",VLOOKUP(C1044340,运单基本信息!$C$4:$P$1048576,12,FALSE))</f>
        <v/>
      </c>
    </row>
    <row r="1044341" spans="10:10">
      <c r="J1044341" s="168" t="str">
        <f>IF(C1044341="","",VLOOKUP(C1044341,运单基本信息!$C$4:$P$1048576,12,FALSE))</f>
        <v/>
      </c>
    </row>
    <row r="1044342" spans="10:10">
      <c r="J1044342" s="168" t="str">
        <f>IF(C1044342="","",VLOOKUP(C1044342,运单基本信息!$C$4:$P$1048576,12,FALSE))</f>
        <v/>
      </c>
    </row>
    <row r="1044343" spans="10:10">
      <c r="J1044343" s="168" t="str">
        <f>IF(C1044343="","",VLOOKUP(C1044343,运单基本信息!$C$4:$P$1048576,12,FALSE))</f>
        <v/>
      </c>
    </row>
    <row r="1044344" spans="10:10">
      <c r="J1044344" s="168" t="str">
        <f>IF(C1044344="","",VLOOKUP(C1044344,运单基本信息!$C$4:$P$1048576,12,FALSE))</f>
        <v/>
      </c>
    </row>
    <row r="1044345" spans="10:10">
      <c r="J1044345" s="168" t="str">
        <f>IF(C1044345="","",VLOOKUP(C1044345,运单基本信息!$C$4:$P$1048576,12,FALSE))</f>
        <v/>
      </c>
    </row>
    <row r="1044346" spans="10:10">
      <c r="J1044346" s="168" t="str">
        <f>IF(C1044346="","",VLOOKUP(C1044346,运单基本信息!$C$4:$P$1048576,12,FALSE))</f>
        <v/>
      </c>
    </row>
    <row r="1044347" spans="10:10">
      <c r="J1044347" s="168" t="str">
        <f>IF(C1044347="","",VLOOKUP(C1044347,运单基本信息!$C$4:$P$1048576,12,FALSE))</f>
        <v/>
      </c>
    </row>
    <row r="1044348" spans="10:10">
      <c r="J1044348" s="168" t="str">
        <f>IF(C1044348="","",VLOOKUP(C1044348,运单基本信息!$C$4:$P$1048576,12,FALSE))</f>
        <v/>
      </c>
    </row>
    <row r="1044349" spans="10:10">
      <c r="J1044349" s="168" t="str">
        <f>IF(C1044349="","",VLOOKUP(C1044349,运单基本信息!$C$4:$P$1048576,12,FALSE))</f>
        <v/>
      </c>
    </row>
    <row r="1044350" spans="10:10">
      <c r="J1044350" s="168" t="str">
        <f>IF(C1044350="","",VLOOKUP(C1044350,运单基本信息!$C$4:$P$1048576,12,FALSE))</f>
        <v/>
      </c>
    </row>
    <row r="1044351" spans="10:10">
      <c r="J1044351" s="168" t="str">
        <f>IF(C1044351="","",VLOOKUP(C1044351,运单基本信息!$C$4:$P$1048576,12,FALSE))</f>
        <v/>
      </c>
    </row>
    <row r="1044352" spans="10:10">
      <c r="J1044352" s="168" t="str">
        <f>IF(C1044352="","",VLOOKUP(C1044352,运单基本信息!$C$4:$P$1048576,12,FALSE))</f>
        <v/>
      </c>
    </row>
    <row r="1044353" spans="10:10">
      <c r="J1044353" s="168" t="str">
        <f>IF(C1044353="","",VLOOKUP(C1044353,运单基本信息!$C$4:$P$1048576,12,FALSE))</f>
        <v/>
      </c>
    </row>
    <row r="1044354" spans="10:10">
      <c r="J1044354" s="168" t="str">
        <f>IF(C1044354="","",VLOOKUP(C1044354,运单基本信息!$C$4:$P$1048576,12,FALSE))</f>
        <v/>
      </c>
    </row>
    <row r="1044355" spans="10:10">
      <c r="J1044355" s="168" t="str">
        <f>IF(C1044355="","",VLOOKUP(C1044355,运单基本信息!$C$4:$P$1048576,12,FALSE))</f>
        <v/>
      </c>
    </row>
    <row r="1044356" spans="10:10">
      <c r="J1044356" s="168" t="str">
        <f>IF(C1044356="","",VLOOKUP(C1044356,运单基本信息!$C$4:$P$1048576,12,FALSE))</f>
        <v/>
      </c>
    </row>
    <row r="1044357" spans="10:10">
      <c r="J1044357" s="168" t="str">
        <f>IF(C1044357="","",VLOOKUP(C1044357,运单基本信息!$C$4:$P$1048576,12,FALSE))</f>
        <v/>
      </c>
    </row>
    <row r="1044358" spans="10:10">
      <c r="J1044358" s="168" t="str">
        <f>IF(C1044358="","",VLOOKUP(C1044358,运单基本信息!$C$4:$P$1048576,12,FALSE))</f>
        <v/>
      </c>
    </row>
    <row r="1044359" spans="10:10">
      <c r="J1044359" s="168" t="str">
        <f>IF(C1044359="","",VLOOKUP(C1044359,运单基本信息!$C$4:$P$1048576,12,FALSE))</f>
        <v/>
      </c>
    </row>
    <row r="1044360" spans="10:10">
      <c r="J1044360" s="168" t="str">
        <f>IF(C1044360="","",VLOOKUP(C1044360,运单基本信息!$C$4:$P$1048576,12,FALSE))</f>
        <v/>
      </c>
    </row>
    <row r="1044361" spans="10:10">
      <c r="J1044361" s="168" t="str">
        <f>IF(C1044361="","",VLOOKUP(C1044361,运单基本信息!$C$4:$P$1048576,12,FALSE))</f>
        <v/>
      </c>
    </row>
    <row r="1044362" spans="10:10">
      <c r="J1044362" s="168" t="str">
        <f>IF(C1044362="","",VLOOKUP(C1044362,运单基本信息!$C$4:$P$1048576,12,FALSE))</f>
        <v/>
      </c>
    </row>
    <row r="1044363" spans="10:10">
      <c r="J1044363" s="168" t="str">
        <f>IF(C1044363="","",VLOOKUP(C1044363,运单基本信息!$C$4:$P$1048576,12,FALSE))</f>
        <v/>
      </c>
    </row>
    <row r="1044364" spans="10:10">
      <c r="J1044364" s="168" t="str">
        <f>IF(C1044364="","",VLOOKUP(C1044364,运单基本信息!$C$4:$P$1048576,12,FALSE))</f>
        <v/>
      </c>
    </row>
    <row r="1044365" spans="10:10">
      <c r="J1044365" s="168" t="str">
        <f>IF(C1044365="","",VLOOKUP(C1044365,运单基本信息!$C$4:$P$1048576,12,FALSE))</f>
        <v/>
      </c>
    </row>
    <row r="1044366" spans="10:10">
      <c r="J1044366" s="168" t="str">
        <f>IF(C1044366="","",VLOOKUP(C1044366,运单基本信息!$C$4:$P$1048576,12,FALSE))</f>
        <v/>
      </c>
    </row>
    <row r="1044367" spans="10:10">
      <c r="J1044367" s="168" t="str">
        <f>IF(C1044367="","",VLOOKUP(C1044367,运单基本信息!$C$4:$P$1048576,12,FALSE))</f>
        <v/>
      </c>
    </row>
    <row r="1044368" spans="10:10">
      <c r="J1044368" s="168" t="str">
        <f>IF(C1044368="","",VLOOKUP(C1044368,运单基本信息!$C$4:$P$1048576,12,FALSE))</f>
        <v/>
      </c>
    </row>
    <row r="1044369" spans="10:10">
      <c r="J1044369" s="168" t="str">
        <f>IF(C1044369="","",VLOOKUP(C1044369,运单基本信息!$C$4:$P$1048576,12,FALSE))</f>
        <v/>
      </c>
    </row>
    <row r="1044370" spans="10:10">
      <c r="J1044370" s="168" t="str">
        <f>IF(C1044370="","",VLOOKUP(C1044370,运单基本信息!$C$4:$P$1048576,12,FALSE))</f>
        <v/>
      </c>
    </row>
    <row r="1044371" spans="10:10">
      <c r="J1044371" s="168" t="str">
        <f>IF(C1044371="","",VLOOKUP(C1044371,运单基本信息!$C$4:$P$1048576,12,FALSE))</f>
        <v/>
      </c>
    </row>
    <row r="1044372" spans="10:10">
      <c r="J1044372" s="168" t="str">
        <f>IF(C1044372="","",VLOOKUP(C1044372,运单基本信息!$C$4:$P$1048576,12,FALSE))</f>
        <v/>
      </c>
    </row>
    <row r="1044373" spans="10:10">
      <c r="J1044373" s="168" t="str">
        <f>IF(C1044373="","",VLOOKUP(C1044373,运单基本信息!$C$4:$P$1048576,12,FALSE))</f>
        <v/>
      </c>
    </row>
    <row r="1044374" spans="10:10">
      <c r="J1044374" s="168" t="str">
        <f>IF(C1044374="","",VLOOKUP(C1044374,运单基本信息!$C$4:$P$1048576,12,FALSE))</f>
        <v/>
      </c>
    </row>
    <row r="1044375" spans="10:10">
      <c r="J1044375" s="168" t="str">
        <f>IF(C1044375="","",VLOOKUP(C1044375,运单基本信息!$C$4:$P$1048576,12,FALSE))</f>
        <v/>
      </c>
    </row>
    <row r="1044376" spans="10:10">
      <c r="J1044376" s="168" t="str">
        <f>IF(C1044376="","",VLOOKUP(C1044376,运单基本信息!$C$4:$P$1048576,12,FALSE))</f>
        <v/>
      </c>
    </row>
    <row r="1044377" spans="10:10">
      <c r="J1044377" s="168" t="str">
        <f>IF(C1044377="","",VLOOKUP(C1044377,运单基本信息!$C$4:$P$1048576,12,FALSE))</f>
        <v/>
      </c>
    </row>
    <row r="1044378" spans="10:10">
      <c r="J1044378" s="168" t="str">
        <f>IF(C1044378="","",VLOOKUP(C1044378,运单基本信息!$C$4:$P$1048576,12,FALSE))</f>
        <v/>
      </c>
    </row>
    <row r="1044379" spans="10:10">
      <c r="J1044379" s="168" t="str">
        <f>IF(C1044379="","",VLOOKUP(C1044379,运单基本信息!$C$4:$P$1048576,12,FALSE))</f>
        <v/>
      </c>
    </row>
    <row r="1044380" spans="10:10">
      <c r="J1044380" s="168" t="str">
        <f>IF(C1044380="","",VLOOKUP(C1044380,运单基本信息!$C$4:$P$1048576,12,FALSE))</f>
        <v/>
      </c>
    </row>
    <row r="1044381" spans="10:10">
      <c r="J1044381" s="168" t="str">
        <f>IF(C1044381="","",VLOOKUP(C1044381,运单基本信息!$C$4:$P$1048576,12,FALSE))</f>
        <v/>
      </c>
    </row>
    <row r="1044382" spans="10:10">
      <c r="J1044382" s="168" t="str">
        <f>IF(C1044382="","",VLOOKUP(C1044382,运单基本信息!$C$4:$P$1048576,12,FALSE))</f>
        <v/>
      </c>
    </row>
    <row r="1044383" spans="10:10">
      <c r="J1044383" s="168" t="str">
        <f>IF(C1044383="","",VLOOKUP(C1044383,运单基本信息!$C$4:$P$1048576,12,FALSE))</f>
        <v/>
      </c>
    </row>
    <row r="1044384" spans="10:10">
      <c r="J1044384" s="168" t="str">
        <f>IF(C1044384="","",VLOOKUP(C1044384,运单基本信息!$C$4:$P$1048576,12,FALSE))</f>
        <v/>
      </c>
    </row>
    <row r="1044385" spans="10:10">
      <c r="J1044385" s="168" t="str">
        <f>IF(C1044385="","",VLOOKUP(C1044385,运单基本信息!$C$4:$P$1048576,12,FALSE))</f>
        <v/>
      </c>
    </row>
    <row r="1044386" spans="10:10">
      <c r="J1044386" s="168" t="str">
        <f>IF(C1044386="","",VLOOKUP(C1044386,运单基本信息!$C$4:$P$1048576,12,FALSE))</f>
        <v/>
      </c>
    </row>
    <row r="1044387" spans="10:10">
      <c r="J1044387" s="168" t="str">
        <f>IF(C1044387="","",VLOOKUP(C1044387,运单基本信息!$C$4:$P$1048576,12,FALSE))</f>
        <v/>
      </c>
    </row>
    <row r="1044388" spans="10:10">
      <c r="J1044388" s="168" t="str">
        <f>IF(C1044388="","",VLOOKUP(C1044388,运单基本信息!$C$4:$P$1048576,12,FALSE))</f>
        <v/>
      </c>
    </row>
    <row r="1044389" spans="10:10">
      <c r="J1044389" s="168" t="str">
        <f>IF(C1044389="","",VLOOKUP(C1044389,运单基本信息!$C$4:$P$1048576,12,FALSE))</f>
        <v/>
      </c>
    </row>
    <row r="1044390" spans="10:10">
      <c r="J1044390" s="168" t="str">
        <f>IF(C1044390="","",VLOOKUP(C1044390,运单基本信息!$C$4:$P$1048576,12,FALSE))</f>
        <v/>
      </c>
    </row>
    <row r="1044391" spans="10:10">
      <c r="J1044391" s="168" t="str">
        <f>IF(C1044391="","",VLOOKUP(C1044391,运单基本信息!$C$4:$P$1048576,12,FALSE))</f>
        <v/>
      </c>
    </row>
    <row r="1044392" spans="10:10">
      <c r="J1044392" s="168" t="str">
        <f>IF(C1044392="","",VLOOKUP(C1044392,运单基本信息!$C$4:$P$1048576,12,FALSE))</f>
        <v/>
      </c>
    </row>
    <row r="1044393" spans="10:10">
      <c r="J1044393" s="168" t="str">
        <f>IF(C1044393="","",VLOOKUP(C1044393,运单基本信息!$C$4:$P$1048576,12,FALSE))</f>
        <v/>
      </c>
    </row>
    <row r="1044394" spans="10:10">
      <c r="J1044394" s="168" t="str">
        <f>IF(C1044394="","",VLOOKUP(C1044394,运单基本信息!$C$4:$P$1048576,12,FALSE))</f>
        <v/>
      </c>
    </row>
    <row r="1044395" spans="10:10">
      <c r="J1044395" s="168" t="str">
        <f>IF(C1044395="","",VLOOKUP(C1044395,运单基本信息!$C$4:$P$1048576,12,FALSE))</f>
        <v/>
      </c>
    </row>
    <row r="1044396" spans="10:10">
      <c r="J1044396" s="168" t="str">
        <f>IF(C1044396="","",VLOOKUP(C1044396,运单基本信息!$C$4:$P$1048576,12,FALSE))</f>
        <v/>
      </c>
    </row>
    <row r="1044397" spans="10:10">
      <c r="J1044397" s="168" t="str">
        <f>IF(C1044397="","",VLOOKUP(C1044397,运单基本信息!$C$4:$P$1048576,12,FALSE))</f>
        <v/>
      </c>
    </row>
    <row r="1044398" spans="10:10">
      <c r="J1044398" s="168" t="str">
        <f>IF(C1044398="","",VLOOKUP(C1044398,运单基本信息!$C$4:$P$1048576,12,FALSE))</f>
        <v/>
      </c>
    </row>
    <row r="1044399" spans="10:10">
      <c r="J1044399" s="168" t="str">
        <f>IF(C1044399="","",VLOOKUP(C1044399,运单基本信息!$C$4:$P$1048576,12,FALSE))</f>
        <v/>
      </c>
    </row>
    <row r="1044400" spans="10:10">
      <c r="J1044400" s="168" t="str">
        <f>IF(C1044400="","",VLOOKUP(C1044400,运单基本信息!$C$4:$P$1048576,12,FALSE))</f>
        <v/>
      </c>
    </row>
    <row r="1044401" spans="10:10">
      <c r="J1044401" s="168" t="str">
        <f>IF(C1044401="","",VLOOKUP(C1044401,运单基本信息!$C$4:$P$1048576,12,FALSE))</f>
        <v/>
      </c>
    </row>
    <row r="1044402" spans="10:10">
      <c r="J1044402" s="168" t="str">
        <f>IF(C1044402="","",VLOOKUP(C1044402,运单基本信息!$C$4:$P$1048576,12,FALSE))</f>
        <v/>
      </c>
    </row>
    <row r="1044403" spans="10:10">
      <c r="J1044403" s="168" t="str">
        <f>IF(C1044403="","",VLOOKUP(C1044403,运单基本信息!$C$4:$P$1048576,12,FALSE))</f>
        <v/>
      </c>
    </row>
    <row r="1044404" spans="10:10">
      <c r="J1044404" s="168" t="str">
        <f>IF(C1044404="","",VLOOKUP(C1044404,运单基本信息!$C$4:$P$1048576,12,FALSE))</f>
        <v/>
      </c>
    </row>
    <row r="1044405" spans="10:10">
      <c r="J1044405" s="168" t="str">
        <f>IF(C1044405="","",VLOOKUP(C1044405,运单基本信息!$C$4:$P$1048576,12,FALSE))</f>
        <v/>
      </c>
    </row>
    <row r="1044406" spans="10:10">
      <c r="J1044406" s="168" t="str">
        <f>IF(C1044406="","",VLOOKUP(C1044406,运单基本信息!$C$4:$P$1048576,12,FALSE))</f>
        <v/>
      </c>
    </row>
    <row r="1044407" spans="10:10">
      <c r="J1044407" s="168" t="str">
        <f>IF(C1044407="","",VLOOKUP(C1044407,运单基本信息!$C$4:$P$1048576,12,FALSE))</f>
        <v/>
      </c>
    </row>
    <row r="1044408" spans="10:10">
      <c r="J1044408" s="168" t="str">
        <f>IF(C1044408="","",VLOOKUP(C1044408,运单基本信息!$C$4:$P$1048576,12,FALSE))</f>
        <v/>
      </c>
    </row>
    <row r="1044409" spans="10:10">
      <c r="J1044409" s="168" t="str">
        <f>IF(C1044409="","",VLOOKUP(C1044409,运单基本信息!$C$4:$P$1048576,12,FALSE))</f>
        <v/>
      </c>
    </row>
    <row r="1044410" spans="10:10">
      <c r="J1044410" s="168" t="str">
        <f>IF(C1044410="","",VLOOKUP(C1044410,运单基本信息!$C$4:$P$1048576,12,FALSE))</f>
        <v/>
      </c>
    </row>
    <row r="1044411" spans="10:10">
      <c r="J1044411" s="168" t="str">
        <f>IF(C1044411="","",VLOOKUP(C1044411,运单基本信息!$C$4:$P$1048576,12,FALSE))</f>
        <v/>
      </c>
    </row>
    <row r="1044412" spans="10:10">
      <c r="J1044412" s="168" t="str">
        <f>IF(C1044412="","",VLOOKUP(C1044412,运单基本信息!$C$4:$P$1048576,12,FALSE))</f>
        <v/>
      </c>
    </row>
    <row r="1044413" spans="10:10">
      <c r="J1044413" s="168" t="str">
        <f>IF(C1044413="","",VLOOKUP(C1044413,运单基本信息!$C$4:$P$1048576,12,FALSE))</f>
        <v/>
      </c>
    </row>
    <row r="1044414" spans="10:10">
      <c r="J1044414" s="168" t="str">
        <f>IF(C1044414="","",VLOOKUP(C1044414,运单基本信息!$C$4:$P$1048576,12,FALSE))</f>
        <v/>
      </c>
    </row>
    <row r="1044415" spans="10:10">
      <c r="J1044415" s="168" t="str">
        <f>IF(C1044415="","",VLOOKUP(C1044415,运单基本信息!$C$4:$P$1048576,12,FALSE))</f>
        <v/>
      </c>
    </row>
    <row r="1044416" spans="10:10">
      <c r="J1044416" s="168" t="str">
        <f>IF(C1044416="","",VLOOKUP(C1044416,运单基本信息!$C$4:$P$1048576,12,FALSE))</f>
        <v/>
      </c>
    </row>
    <row r="1044417" spans="10:10">
      <c r="J1044417" s="168" t="str">
        <f>IF(C1044417="","",VLOOKUP(C1044417,运单基本信息!$C$4:$P$1048576,12,FALSE))</f>
        <v/>
      </c>
    </row>
    <row r="1044418" spans="10:10">
      <c r="J1044418" s="168" t="str">
        <f>IF(C1044418="","",VLOOKUP(C1044418,运单基本信息!$C$4:$P$1048576,12,FALSE))</f>
        <v/>
      </c>
    </row>
    <row r="1044419" spans="10:10">
      <c r="J1044419" s="168" t="str">
        <f>IF(C1044419="","",VLOOKUP(C1044419,运单基本信息!$C$4:$P$1048576,12,FALSE))</f>
        <v/>
      </c>
    </row>
    <row r="1044420" spans="10:10">
      <c r="J1044420" s="168" t="str">
        <f>IF(C1044420="","",VLOOKUP(C1044420,运单基本信息!$C$4:$P$1048576,12,FALSE))</f>
        <v/>
      </c>
    </row>
    <row r="1044421" spans="10:10">
      <c r="J1044421" s="168" t="str">
        <f>IF(C1044421="","",VLOOKUP(C1044421,运单基本信息!$C$4:$P$1048576,12,FALSE))</f>
        <v/>
      </c>
    </row>
    <row r="1044422" spans="10:10">
      <c r="J1044422" s="168" t="str">
        <f>IF(C1044422="","",VLOOKUP(C1044422,运单基本信息!$C$4:$P$1048576,12,FALSE))</f>
        <v/>
      </c>
    </row>
    <row r="1044423" spans="10:10">
      <c r="J1044423" s="168" t="str">
        <f>IF(C1044423="","",VLOOKUP(C1044423,运单基本信息!$C$4:$P$1048576,12,FALSE))</f>
        <v/>
      </c>
    </row>
    <row r="1044424" spans="10:10">
      <c r="J1044424" s="168" t="str">
        <f>IF(C1044424="","",VLOOKUP(C1044424,运单基本信息!$C$4:$P$1048576,12,FALSE))</f>
        <v/>
      </c>
    </row>
    <row r="1044425" spans="10:10">
      <c r="J1044425" s="168" t="str">
        <f>IF(C1044425="","",VLOOKUP(C1044425,运单基本信息!$C$4:$P$1048576,12,FALSE))</f>
        <v/>
      </c>
    </row>
    <row r="1044426" spans="10:10">
      <c r="J1044426" s="168" t="str">
        <f>IF(C1044426="","",VLOOKUP(C1044426,运单基本信息!$C$4:$P$1048576,12,FALSE))</f>
        <v/>
      </c>
    </row>
    <row r="1044427" spans="10:10">
      <c r="J1044427" s="168" t="str">
        <f>IF(C1044427="","",VLOOKUP(C1044427,运单基本信息!$C$4:$P$1048576,12,FALSE))</f>
        <v/>
      </c>
    </row>
    <row r="1044428" spans="10:10">
      <c r="J1044428" s="168" t="str">
        <f>IF(C1044428="","",VLOOKUP(C1044428,运单基本信息!$C$4:$P$1048576,12,FALSE))</f>
        <v/>
      </c>
    </row>
    <row r="1044429" spans="10:10">
      <c r="J1044429" s="168" t="str">
        <f>IF(C1044429="","",VLOOKUP(C1044429,运单基本信息!$C$4:$P$1048576,12,FALSE))</f>
        <v/>
      </c>
    </row>
    <row r="1044430" spans="10:10">
      <c r="J1044430" s="168" t="str">
        <f>IF(C1044430="","",VLOOKUP(C1044430,运单基本信息!$C$4:$P$1048576,12,FALSE))</f>
        <v/>
      </c>
    </row>
    <row r="1044431" spans="10:10">
      <c r="J1044431" s="168" t="str">
        <f>IF(C1044431="","",VLOOKUP(C1044431,运单基本信息!$C$4:$P$1048576,12,FALSE))</f>
        <v/>
      </c>
    </row>
    <row r="1044432" spans="10:10">
      <c r="J1044432" s="168" t="str">
        <f>IF(C1044432="","",VLOOKUP(C1044432,运单基本信息!$C$4:$P$1048576,12,FALSE))</f>
        <v/>
      </c>
    </row>
    <row r="1044433" spans="10:10">
      <c r="J1044433" s="168" t="str">
        <f>IF(C1044433="","",VLOOKUP(C1044433,运单基本信息!$C$4:$P$1048576,12,FALSE))</f>
        <v/>
      </c>
    </row>
    <row r="1044434" spans="10:10">
      <c r="J1044434" s="168" t="str">
        <f>IF(C1044434="","",VLOOKUP(C1044434,运单基本信息!$C$4:$P$1048576,12,FALSE))</f>
        <v/>
      </c>
    </row>
    <row r="1044435" spans="10:10">
      <c r="J1044435" s="168" t="str">
        <f>IF(C1044435="","",VLOOKUP(C1044435,运单基本信息!$C$4:$P$1048576,12,FALSE))</f>
        <v/>
      </c>
    </row>
    <row r="1044436" spans="10:10">
      <c r="J1044436" s="168" t="str">
        <f>IF(C1044436="","",VLOOKUP(C1044436,运单基本信息!$C$4:$P$1048576,12,FALSE))</f>
        <v/>
      </c>
    </row>
    <row r="1044437" spans="10:10">
      <c r="J1044437" s="168" t="str">
        <f>IF(C1044437="","",VLOOKUP(C1044437,运单基本信息!$C$4:$P$1048576,12,FALSE))</f>
        <v/>
      </c>
    </row>
    <row r="1044438" spans="10:10">
      <c r="J1044438" s="168" t="str">
        <f>IF(C1044438="","",VLOOKUP(C1044438,运单基本信息!$C$4:$P$1048576,12,FALSE))</f>
        <v/>
      </c>
    </row>
    <row r="1044439" spans="10:10">
      <c r="J1044439" s="168" t="str">
        <f>IF(C1044439="","",VLOOKUP(C1044439,运单基本信息!$C$4:$P$1048576,12,FALSE))</f>
        <v/>
      </c>
    </row>
    <row r="1044440" spans="10:10">
      <c r="J1044440" s="168" t="str">
        <f>IF(C1044440="","",VLOOKUP(C1044440,运单基本信息!$C$4:$P$1048576,12,FALSE))</f>
        <v/>
      </c>
    </row>
    <row r="1044441" spans="10:10">
      <c r="J1044441" s="168" t="str">
        <f>IF(C1044441="","",VLOOKUP(C1044441,运单基本信息!$C$4:$P$1048576,12,FALSE))</f>
        <v/>
      </c>
    </row>
    <row r="1044442" spans="10:10">
      <c r="J1044442" s="168" t="str">
        <f>IF(C1044442="","",VLOOKUP(C1044442,运单基本信息!$C$4:$P$1048576,12,FALSE))</f>
        <v/>
      </c>
    </row>
    <row r="1044443" spans="10:10">
      <c r="J1044443" s="168" t="str">
        <f>IF(C1044443="","",VLOOKUP(C1044443,运单基本信息!$C$4:$P$1048576,12,FALSE))</f>
        <v/>
      </c>
    </row>
    <row r="1044444" spans="10:10">
      <c r="J1044444" s="168" t="str">
        <f>IF(C1044444="","",VLOOKUP(C1044444,运单基本信息!$C$4:$P$1048576,12,FALSE))</f>
        <v/>
      </c>
    </row>
    <row r="1044445" spans="10:10">
      <c r="J1044445" s="168" t="str">
        <f>IF(C1044445="","",VLOOKUP(C1044445,运单基本信息!$C$4:$P$1048576,12,FALSE))</f>
        <v/>
      </c>
    </row>
    <row r="1044446" spans="10:10">
      <c r="J1044446" s="168" t="str">
        <f>IF(C1044446="","",VLOOKUP(C1044446,运单基本信息!$C$4:$P$1048576,12,FALSE))</f>
        <v/>
      </c>
    </row>
    <row r="1044447" spans="10:10">
      <c r="J1044447" s="168" t="str">
        <f>IF(C1044447="","",VLOOKUP(C1044447,运单基本信息!$C$4:$P$1048576,12,FALSE))</f>
        <v/>
      </c>
    </row>
    <row r="1044448" spans="10:10">
      <c r="J1044448" s="168" t="str">
        <f>IF(C1044448="","",VLOOKUP(C1044448,运单基本信息!$C$4:$P$1048576,12,FALSE))</f>
        <v/>
      </c>
    </row>
    <row r="1044449" spans="10:10">
      <c r="J1044449" s="168" t="str">
        <f>IF(C1044449="","",VLOOKUP(C1044449,运单基本信息!$C$4:$P$1048576,12,FALSE))</f>
        <v/>
      </c>
    </row>
    <row r="1044450" spans="10:10">
      <c r="J1044450" s="168" t="str">
        <f>IF(C1044450="","",VLOOKUP(C1044450,运单基本信息!$C$4:$P$1048576,12,FALSE))</f>
        <v/>
      </c>
    </row>
    <row r="1044451" spans="10:10">
      <c r="J1044451" s="168" t="str">
        <f>IF(C1044451="","",VLOOKUP(C1044451,运单基本信息!$C$4:$P$1048576,12,FALSE))</f>
        <v/>
      </c>
    </row>
    <row r="1044452" spans="10:10">
      <c r="J1044452" s="168" t="str">
        <f>IF(C1044452="","",VLOOKUP(C1044452,运单基本信息!$C$4:$P$1048576,12,FALSE))</f>
        <v/>
      </c>
    </row>
    <row r="1044453" spans="10:10">
      <c r="J1044453" s="168" t="str">
        <f>IF(C1044453="","",VLOOKUP(C1044453,运单基本信息!$C$4:$P$1048576,12,FALSE))</f>
        <v/>
      </c>
    </row>
    <row r="1044454" spans="10:10">
      <c r="J1044454" s="168" t="str">
        <f>IF(C1044454="","",VLOOKUP(C1044454,运单基本信息!$C$4:$P$1048576,12,FALSE))</f>
        <v/>
      </c>
    </row>
    <row r="1044455" spans="10:10">
      <c r="J1044455" s="168" t="str">
        <f>IF(C1044455="","",VLOOKUP(C1044455,运单基本信息!$C$4:$P$1048576,12,FALSE))</f>
        <v/>
      </c>
    </row>
    <row r="1044456" spans="10:10">
      <c r="J1044456" s="168" t="str">
        <f>IF(C1044456="","",VLOOKUP(C1044456,运单基本信息!$C$4:$P$1048576,12,FALSE))</f>
        <v/>
      </c>
    </row>
    <row r="1044457" spans="10:10">
      <c r="J1044457" s="168" t="str">
        <f>IF(C1044457="","",VLOOKUP(C1044457,运单基本信息!$C$4:$P$1048576,12,FALSE))</f>
        <v/>
      </c>
    </row>
    <row r="1044458" spans="10:10">
      <c r="J1044458" s="168" t="str">
        <f>IF(C1044458="","",VLOOKUP(C1044458,运单基本信息!$C$4:$P$1048576,12,FALSE))</f>
        <v/>
      </c>
    </row>
    <row r="1044459" spans="10:10">
      <c r="J1044459" s="168" t="str">
        <f>IF(C1044459="","",VLOOKUP(C1044459,运单基本信息!$C$4:$P$1048576,12,FALSE))</f>
        <v/>
      </c>
    </row>
    <row r="1044460" spans="10:10">
      <c r="J1044460" s="168" t="str">
        <f>IF(C1044460="","",VLOOKUP(C1044460,运单基本信息!$C$4:$P$1048576,12,FALSE))</f>
        <v/>
      </c>
    </row>
    <row r="1044461" spans="10:10">
      <c r="J1044461" s="168" t="str">
        <f>IF(C1044461="","",VLOOKUP(C1044461,运单基本信息!$C$4:$P$1048576,12,FALSE))</f>
        <v/>
      </c>
    </row>
    <row r="1044462" spans="10:10">
      <c r="J1044462" s="168" t="str">
        <f>IF(C1044462="","",VLOOKUP(C1044462,运单基本信息!$C$4:$P$1048576,12,FALSE))</f>
        <v/>
      </c>
    </row>
    <row r="1044463" spans="10:10">
      <c r="J1044463" s="168" t="str">
        <f>IF(C1044463="","",VLOOKUP(C1044463,运单基本信息!$C$4:$P$1048576,12,FALSE))</f>
        <v/>
      </c>
    </row>
    <row r="1044464" spans="10:10">
      <c r="J1044464" s="168" t="str">
        <f>IF(C1044464="","",VLOOKUP(C1044464,运单基本信息!$C$4:$P$1048576,12,FALSE))</f>
        <v/>
      </c>
    </row>
    <row r="1044465" spans="10:10">
      <c r="J1044465" s="168" t="str">
        <f>IF(C1044465="","",VLOOKUP(C1044465,运单基本信息!$C$4:$P$1048576,12,FALSE))</f>
        <v/>
      </c>
    </row>
    <row r="1044466" spans="10:10">
      <c r="J1044466" s="168" t="str">
        <f>IF(C1044466="","",VLOOKUP(C1044466,运单基本信息!$C$4:$P$1048576,12,FALSE))</f>
        <v/>
      </c>
    </row>
    <row r="1044467" spans="10:10">
      <c r="J1044467" s="168" t="str">
        <f>IF(C1044467="","",VLOOKUP(C1044467,运单基本信息!$C$4:$P$1048576,12,FALSE))</f>
        <v/>
      </c>
    </row>
    <row r="1044468" spans="10:10">
      <c r="J1044468" s="168" t="str">
        <f>IF(C1044468="","",VLOOKUP(C1044468,运单基本信息!$C$4:$P$1048576,12,FALSE))</f>
        <v/>
      </c>
    </row>
    <row r="1044469" spans="10:10">
      <c r="J1044469" s="168" t="str">
        <f>IF(C1044469="","",VLOOKUP(C1044469,运单基本信息!$C$4:$P$1048576,12,FALSE))</f>
        <v/>
      </c>
    </row>
    <row r="1044470" spans="10:10">
      <c r="J1044470" s="168" t="str">
        <f>IF(C1044470="","",VLOOKUP(C1044470,运单基本信息!$C$4:$P$1048576,12,FALSE))</f>
        <v/>
      </c>
    </row>
    <row r="1044471" spans="10:10">
      <c r="J1044471" s="168" t="str">
        <f>IF(C1044471="","",VLOOKUP(C1044471,运单基本信息!$C$4:$P$1048576,12,FALSE))</f>
        <v/>
      </c>
    </row>
    <row r="1044472" spans="10:10">
      <c r="J1044472" s="168" t="str">
        <f>IF(C1044472="","",VLOOKUP(C1044472,运单基本信息!$C$4:$P$1048576,12,FALSE))</f>
        <v/>
      </c>
    </row>
    <row r="1044473" spans="10:10">
      <c r="J1044473" s="168" t="str">
        <f>IF(C1044473="","",VLOOKUP(C1044473,运单基本信息!$C$4:$P$1048576,12,FALSE))</f>
        <v/>
      </c>
    </row>
    <row r="1044474" spans="10:10">
      <c r="J1044474" s="168" t="str">
        <f>IF(C1044474="","",VLOOKUP(C1044474,运单基本信息!$C$4:$P$1048576,12,FALSE))</f>
        <v/>
      </c>
    </row>
    <row r="1044475" spans="10:10">
      <c r="J1044475" s="168" t="str">
        <f>IF(C1044475="","",VLOOKUP(C1044475,运单基本信息!$C$4:$P$1048576,12,FALSE))</f>
        <v/>
      </c>
    </row>
    <row r="1044476" spans="10:10">
      <c r="J1044476" s="168" t="str">
        <f>IF(C1044476="","",VLOOKUP(C1044476,运单基本信息!$C$4:$P$1048576,12,FALSE))</f>
        <v/>
      </c>
    </row>
    <row r="1044477" spans="10:10">
      <c r="J1044477" s="168" t="str">
        <f>IF(C1044477="","",VLOOKUP(C1044477,运单基本信息!$C$4:$P$1048576,12,FALSE))</f>
        <v/>
      </c>
    </row>
    <row r="1044478" spans="10:10">
      <c r="J1044478" s="168" t="str">
        <f>IF(C1044478="","",VLOOKUP(C1044478,运单基本信息!$C$4:$P$1048576,12,FALSE))</f>
        <v/>
      </c>
    </row>
    <row r="1044479" spans="10:10">
      <c r="J1044479" s="168" t="str">
        <f>IF(C1044479="","",VLOOKUP(C1044479,运单基本信息!$C$4:$P$1048576,12,FALSE))</f>
        <v/>
      </c>
    </row>
    <row r="1044480" spans="10:10">
      <c r="J1044480" s="168" t="str">
        <f>IF(C1044480="","",VLOOKUP(C1044480,运单基本信息!$C$4:$P$1048576,12,FALSE))</f>
        <v/>
      </c>
    </row>
    <row r="1044481" spans="10:10">
      <c r="J1044481" s="168" t="str">
        <f>IF(C1044481="","",VLOOKUP(C1044481,运单基本信息!$C$4:$P$1048576,12,FALSE))</f>
        <v/>
      </c>
    </row>
    <row r="1044482" spans="10:10">
      <c r="J1044482" s="168" t="str">
        <f>IF(C1044482="","",VLOOKUP(C1044482,运单基本信息!$C$4:$P$1048576,12,FALSE))</f>
        <v/>
      </c>
    </row>
    <row r="1044483" spans="10:10">
      <c r="J1044483" s="168" t="str">
        <f>IF(C1044483="","",VLOOKUP(C1044483,运单基本信息!$C$4:$P$1048576,12,FALSE))</f>
        <v/>
      </c>
    </row>
    <row r="1044484" spans="10:10">
      <c r="J1044484" s="168" t="str">
        <f>IF(C1044484="","",VLOOKUP(C1044484,运单基本信息!$C$4:$P$1048576,12,FALSE))</f>
        <v/>
      </c>
    </row>
    <row r="1044485" spans="10:10">
      <c r="J1044485" s="168" t="str">
        <f>IF(C1044485="","",VLOOKUP(C1044485,运单基本信息!$C$4:$P$1048576,12,FALSE))</f>
        <v/>
      </c>
    </row>
    <row r="1044486" spans="10:10">
      <c r="J1044486" s="168" t="str">
        <f>IF(C1044486="","",VLOOKUP(C1044486,运单基本信息!$C$4:$P$1048576,12,FALSE))</f>
        <v/>
      </c>
    </row>
    <row r="1044487" spans="10:10">
      <c r="J1044487" s="168" t="str">
        <f>IF(C1044487="","",VLOOKUP(C1044487,运单基本信息!$C$4:$P$1048576,12,FALSE))</f>
        <v/>
      </c>
    </row>
    <row r="1044488" spans="10:10">
      <c r="J1044488" s="168" t="str">
        <f>IF(C1044488="","",VLOOKUP(C1044488,运单基本信息!$C$4:$P$1048576,12,FALSE))</f>
        <v/>
      </c>
    </row>
    <row r="1044489" spans="10:10">
      <c r="J1044489" s="168" t="str">
        <f>IF(C1044489="","",VLOOKUP(C1044489,运单基本信息!$C$4:$P$1048576,12,FALSE))</f>
        <v/>
      </c>
    </row>
    <row r="1044490" spans="10:10">
      <c r="J1044490" s="168" t="str">
        <f>IF(C1044490="","",VLOOKUP(C1044490,运单基本信息!$C$4:$P$1048576,12,FALSE))</f>
        <v/>
      </c>
    </row>
    <row r="1044491" spans="10:10">
      <c r="J1044491" s="168" t="str">
        <f>IF(C1044491="","",VLOOKUP(C1044491,运单基本信息!$C$4:$P$1048576,12,FALSE))</f>
        <v/>
      </c>
    </row>
    <row r="1044492" spans="10:10">
      <c r="J1044492" s="168" t="str">
        <f>IF(C1044492="","",VLOOKUP(C1044492,运单基本信息!$C$4:$P$1048576,12,FALSE))</f>
        <v/>
      </c>
    </row>
    <row r="1044493" spans="10:10">
      <c r="J1044493" s="168" t="str">
        <f>IF(C1044493="","",VLOOKUP(C1044493,运单基本信息!$C$4:$P$1048576,12,FALSE))</f>
        <v/>
      </c>
    </row>
    <row r="1044494" spans="10:10">
      <c r="J1044494" s="168" t="str">
        <f>IF(C1044494="","",VLOOKUP(C1044494,运单基本信息!$C$4:$P$1048576,12,FALSE))</f>
        <v/>
      </c>
    </row>
    <row r="1044495" spans="10:10">
      <c r="J1044495" s="168" t="str">
        <f>IF(C1044495="","",VLOOKUP(C1044495,运单基本信息!$C$4:$P$1048576,12,FALSE))</f>
        <v/>
      </c>
    </row>
    <row r="1044496" spans="10:10">
      <c r="J1044496" s="168" t="str">
        <f>IF(C1044496="","",VLOOKUP(C1044496,运单基本信息!$C$4:$P$1048576,12,FALSE))</f>
        <v/>
      </c>
    </row>
    <row r="1044497" spans="10:10">
      <c r="J1044497" s="168" t="str">
        <f>IF(C1044497="","",VLOOKUP(C1044497,运单基本信息!$C$4:$P$1048576,12,FALSE))</f>
        <v/>
      </c>
    </row>
    <row r="1044498" spans="10:10">
      <c r="J1044498" s="168" t="str">
        <f>IF(C1044498="","",VLOOKUP(C1044498,运单基本信息!$C$4:$P$1048576,12,FALSE))</f>
        <v/>
      </c>
    </row>
    <row r="1044499" spans="10:10">
      <c r="J1044499" s="168" t="str">
        <f>IF(C1044499="","",VLOOKUP(C1044499,运单基本信息!$C$4:$P$1048576,12,FALSE))</f>
        <v/>
      </c>
    </row>
    <row r="1044500" spans="10:10">
      <c r="J1044500" s="168" t="str">
        <f>IF(C1044500="","",VLOOKUP(C1044500,运单基本信息!$C$4:$P$1048576,12,FALSE))</f>
        <v/>
      </c>
    </row>
    <row r="1044501" spans="10:10">
      <c r="J1044501" s="168" t="str">
        <f>IF(C1044501="","",VLOOKUP(C1044501,运单基本信息!$C$4:$P$1048576,12,FALSE))</f>
        <v/>
      </c>
    </row>
    <row r="1044502" spans="10:10">
      <c r="J1044502" s="168" t="str">
        <f>IF(C1044502="","",VLOOKUP(C1044502,运单基本信息!$C$4:$P$1048576,12,FALSE))</f>
        <v/>
      </c>
    </row>
    <row r="1044503" spans="10:10">
      <c r="J1044503" s="168" t="str">
        <f>IF(C1044503="","",VLOOKUP(C1044503,运单基本信息!$C$4:$P$1048576,12,FALSE))</f>
        <v/>
      </c>
    </row>
    <row r="1044504" spans="10:10">
      <c r="J1044504" s="168" t="str">
        <f>IF(C1044504="","",VLOOKUP(C1044504,运单基本信息!$C$4:$P$1048576,12,FALSE))</f>
        <v/>
      </c>
    </row>
    <row r="1044505" spans="10:10">
      <c r="J1044505" s="168" t="str">
        <f>IF(C1044505="","",VLOOKUP(C1044505,运单基本信息!$C$4:$P$1048576,12,FALSE))</f>
        <v/>
      </c>
    </row>
    <row r="1044506" spans="10:10">
      <c r="J1044506" s="168" t="str">
        <f>IF(C1044506="","",VLOOKUP(C1044506,运单基本信息!$C$4:$P$1048576,12,FALSE))</f>
        <v/>
      </c>
    </row>
    <row r="1044507" spans="10:10">
      <c r="J1044507" s="168" t="str">
        <f>IF(C1044507="","",VLOOKUP(C1044507,运单基本信息!$C$4:$P$1048576,12,FALSE))</f>
        <v/>
      </c>
    </row>
    <row r="1044508" spans="10:10">
      <c r="J1044508" s="168" t="str">
        <f>IF(C1044508="","",VLOOKUP(C1044508,运单基本信息!$C$4:$P$1048576,12,FALSE))</f>
        <v/>
      </c>
    </row>
    <row r="1044509" spans="10:10">
      <c r="J1044509" s="168" t="str">
        <f>IF(C1044509="","",VLOOKUP(C1044509,运单基本信息!$C$4:$P$1048576,12,FALSE))</f>
        <v/>
      </c>
    </row>
    <row r="1044510" spans="10:10">
      <c r="J1044510" s="168" t="str">
        <f>IF(C1044510="","",VLOOKUP(C1044510,运单基本信息!$C$4:$P$1048576,12,FALSE))</f>
        <v/>
      </c>
    </row>
    <row r="1044511" spans="10:10">
      <c r="J1044511" s="168" t="str">
        <f>IF(C1044511="","",VLOOKUP(C1044511,运单基本信息!$C$4:$P$1048576,12,FALSE))</f>
        <v/>
      </c>
    </row>
    <row r="1044512" spans="10:10">
      <c r="J1044512" s="168" t="str">
        <f>IF(C1044512="","",VLOOKUP(C1044512,运单基本信息!$C$4:$P$1048576,12,FALSE))</f>
        <v/>
      </c>
    </row>
    <row r="1044513" spans="10:10">
      <c r="J1044513" s="168" t="str">
        <f>IF(C1044513="","",VLOOKUP(C1044513,运单基本信息!$C$4:$P$1048576,12,FALSE))</f>
        <v/>
      </c>
    </row>
    <row r="1044514" spans="10:10">
      <c r="J1044514" s="168" t="str">
        <f>IF(C1044514="","",VLOOKUP(C1044514,运单基本信息!$C$4:$P$1048576,12,FALSE))</f>
        <v/>
      </c>
    </row>
    <row r="1044515" spans="10:10">
      <c r="J1044515" s="168" t="str">
        <f>IF(C1044515="","",VLOOKUP(C1044515,运单基本信息!$C$4:$P$1048576,12,FALSE))</f>
        <v/>
      </c>
    </row>
    <row r="1044516" spans="10:10">
      <c r="J1044516" s="168" t="str">
        <f>IF(C1044516="","",VLOOKUP(C1044516,运单基本信息!$C$4:$P$1048576,12,FALSE))</f>
        <v/>
      </c>
    </row>
    <row r="1044517" spans="10:10">
      <c r="J1044517" s="168" t="str">
        <f>IF(C1044517="","",VLOOKUP(C1044517,运单基本信息!$C$4:$P$1048576,12,FALSE))</f>
        <v/>
      </c>
    </row>
    <row r="1044518" spans="10:10">
      <c r="J1044518" s="168" t="str">
        <f>IF(C1044518="","",VLOOKUP(C1044518,运单基本信息!$C$4:$P$1048576,12,FALSE))</f>
        <v/>
      </c>
    </row>
    <row r="1044519" spans="10:10">
      <c r="J1044519" s="168" t="str">
        <f>IF(C1044519="","",VLOOKUP(C1044519,运单基本信息!$C$4:$P$1048576,12,FALSE))</f>
        <v/>
      </c>
    </row>
    <row r="1044520" spans="10:10">
      <c r="J1044520" s="168" t="str">
        <f>IF(C1044520="","",VLOOKUP(C1044520,运单基本信息!$C$4:$P$1048576,12,FALSE))</f>
        <v/>
      </c>
    </row>
    <row r="1044521" spans="10:10">
      <c r="J1044521" s="168" t="str">
        <f>IF(C1044521="","",VLOOKUP(C1044521,运单基本信息!$C$4:$P$1048576,12,FALSE))</f>
        <v/>
      </c>
    </row>
    <row r="1044522" spans="10:10">
      <c r="J1044522" s="168" t="str">
        <f>IF(C1044522="","",VLOOKUP(C1044522,运单基本信息!$C$4:$P$1048576,12,FALSE))</f>
        <v/>
      </c>
    </row>
    <row r="1044523" spans="10:10">
      <c r="J1044523" s="168" t="str">
        <f>IF(C1044523="","",VLOOKUP(C1044523,运单基本信息!$C$4:$P$1048576,12,FALSE))</f>
        <v/>
      </c>
    </row>
    <row r="1044524" spans="10:10">
      <c r="J1044524" s="168" t="str">
        <f>IF(C1044524="","",VLOOKUP(C1044524,运单基本信息!$C$4:$P$1048576,12,FALSE))</f>
        <v/>
      </c>
    </row>
    <row r="1044525" spans="10:10">
      <c r="J1044525" s="168" t="str">
        <f>IF(C1044525="","",VLOOKUP(C1044525,运单基本信息!$C$4:$P$1048576,12,FALSE))</f>
        <v/>
      </c>
    </row>
    <row r="1044526" spans="10:10">
      <c r="J1044526" s="168" t="str">
        <f>IF(C1044526="","",VLOOKUP(C1044526,运单基本信息!$C$4:$P$1048576,12,FALSE))</f>
        <v/>
      </c>
    </row>
    <row r="1044527" spans="10:10">
      <c r="J1044527" s="168" t="str">
        <f>IF(C1044527="","",VLOOKUP(C1044527,运单基本信息!$C$4:$P$1048576,12,FALSE))</f>
        <v/>
      </c>
    </row>
    <row r="1044528" spans="10:10">
      <c r="J1044528" s="168" t="str">
        <f>IF(C1044528="","",VLOOKUP(C1044528,运单基本信息!$C$4:$P$1048576,12,FALSE))</f>
        <v/>
      </c>
    </row>
    <row r="1044529" spans="10:10">
      <c r="J1044529" s="168" t="str">
        <f>IF(C1044529="","",VLOOKUP(C1044529,运单基本信息!$C$4:$P$1048576,12,FALSE))</f>
        <v/>
      </c>
    </row>
    <row r="1044530" spans="10:10">
      <c r="J1044530" s="168" t="str">
        <f>IF(C1044530="","",VLOOKUP(C1044530,运单基本信息!$C$4:$P$1048576,12,FALSE))</f>
        <v/>
      </c>
    </row>
    <row r="1044531" spans="10:10">
      <c r="J1044531" s="168" t="str">
        <f>IF(C1044531="","",VLOOKUP(C1044531,运单基本信息!$C$4:$P$1048576,12,FALSE))</f>
        <v/>
      </c>
    </row>
    <row r="1044532" spans="10:10">
      <c r="J1044532" s="168" t="str">
        <f>IF(C1044532="","",VLOOKUP(C1044532,运单基本信息!$C$4:$P$1048576,12,FALSE))</f>
        <v/>
      </c>
    </row>
    <row r="1044533" spans="10:10">
      <c r="J1044533" s="168" t="str">
        <f>IF(C1044533="","",VLOOKUP(C1044533,运单基本信息!$C$4:$P$1048576,12,FALSE))</f>
        <v/>
      </c>
    </row>
    <row r="1044534" spans="10:10">
      <c r="J1044534" s="168" t="str">
        <f>IF(C1044534="","",VLOOKUP(C1044534,运单基本信息!$C$4:$P$1048576,12,FALSE))</f>
        <v/>
      </c>
    </row>
    <row r="1044535" spans="10:10">
      <c r="J1044535" s="168" t="str">
        <f>IF(C1044535="","",VLOOKUP(C1044535,运单基本信息!$C$4:$P$1048576,12,FALSE))</f>
        <v/>
      </c>
    </row>
    <row r="1044536" spans="10:10">
      <c r="J1044536" s="168" t="str">
        <f>IF(C1044536="","",VLOOKUP(C1044536,运单基本信息!$C$4:$P$1048576,12,FALSE))</f>
        <v/>
      </c>
    </row>
    <row r="1044537" spans="10:10">
      <c r="J1044537" s="168" t="str">
        <f>IF(C1044537="","",VLOOKUP(C1044537,运单基本信息!$C$4:$P$1048576,12,FALSE))</f>
        <v/>
      </c>
    </row>
    <row r="1044538" spans="10:10">
      <c r="J1044538" s="168" t="str">
        <f>IF(C1044538="","",VLOOKUP(C1044538,运单基本信息!$C$4:$P$1048576,12,FALSE))</f>
        <v/>
      </c>
    </row>
    <row r="1044539" spans="10:10">
      <c r="J1044539" s="168" t="str">
        <f>IF(C1044539="","",VLOOKUP(C1044539,运单基本信息!$C$4:$P$1048576,12,FALSE))</f>
        <v/>
      </c>
    </row>
    <row r="1044540" spans="10:10">
      <c r="J1044540" s="168" t="str">
        <f>IF(C1044540="","",VLOOKUP(C1044540,运单基本信息!$C$4:$P$1048576,12,FALSE))</f>
        <v/>
      </c>
    </row>
    <row r="1044541" spans="10:10">
      <c r="J1044541" s="168" t="str">
        <f>IF(C1044541="","",VLOOKUP(C1044541,运单基本信息!$C$4:$P$1048576,12,FALSE))</f>
        <v/>
      </c>
    </row>
    <row r="1044542" spans="10:10">
      <c r="J1044542" s="168" t="str">
        <f>IF(C1044542="","",VLOOKUP(C1044542,运单基本信息!$C$4:$P$1048576,12,FALSE))</f>
        <v/>
      </c>
    </row>
    <row r="1044543" spans="10:10">
      <c r="J1044543" s="168" t="str">
        <f>IF(C1044543="","",VLOOKUP(C1044543,运单基本信息!$C$4:$P$1048576,12,FALSE))</f>
        <v/>
      </c>
    </row>
    <row r="1044544" spans="10:10">
      <c r="J1044544" s="168" t="str">
        <f>IF(C1044544="","",VLOOKUP(C1044544,运单基本信息!$C$4:$P$1048576,12,FALSE))</f>
        <v/>
      </c>
    </row>
    <row r="1044545" spans="10:10">
      <c r="J1044545" s="168" t="str">
        <f>IF(C1044545="","",VLOOKUP(C1044545,运单基本信息!$C$4:$P$1048576,12,FALSE))</f>
        <v/>
      </c>
    </row>
    <row r="1044546" spans="10:10">
      <c r="J1044546" s="168" t="str">
        <f>IF(C1044546="","",VLOOKUP(C1044546,运单基本信息!$C$4:$P$1048576,12,FALSE))</f>
        <v/>
      </c>
    </row>
    <row r="1044547" spans="10:10">
      <c r="J1044547" s="168" t="str">
        <f>IF(C1044547="","",VLOOKUP(C1044547,运单基本信息!$C$4:$P$1048576,12,FALSE))</f>
        <v/>
      </c>
    </row>
    <row r="1044548" spans="10:10">
      <c r="J1044548" s="168" t="str">
        <f>IF(C1044548="","",VLOOKUP(C1044548,运单基本信息!$C$4:$P$1048576,12,FALSE))</f>
        <v/>
      </c>
    </row>
    <row r="1044549" spans="10:10">
      <c r="J1044549" s="168" t="str">
        <f>IF(C1044549="","",VLOOKUP(C1044549,运单基本信息!$C$4:$P$1048576,12,FALSE))</f>
        <v/>
      </c>
    </row>
    <row r="1044550" spans="10:10">
      <c r="J1044550" s="168" t="str">
        <f>IF(C1044550="","",VLOOKUP(C1044550,运单基本信息!$C$4:$P$1048576,12,FALSE))</f>
        <v/>
      </c>
    </row>
    <row r="1044551" spans="10:10">
      <c r="J1044551" s="168" t="str">
        <f>IF(C1044551="","",VLOOKUP(C1044551,运单基本信息!$C$4:$P$1048576,12,FALSE))</f>
        <v/>
      </c>
    </row>
    <row r="1044552" spans="10:10">
      <c r="J1044552" s="168" t="str">
        <f>IF(C1044552="","",VLOOKUP(C1044552,运单基本信息!$C$4:$P$1048576,12,FALSE))</f>
        <v/>
      </c>
    </row>
    <row r="1044553" spans="10:10">
      <c r="J1044553" s="168" t="str">
        <f>IF(C1044553="","",VLOOKUP(C1044553,运单基本信息!$C$4:$P$1048576,12,FALSE))</f>
        <v/>
      </c>
    </row>
    <row r="1044554" spans="10:10">
      <c r="J1044554" s="168" t="str">
        <f>IF(C1044554="","",VLOOKUP(C1044554,运单基本信息!$C$4:$P$1048576,12,FALSE))</f>
        <v/>
      </c>
    </row>
    <row r="1044555" spans="10:10">
      <c r="J1044555" s="168" t="str">
        <f>IF(C1044555="","",VLOOKUP(C1044555,运单基本信息!$C$4:$P$1048576,12,FALSE))</f>
        <v/>
      </c>
    </row>
    <row r="1044556" spans="10:10">
      <c r="J1044556" s="168" t="str">
        <f>IF(C1044556="","",VLOOKUP(C1044556,运单基本信息!$C$4:$P$1048576,12,FALSE))</f>
        <v/>
      </c>
    </row>
    <row r="1044557" spans="10:10">
      <c r="J1044557" s="168" t="str">
        <f>IF(C1044557="","",VLOOKUP(C1044557,运单基本信息!$C$4:$P$1048576,12,FALSE))</f>
        <v/>
      </c>
    </row>
    <row r="1044558" spans="10:10">
      <c r="J1044558" s="168" t="str">
        <f>IF(C1044558="","",VLOOKUP(C1044558,运单基本信息!$C$4:$P$1048576,12,FALSE))</f>
        <v/>
      </c>
    </row>
    <row r="1044559" spans="10:10">
      <c r="J1044559" s="168" t="str">
        <f>IF(C1044559="","",VLOOKUP(C1044559,运单基本信息!$C$4:$P$1048576,12,FALSE))</f>
        <v/>
      </c>
    </row>
    <row r="1044560" spans="10:10">
      <c r="J1044560" s="168" t="str">
        <f>IF(C1044560="","",VLOOKUP(C1044560,运单基本信息!$C$4:$P$1048576,12,FALSE))</f>
        <v/>
      </c>
    </row>
    <row r="1044561" spans="10:10">
      <c r="J1044561" s="168" t="str">
        <f>IF(C1044561="","",VLOOKUP(C1044561,运单基本信息!$C$4:$P$1048576,12,FALSE))</f>
        <v/>
      </c>
    </row>
    <row r="1044562" spans="10:10">
      <c r="J1044562" s="168" t="str">
        <f>IF(C1044562="","",VLOOKUP(C1044562,运单基本信息!$C$4:$P$1048576,12,FALSE))</f>
        <v/>
      </c>
    </row>
    <row r="1044563" spans="10:10">
      <c r="J1044563" s="168" t="str">
        <f>IF(C1044563="","",VLOOKUP(C1044563,运单基本信息!$C$4:$P$1048576,12,FALSE))</f>
        <v/>
      </c>
    </row>
    <row r="1044564" spans="10:10">
      <c r="J1044564" s="168" t="str">
        <f>IF(C1044564="","",VLOOKUP(C1044564,运单基本信息!$C$4:$P$1048576,12,FALSE))</f>
        <v/>
      </c>
    </row>
    <row r="1044565" spans="10:10">
      <c r="J1044565" s="168" t="str">
        <f>IF(C1044565="","",VLOOKUP(C1044565,运单基本信息!$C$4:$P$1048576,12,FALSE))</f>
        <v/>
      </c>
    </row>
    <row r="1044566" spans="10:10">
      <c r="J1044566" s="168" t="str">
        <f>IF(C1044566="","",VLOOKUP(C1044566,运单基本信息!$C$4:$P$1048576,12,FALSE))</f>
        <v/>
      </c>
    </row>
    <row r="1044567" spans="10:10">
      <c r="J1044567" s="168" t="str">
        <f>IF(C1044567="","",VLOOKUP(C1044567,运单基本信息!$C$4:$P$1048576,12,FALSE))</f>
        <v/>
      </c>
    </row>
    <row r="1044568" spans="10:10">
      <c r="J1044568" s="168" t="str">
        <f>IF(C1044568="","",VLOOKUP(C1044568,运单基本信息!$C$4:$P$1048576,12,FALSE))</f>
        <v/>
      </c>
    </row>
    <row r="1044569" spans="10:10">
      <c r="J1044569" s="168" t="str">
        <f>IF(C1044569="","",VLOOKUP(C1044569,运单基本信息!$C$4:$P$1048576,12,FALSE))</f>
        <v/>
      </c>
    </row>
    <row r="1044570" spans="10:10">
      <c r="J1044570" s="168" t="str">
        <f>IF(C1044570="","",VLOOKUP(C1044570,运单基本信息!$C$4:$P$1048576,12,FALSE))</f>
        <v/>
      </c>
    </row>
    <row r="1044571" spans="10:10">
      <c r="J1044571" s="168" t="str">
        <f>IF(C1044571="","",VLOOKUP(C1044571,运单基本信息!$C$4:$P$1048576,12,FALSE))</f>
        <v/>
      </c>
    </row>
    <row r="1044572" spans="10:10">
      <c r="J1044572" s="168" t="str">
        <f>IF(C1044572="","",VLOOKUP(C1044572,运单基本信息!$C$4:$P$1048576,12,FALSE))</f>
        <v/>
      </c>
    </row>
    <row r="1044573" spans="10:10">
      <c r="J1044573" s="168" t="str">
        <f>IF(C1044573="","",VLOOKUP(C1044573,运单基本信息!$C$4:$P$1048576,12,FALSE))</f>
        <v/>
      </c>
    </row>
    <row r="1044574" spans="10:10">
      <c r="J1044574" s="168" t="str">
        <f>IF(C1044574="","",VLOOKUP(C1044574,运单基本信息!$C$4:$P$1048576,12,FALSE))</f>
        <v/>
      </c>
    </row>
    <row r="1044575" spans="10:10">
      <c r="J1044575" s="168" t="str">
        <f>IF(C1044575="","",VLOOKUP(C1044575,运单基本信息!$C$4:$P$1048576,12,FALSE))</f>
        <v/>
      </c>
    </row>
    <row r="1044576" spans="10:10">
      <c r="J1044576" s="168" t="str">
        <f>IF(C1044576="","",VLOOKUP(C1044576,运单基本信息!$C$4:$P$1048576,12,FALSE))</f>
        <v/>
      </c>
    </row>
    <row r="1044577" spans="10:10">
      <c r="J1044577" s="168" t="str">
        <f>IF(C1044577="","",VLOOKUP(C1044577,运单基本信息!$C$4:$P$1048576,12,FALSE))</f>
        <v/>
      </c>
    </row>
    <row r="1044578" spans="10:10">
      <c r="J1044578" s="168" t="str">
        <f>IF(C1044578="","",VLOOKUP(C1044578,运单基本信息!$C$4:$P$1048576,12,FALSE))</f>
        <v/>
      </c>
    </row>
    <row r="1044579" spans="10:10">
      <c r="J1044579" s="168" t="str">
        <f>IF(C1044579="","",VLOOKUP(C1044579,运单基本信息!$C$4:$P$1048576,12,FALSE))</f>
        <v/>
      </c>
    </row>
    <row r="1044580" spans="10:10">
      <c r="J1044580" s="168" t="str">
        <f>IF(C1044580="","",VLOOKUP(C1044580,运单基本信息!$C$4:$P$1048576,12,FALSE))</f>
        <v/>
      </c>
    </row>
    <row r="1044581" spans="10:10">
      <c r="J1044581" s="168" t="str">
        <f>IF(C1044581="","",VLOOKUP(C1044581,运单基本信息!$C$4:$P$1048576,12,FALSE))</f>
        <v/>
      </c>
    </row>
    <row r="1044582" spans="10:10">
      <c r="J1044582" s="168" t="str">
        <f>IF(C1044582="","",VLOOKUP(C1044582,运单基本信息!$C$4:$P$1048576,12,FALSE))</f>
        <v/>
      </c>
    </row>
    <row r="1044583" spans="10:10">
      <c r="J1044583" s="168" t="str">
        <f>IF(C1044583="","",VLOOKUP(C1044583,运单基本信息!$C$4:$P$1048576,12,FALSE))</f>
        <v/>
      </c>
    </row>
    <row r="1044584" spans="10:10">
      <c r="J1044584" s="168" t="str">
        <f>IF(C1044584="","",VLOOKUP(C1044584,运单基本信息!$C$4:$P$1048576,12,FALSE))</f>
        <v/>
      </c>
    </row>
    <row r="1044585" spans="10:10">
      <c r="J1044585" s="168" t="str">
        <f>IF(C1044585="","",VLOOKUP(C1044585,运单基本信息!$C$4:$P$1048576,12,FALSE))</f>
        <v/>
      </c>
    </row>
    <row r="1044586" spans="10:10">
      <c r="J1044586" s="168" t="str">
        <f>IF(C1044586="","",VLOOKUP(C1044586,运单基本信息!$C$4:$P$1048576,12,FALSE))</f>
        <v/>
      </c>
    </row>
    <row r="1044587" spans="10:10">
      <c r="J1044587" s="168" t="str">
        <f>IF(C1044587="","",VLOOKUP(C1044587,运单基本信息!$C$4:$P$1048576,12,FALSE))</f>
        <v/>
      </c>
    </row>
    <row r="1044588" spans="10:10">
      <c r="J1044588" s="168" t="str">
        <f>IF(C1044588="","",VLOOKUP(C1044588,运单基本信息!$C$4:$P$1048576,12,FALSE))</f>
        <v/>
      </c>
    </row>
    <row r="1044589" spans="10:10">
      <c r="J1044589" s="168" t="str">
        <f>IF(C1044589="","",VLOOKUP(C1044589,运单基本信息!$C$4:$P$1048576,12,FALSE))</f>
        <v/>
      </c>
    </row>
    <row r="1044590" spans="10:10">
      <c r="J1044590" s="168" t="str">
        <f>IF(C1044590="","",VLOOKUP(C1044590,运单基本信息!$C$4:$P$1048576,12,FALSE))</f>
        <v/>
      </c>
    </row>
    <row r="1044591" spans="10:10">
      <c r="J1044591" s="168" t="str">
        <f>IF(C1044591="","",VLOOKUP(C1044591,运单基本信息!$C$4:$P$1048576,12,FALSE))</f>
        <v/>
      </c>
    </row>
    <row r="1044592" spans="10:10">
      <c r="J1044592" s="168" t="str">
        <f>IF(C1044592="","",VLOOKUP(C1044592,运单基本信息!$C$4:$P$1048576,12,FALSE))</f>
        <v/>
      </c>
    </row>
    <row r="1044593" spans="10:10">
      <c r="J1044593" s="168" t="str">
        <f>IF(C1044593="","",VLOOKUP(C1044593,运单基本信息!$C$4:$P$1048576,12,FALSE))</f>
        <v/>
      </c>
    </row>
    <row r="1044594" spans="10:10">
      <c r="J1044594" s="168" t="str">
        <f>IF(C1044594="","",VLOOKUP(C1044594,运单基本信息!$C$4:$P$1048576,12,FALSE))</f>
        <v/>
      </c>
    </row>
    <row r="1044595" spans="10:10">
      <c r="J1044595" s="168" t="str">
        <f>IF(C1044595="","",VLOOKUP(C1044595,运单基本信息!$C$4:$P$1048576,12,FALSE))</f>
        <v/>
      </c>
    </row>
    <row r="1044596" spans="10:10">
      <c r="J1044596" s="168" t="str">
        <f>IF(C1044596="","",VLOOKUP(C1044596,运单基本信息!$C$4:$P$1048576,12,FALSE))</f>
        <v/>
      </c>
    </row>
    <row r="1044597" spans="10:10">
      <c r="J1044597" s="168" t="str">
        <f>IF(C1044597="","",VLOOKUP(C1044597,运单基本信息!$C$4:$P$1048576,12,FALSE))</f>
        <v/>
      </c>
    </row>
    <row r="1044598" spans="10:10">
      <c r="J1044598" s="168" t="str">
        <f>IF(C1044598="","",VLOOKUP(C1044598,运单基本信息!$C$4:$P$1048576,12,FALSE))</f>
        <v/>
      </c>
    </row>
    <row r="1044599" spans="10:10">
      <c r="J1044599" s="168" t="str">
        <f>IF(C1044599="","",VLOOKUP(C1044599,运单基本信息!$C$4:$P$1048576,12,FALSE))</f>
        <v/>
      </c>
    </row>
    <row r="1044600" spans="10:10">
      <c r="J1044600" s="168" t="str">
        <f>IF(C1044600="","",VLOOKUP(C1044600,运单基本信息!$C$4:$P$1048576,12,FALSE))</f>
        <v/>
      </c>
    </row>
    <row r="1044601" spans="10:10">
      <c r="J1044601" s="168" t="str">
        <f>IF(C1044601="","",VLOOKUP(C1044601,运单基本信息!$C$4:$P$1048576,12,FALSE))</f>
        <v/>
      </c>
    </row>
    <row r="1044602" spans="10:10">
      <c r="J1044602" s="168" t="str">
        <f>IF(C1044602="","",VLOOKUP(C1044602,运单基本信息!$C$4:$P$1048576,12,FALSE))</f>
        <v/>
      </c>
    </row>
    <row r="1044603" spans="10:10">
      <c r="J1044603" s="168" t="str">
        <f>IF(C1044603="","",VLOOKUP(C1044603,运单基本信息!$C$4:$P$1048576,12,FALSE))</f>
        <v/>
      </c>
    </row>
    <row r="1044604" spans="10:10">
      <c r="J1044604" s="168" t="str">
        <f>IF(C1044604="","",VLOOKUP(C1044604,运单基本信息!$C$4:$P$1048576,12,FALSE))</f>
        <v/>
      </c>
    </row>
    <row r="1044605" spans="10:10">
      <c r="J1044605" s="168" t="str">
        <f>IF(C1044605="","",VLOOKUP(C1044605,运单基本信息!$C$4:$P$1048576,12,FALSE))</f>
        <v/>
      </c>
    </row>
    <row r="1044606" spans="10:10">
      <c r="J1044606" s="168" t="str">
        <f>IF(C1044606="","",VLOOKUP(C1044606,运单基本信息!$C$4:$P$1048576,12,FALSE))</f>
        <v/>
      </c>
    </row>
    <row r="1044607" spans="10:10">
      <c r="J1044607" s="168" t="str">
        <f>IF(C1044607="","",VLOOKUP(C1044607,运单基本信息!$C$4:$P$1048576,12,FALSE))</f>
        <v/>
      </c>
    </row>
    <row r="1044608" spans="10:10">
      <c r="J1044608" s="168" t="str">
        <f>IF(C1044608="","",VLOOKUP(C1044608,运单基本信息!$C$4:$P$1048576,12,FALSE))</f>
        <v/>
      </c>
    </row>
    <row r="1044609" spans="10:10">
      <c r="J1044609" s="168" t="str">
        <f>IF(C1044609="","",VLOOKUP(C1044609,运单基本信息!$C$4:$P$1048576,12,FALSE))</f>
        <v/>
      </c>
    </row>
    <row r="1044610" spans="10:10">
      <c r="J1044610" s="168" t="str">
        <f>IF(C1044610="","",VLOOKUP(C1044610,运单基本信息!$C$4:$P$1048576,12,FALSE))</f>
        <v/>
      </c>
    </row>
    <row r="1044611" spans="10:10">
      <c r="J1044611" s="168" t="str">
        <f>IF(C1044611="","",VLOOKUP(C1044611,运单基本信息!$C$4:$P$1048576,12,FALSE))</f>
        <v/>
      </c>
    </row>
    <row r="1044612" spans="10:10">
      <c r="J1044612" s="168" t="str">
        <f>IF(C1044612="","",VLOOKUP(C1044612,运单基本信息!$C$4:$P$1048576,12,FALSE))</f>
        <v/>
      </c>
    </row>
    <row r="1044613" spans="10:10">
      <c r="J1044613" s="168" t="str">
        <f>IF(C1044613="","",VLOOKUP(C1044613,运单基本信息!$C$4:$P$1048576,12,FALSE))</f>
        <v/>
      </c>
    </row>
    <row r="1044614" spans="10:10">
      <c r="J1044614" s="168" t="str">
        <f>IF(C1044614="","",VLOOKUP(C1044614,运单基本信息!$C$4:$P$1048576,12,FALSE))</f>
        <v/>
      </c>
    </row>
    <row r="1044615" spans="10:10">
      <c r="J1044615" s="168" t="str">
        <f>IF(C1044615="","",VLOOKUP(C1044615,运单基本信息!$C$4:$P$1048576,12,FALSE))</f>
        <v/>
      </c>
    </row>
    <row r="1044616" spans="10:10">
      <c r="J1044616" s="168" t="str">
        <f>IF(C1044616="","",VLOOKUP(C1044616,运单基本信息!$C$4:$P$1048576,12,FALSE))</f>
        <v/>
      </c>
    </row>
    <row r="1044617" spans="10:10">
      <c r="J1044617" s="168" t="str">
        <f>IF(C1044617="","",VLOOKUP(C1044617,运单基本信息!$C$4:$P$1048576,12,FALSE))</f>
        <v/>
      </c>
    </row>
    <row r="1044618" spans="10:10">
      <c r="J1044618" s="168" t="str">
        <f>IF(C1044618="","",VLOOKUP(C1044618,运单基本信息!$C$4:$P$1048576,12,FALSE))</f>
        <v/>
      </c>
    </row>
    <row r="1044619" spans="10:10">
      <c r="J1044619" s="168" t="str">
        <f>IF(C1044619="","",VLOOKUP(C1044619,运单基本信息!$C$4:$P$1048576,12,FALSE))</f>
        <v/>
      </c>
    </row>
    <row r="1044620" spans="10:10">
      <c r="J1044620" s="168" t="str">
        <f>IF(C1044620="","",VLOOKUP(C1044620,运单基本信息!$C$4:$P$1048576,12,FALSE))</f>
        <v/>
      </c>
    </row>
    <row r="1044621" spans="10:10">
      <c r="J1044621" s="168" t="str">
        <f>IF(C1044621="","",VLOOKUP(C1044621,运单基本信息!$C$4:$P$1048576,12,FALSE))</f>
        <v/>
      </c>
    </row>
    <row r="1044622" spans="10:10">
      <c r="J1044622" s="168" t="str">
        <f>IF(C1044622="","",VLOOKUP(C1044622,运单基本信息!$C$4:$P$1048576,12,FALSE))</f>
        <v/>
      </c>
    </row>
    <row r="1044623" spans="10:10">
      <c r="J1044623" s="168" t="str">
        <f>IF(C1044623="","",VLOOKUP(C1044623,运单基本信息!$C$4:$P$1048576,12,FALSE))</f>
        <v/>
      </c>
    </row>
    <row r="1044624" spans="10:10">
      <c r="J1044624" s="168" t="str">
        <f>IF(C1044624="","",VLOOKUP(C1044624,运单基本信息!$C$4:$P$1048576,12,FALSE))</f>
        <v/>
      </c>
    </row>
    <row r="1044625" spans="10:10">
      <c r="J1044625" s="168" t="str">
        <f>IF(C1044625="","",VLOOKUP(C1044625,运单基本信息!$C$4:$P$1048576,12,FALSE))</f>
        <v/>
      </c>
    </row>
    <row r="1044626" spans="10:10">
      <c r="J1044626" s="168" t="str">
        <f>IF(C1044626="","",VLOOKUP(C1044626,运单基本信息!$C$4:$P$1048576,12,FALSE))</f>
        <v/>
      </c>
    </row>
    <row r="1044627" spans="10:10">
      <c r="J1044627" s="168" t="str">
        <f>IF(C1044627="","",VLOOKUP(C1044627,运单基本信息!$C$4:$P$1048576,12,FALSE))</f>
        <v/>
      </c>
    </row>
    <row r="1044628" spans="10:10">
      <c r="J1044628" s="168" t="str">
        <f>IF(C1044628="","",VLOOKUP(C1044628,运单基本信息!$C$4:$P$1048576,12,FALSE))</f>
        <v/>
      </c>
    </row>
    <row r="1044629" spans="10:10">
      <c r="J1044629" s="168" t="str">
        <f>IF(C1044629="","",VLOOKUP(C1044629,运单基本信息!$C$4:$P$1048576,12,FALSE))</f>
        <v/>
      </c>
    </row>
    <row r="1044630" spans="10:10">
      <c r="J1044630" s="168" t="str">
        <f>IF(C1044630="","",VLOOKUP(C1044630,运单基本信息!$C$4:$P$1048576,12,FALSE))</f>
        <v/>
      </c>
    </row>
    <row r="1044631" spans="10:10">
      <c r="J1044631" s="168" t="str">
        <f>IF(C1044631="","",VLOOKUP(C1044631,运单基本信息!$C$4:$P$1048576,12,FALSE))</f>
        <v/>
      </c>
    </row>
    <row r="1044632" spans="10:10">
      <c r="J1044632" s="168" t="str">
        <f>IF(C1044632="","",VLOOKUP(C1044632,运单基本信息!$C$4:$P$1048576,12,FALSE))</f>
        <v/>
      </c>
    </row>
    <row r="1044633" spans="10:10">
      <c r="J1044633" s="168" t="str">
        <f>IF(C1044633="","",VLOOKUP(C1044633,运单基本信息!$C$4:$P$1048576,12,FALSE))</f>
        <v/>
      </c>
    </row>
    <row r="1044634" spans="10:10">
      <c r="J1044634" s="168" t="str">
        <f>IF(C1044634="","",VLOOKUP(C1044634,运单基本信息!$C$4:$P$1048576,12,FALSE))</f>
        <v/>
      </c>
    </row>
    <row r="1044635" spans="10:10">
      <c r="J1044635" s="168" t="str">
        <f>IF(C1044635="","",VLOOKUP(C1044635,运单基本信息!$C$4:$P$1048576,12,FALSE))</f>
        <v/>
      </c>
    </row>
    <row r="1044636" spans="10:10">
      <c r="J1044636" s="168" t="str">
        <f>IF(C1044636="","",VLOOKUP(C1044636,运单基本信息!$C$4:$P$1048576,12,FALSE))</f>
        <v/>
      </c>
    </row>
    <row r="1044637" spans="10:10">
      <c r="J1044637" s="168" t="str">
        <f>IF(C1044637="","",VLOOKUP(C1044637,运单基本信息!$C$4:$P$1048576,12,FALSE))</f>
        <v/>
      </c>
    </row>
    <row r="1044638" spans="10:10">
      <c r="J1044638" s="168" t="str">
        <f>IF(C1044638="","",VLOOKUP(C1044638,运单基本信息!$C$4:$P$1048576,12,FALSE))</f>
        <v/>
      </c>
    </row>
    <row r="1044639" spans="10:10">
      <c r="J1044639" s="168" t="str">
        <f>IF(C1044639="","",VLOOKUP(C1044639,运单基本信息!$C$4:$P$1048576,12,FALSE))</f>
        <v/>
      </c>
    </row>
    <row r="1044640" spans="10:10">
      <c r="J1044640" s="168" t="str">
        <f>IF(C1044640="","",VLOOKUP(C1044640,运单基本信息!$C$4:$P$1048576,12,FALSE))</f>
        <v/>
      </c>
    </row>
    <row r="1044641" spans="10:10">
      <c r="J1044641" s="168" t="str">
        <f>IF(C1044641="","",VLOOKUP(C1044641,运单基本信息!$C$4:$P$1048576,12,FALSE))</f>
        <v/>
      </c>
    </row>
    <row r="1044642" spans="10:10">
      <c r="J1044642" s="168" t="str">
        <f>IF(C1044642="","",VLOOKUP(C1044642,运单基本信息!$C$4:$P$1048576,12,FALSE))</f>
        <v/>
      </c>
    </row>
    <row r="1044643" spans="10:10">
      <c r="J1044643" s="168" t="str">
        <f>IF(C1044643="","",VLOOKUP(C1044643,运单基本信息!$C$4:$P$1048576,12,FALSE))</f>
        <v/>
      </c>
    </row>
    <row r="1044644" spans="10:10">
      <c r="J1044644" s="168" t="str">
        <f>IF(C1044644="","",VLOOKUP(C1044644,运单基本信息!$C$4:$P$1048576,12,FALSE))</f>
        <v/>
      </c>
    </row>
    <row r="1044645" spans="10:10">
      <c r="J1044645" s="168" t="str">
        <f>IF(C1044645="","",VLOOKUP(C1044645,运单基本信息!$C$4:$P$1048576,12,FALSE))</f>
        <v/>
      </c>
    </row>
    <row r="1044646" spans="10:10">
      <c r="J1044646" s="168" t="str">
        <f>IF(C1044646="","",VLOOKUP(C1044646,运单基本信息!$C$4:$P$1048576,12,FALSE))</f>
        <v/>
      </c>
    </row>
    <row r="1044647" spans="10:10">
      <c r="J1044647" s="168" t="str">
        <f>IF(C1044647="","",VLOOKUP(C1044647,运单基本信息!$C$4:$P$1048576,12,FALSE))</f>
        <v/>
      </c>
    </row>
    <row r="1044648" spans="10:10">
      <c r="J1044648" s="168" t="str">
        <f>IF(C1044648="","",VLOOKUP(C1044648,运单基本信息!$C$4:$P$1048576,12,FALSE))</f>
        <v/>
      </c>
    </row>
    <row r="1044649" spans="10:10">
      <c r="J1044649" s="168" t="str">
        <f>IF(C1044649="","",VLOOKUP(C1044649,运单基本信息!$C$4:$P$1048576,12,FALSE))</f>
        <v/>
      </c>
    </row>
    <row r="1044650" spans="10:10">
      <c r="J1044650" s="168" t="str">
        <f>IF(C1044650="","",VLOOKUP(C1044650,运单基本信息!$C$4:$P$1048576,12,FALSE))</f>
        <v/>
      </c>
    </row>
    <row r="1044651" spans="10:10">
      <c r="J1044651" s="168" t="str">
        <f>IF(C1044651="","",VLOOKUP(C1044651,运单基本信息!$C$4:$P$1048576,12,FALSE))</f>
        <v/>
      </c>
    </row>
    <row r="1044652" spans="10:10">
      <c r="J1044652" s="168" t="str">
        <f>IF(C1044652="","",VLOOKUP(C1044652,运单基本信息!$C$4:$P$1048576,12,FALSE))</f>
        <v/>
      </c>
    </row>
    <row r="1044653" spans="10:10">
      <c r="J1044653" s="168" t="str">
        <f>IF(C1044653="","",VLOOKUP(C1044653,运单基本信息!$C$4:$P$1048576,12,FALSE))</f>
        <v/>
      </c>
    </row>
    <row r="1044654" spans="10:10">
      <c r="J1044654" s="168" t="str">
        <f>IF(C1044654="","",VLOOKUP(C1044654,运单基本信息!$C$4:$P$1048576,12,FALSE))</f>
        <v/>
      </c>
    </row>
    <row r="1044655" spans="10:10">
      <c r="J1044655" s="168" t="str">
        <f>IF(C1044655="","",VLOOKUP(C1044655,运单基本信息!$C$4:$P$1048576,12,FALSE))</f>
        <v/>
      </c>
    </row>
    <row r="1044656" spans="10:10">
      <c r="J1044656" s="168" t="str">
        <f>IF(C1044656="","",VLOOKUP(C1044656,运单基本信息!$C$4:$P$1048576,12,FALSE))</f>
        <v/>
      </c>
    </row>
    <row r="1044657" spans="10:10">
      <c r="J1044657" s="168" t="str">
        <f>IF(C1044657="","",VLOOKUP(C1044657,运单基本信息!$C$4:$P$1048576,12,FALSE))</f>
        <v/>
      </c>
    </row>
    <row r="1044658" spans="10:10">
      <c r="J1044658" s="168" t="str">
        <f>IF(C1044658="","",VLOOKUP(C1044658,运单基本信息!$C$4:$P$1048576,12,FALSE))</f>
        <v/>
      </c>
    </row>
    <row r="1044659" spans="10:10">
      <c r="J1044659" s="168" t="str">
        <f>IF(C1044659="","",VLOOKUP(C1044659,运单基本信息!$C$4:$P$1048576,12,FALSE))</f>
        <v/>
      </c>
    </row>
    <row r="1044660" spans="10:10">
      <c r="J1044660" s="168" t="str">
        <f>IF(C1044660="","",VLOOKUP(C1044660,运单基本信息!$C$4:$P$1048576,12,FALSE))</f>
        <v/>
      </c>
    </row>
    <row r="1044661" spans="10:10">
      <c r="J1044661" s="168" t="str">
        <f>IF(C1044661="","",VLOOKUP(C1044661,运单基本信息!$C$4:$P$1048576,12,FALSE))</f>
        <v/>
      </c>
    </row>
    <row r="1044662" spans="10:10">
      <c r="J1044662" s="168" t="str">
        <f>IF(C1044662="","",VLOOKUP(C1044662,运单基本信息!$C$4:$P$1048576,12,FALSE))</f>
        <v/>
      </c>
    </row>
    <row r="1044663" spans="10:10">
      <c r="J1044663" s="168" t="str">
        <f>IF(C1044663="","",VLOOKUP(C1044663,运单基本信息!$C$4:$P$1048576,12,FALSE))</f>
        <v/>
      </c>
    </row>
    <row r="1044664" spans="10:10">
      <c r="J1044664" s="168" t="str">
        <f>IF(C1044664="","",VLOOKUP(C1044664,运单基本信息!$C$4:$P$1048576,12,FALSE))</f>
        <v/>
      </c>
    </row>
    <row r="1044665" spans="10:10">
      <c r="J1044665" s="168" t="str">
        <f>IF(C1044665="","",VLOOKUP(C1044665,运单基本信息!$C$4:$P$1048576,12,FALSE))</f>
        <v/>
      </c>
    </row>
    <row r="1044666" spans="10:10">
      <c r="J1044666" s="168" t="str">
        <f>IF(C1044666="","",VLOOKUP(C1044666,运单基本信息!$C$4:$P$1048576,12,FALSE))</f>
        <v/>
      </c>
    </row>
    <row r="1044667" spans="10:10">
      <c r="J1044667" s="168" t="str">
        <f>IF(C1044667="","",VLOOKUP(C1044667,运单基本信息!$C$4:$P$1048576,12,FALSE))</f>
        <v/>
      </c>
    </row>
    <row r="1044668" spans="10:10">
      <c r="J1044668" s="168" t="str">
        <f>IF(C1044668="","",VLOOKUP(C1044668,运单基本信息!$C$4:$P$1048576,12,FALSE))</f>
        <v/>
      </c>
    </row>
    <row r="1044669" spans="10:10">
      <c r="J1044669" s="168" t="str">
        <f>IF(C1044669="","",VLOOKUP(C1044669,运单基本信息!$C$4:$P$1048576,12,FALSE))</f>
        <v/>
      </c>
    </row>
    <row r="1044670" spans="10:10">
      <c r="J1044670" s="168" t="str">
        <f>IF(C1044670="","",VLOOKUP(C1044670,运单基本信息!$C$4:$P$1048576,12,FALSE))</f>
        <v/>
      </c>
    </row>
    <row r="1044671" spans="10:10">
      <c r="J1044671" s="168" t="str">
        <f>IF(C1044671="","",VLOOKUP(C1044671,运单基本信息!$C$4:$P$1048576,12,FALSE))</f>
        <v/>
      </c>
    </row>
    <row r="1044672" spans="10:10">
      <c r="J1044672" s="168" t="str">
        <f>IF(C1044672="","",VLOOKUP(C1044672,运单基本信息!$C$4:$P$1048576,12,FALSE))</f>
        <v/>
      </c>
    </row>
    <row r="1044673" spans="10:10">
      <c r="J1044673" s="168" t="str">
        <f>IF(C1044673="","",VLOOKUP(C1044673,运单基本信息!$C$4:$P$1048576,12,FALSE))</f>
        <v/>
      </c>
    </row>
    <row r="1044674" spans="10:10">
      <c r="J1044674" s="168" t="str">
        <f>IF(C1044674="","",VLOOKUP(C1044674,运单基本信息!$C$4:$P$1048576,12,FALSE))</f>
        <v/>
      </c>
    </row>
    <row r="1044675" spans="10:10">
      <c r="J1044675" s="168" t="str">
        <f>IF(C1044675="","",VLOOKUP(C1044675,运单基本信息!$C$4:$P$1048576,12,FALSE))</f>
        <v/>
      </c>
    </row>
    <row r="1044676" spans="10:10">
      <c r="J1044676" s="168" t="str">
        <f>IF(C1044676="","",VLOOKUP(C1044676,运单基本信息!$C$4:$P$1048576,12,FALSE))</f>
        <v/>
      </c>
    </row>
    <row r="1044677" spans="10:10">
      <c r="J1044677" s="168" t="str">
        <f>IF(C1044677="","",VLOOKUP(C1044677,运单基本信息!$C$4:$P$1048576,12,FALSE))</f>
        <v/>
      </c>
    </row>
    <row r="1044678" spans="10:10">
      <c r="J1044678" s="168" t="str">
        <f>IF(C1044678="","",VLOOKUP(C1044678,运单基本信息!$C$4:$P$1048576,12,FALSE))</f>
        <v/>
      </c>
    </row>
    <row r="1044679" spans="10:10">
      <c r="J1044679" s="168" t="str">
        <f>IF(C1044679="","",VLOOKUP(C1044679,运单基本信息!$C$4:$P$1048576,12,FALSE))</f>
        <v/>
      </c>
    </row>
    <row r="1044680" spans="10:10">
      <c r="J1044680" s="168" t="str">
        <f>IF(C1044680="","",VLOOKUP(C1044680,运单基本信息!$C$4:$P$1048576,12,FALSE))</f>
        <v/>
      </c>
    </row>
    <row r="1044681" spans="10:10">
      <c r="J1044681" s="168" t="str">
        <f>IF(C1044681="","",VLOOKUP(C1044681,运单基本信息!$C$4:$P$1048576,12,FALSE))</f>
        <v/>
      </c>
    </row>
    <row r="1044682" spans="10:10">
      <c r="J1044682" s="168" t="str">
        <f>IF(C1044682="","",VLOOKUP(C1044682,运单基本信息!$C$4:$P$1048576,12,FALSE))</f>
        <v/>
      </c>
    </row>
    <row r="1044683" spans="10:10">
      <c r="J1044683" s="168" t="str">
        <f>IF(C1044683="","",VLOOKUP(C1044683,运单基本信息!$C$4:$P$1048576,12,FALSE))</f>
        <v/>
      </c>
    </row>
    <row r="1044684" spans="10:10">
      <c r="J1044684" s="168" t="str">
        <f>IF(C1044684="","",VLOOKUP(C1044684,运单基本信息!$C$4:$P$1048576,12,FALSE))</f>
        <v/>
      </c>
    </row>
    <row r="1044685" spans="10:10">
      <c r="J1044685" s="168" t="str">
        <f>IF(C1044685="","",VLOOKUP(C1044685,运单基本信息!$C$4:$P$1048576,12,FALSE))</f>
        <v/>
      </c>
    </row>
    <row r="1044686" spans="10:10">
      <c r="J1044686" s="168" t="str">
        <f>IF(C1044686="","",VLOOKUP(C1044686,运单基本信息!$C$4:$P$1048576,12,FALSE))</f>
        <v/>
      </c>
    </row>
    <row r="1044687" spans="10:10">
      <c r="J1044687" s="168" t="str">
        <f>IF(C1044687="","",VLOOKUP(C1044687,运单基本信息!$C$4:$P$1048576,12,FALSE))</f>
        <v/>
      </c>
    </row>
    <row r="1044688" spans="10:10">
      <c r="J1044688" s="168" t="str">
        <f>IF(C1044688="","",VLOOKUP(C1044688,运单基本信息!$C$4:$P$1048576,12,FALSE))</f>
        <v/>
      </c>
    </row>
    <row r="1044689" spans="10:10">
      <c r="J1044689" s="168" t="str">
        <f>IF(C1044689="","",VLOOKUP(C1044689,运单基本信息!$C$4:$P$1048576,12,FALSE))</f>
        <v/>
      </c>
    </row>
    <row r="1044690" spans="10:10">
      <c r="J1044690" s="168" t="str">
        <f>IF(C1044690="","",VLOOKUP(C1044690,运单基本信息!$C$4:$P$1048576,12,FALSE))</f>
        <v/>
      </c>
    </row>
    <row r="1044691" spans="10:10">
      <c r="J1044691" s="168" t="str">
        <f>IF(C1044691="","",VLOOKUP(C1044691,运单基本信息!$C$4:$P$1048576,12,FALSE))</f>
        <v/>
      </c>
    </row>
    <row r="1044692" spans="10:10">
      <c r="J1044692" s="168" t="str">
        <f>IF(C1044692="","",VLOOKUP(C1044692,运单基本信息!$C$4:$P$1048576,12,FALSE))</f>
        <v/>
      </c>
    </row>
    <row r="1044693" spans="10:10">
      <c r="J1044693" s="168" t="str">
        <f>IF(C1044693="","",VLOOKUP(C1044693,运单基本信息!$C$4:$P$1048576,12,FALSE))</f>
        <v/>
      </c>
    </row>
    <row r="1044694" spans="10:10">
      <c r="J1044694" s="168" t="str">
        <f>IF(C1044694="","",VLOOKUP(C1044694,运单基本信息!$C$4:$P$1048576,12,FALSE))</f>
        <v/>
      </c>
    </row>
    <row r="1044695" spans="10:10">
      <c r="J1044695" s="168" t="str">
        <f>IF(C1044695="","",VLOOKUP(C1044695,运单基本信息!$C$4:$P$1048576,12,FALSE))</f>
        <v/>
      </c>
    </row>
    <row r="1044696" spans="10:10">
      <c r="J1044696" s="168" t="str">
        <f>IF(C1044696="","",VLOOKUP(C1044696,运单基本信息!$C$4:$P$1048576,12,FALSE))</f>
        <v/>
      </c>
    </row>
    <row r="1044697" spans="10:10">
      <c r="J1044697" s="168" t="str">
        <f>IF(C1044697="","",VLOOKUP(C1044697,运单基本信息!$C$4:$P$1048576,12,FALSE))</f>
        <v/>
      </c>
    </row>
    <row r="1044698" spans="10:10">
      <c r="J1044698" s="168" t="str">
        <f>IF(C1044698="","",VLOOKUP(C1044698,运单基本信息!$C$4:$P$1048576,12,FALSE))</f>
        <v/>
      </c>
    </row>
    <row r="1044699" spans="10:10">
      <c r="J1044699" s="168" t="str">
        <f>IF(C1044699="","",VLOOKUP(C1044699,运单基本信息!$C$4:$P$1048576,12,FALSE))</f>
        <v/>
      </c>
    </row>
    <row r="1044700" spans="10:10">
      <c r="J1044700" s="168" t="str">
        <f>IF(C1044700="","",VLOOKUP(C1044700,运单基本信息!$C$4:$P$1048576,12,FALSE))</f>
        <v/>
      </c>
    </row>
    <row r="1044701" spans="10:10">
      <c r="J1044701" s="168" t="str">
        <f>IF(C1044701="","",VLOOKUP(C1044701,运单基本信息!$C$4:$P$1048576,12,FALSE))</f>
        <v/>
      </c>
    </row>
    <row r="1044702" spans="10:10">
      <c r="J1044702" s="168" t="str">
        <f>IF(C1044702="","",VLOOKUP(C1044702,运单基本信息!$C$4:$P$1048576,12,FALSE))</f>
        <v/>
      </c>
    </row>
    <row r="1044703" spans="10:10">
      <c r="J1044703" s="168" t="str">
        <f>IF(C1044703="","",VLOOKUP(C1044703,运单基本信息!$C$4:$P$1048576,12,FALSE))</f>
        <v/>
      </c>
    </row>
    <row r="1044704" spans="10:10">
      <c r="J1044704" s="168" t="str">
        <f>IF(C1044704="","",VLOOKUP(C1044704,运单基本信息!$C$4:$P$1048576,12,FALSE))</f>
        <v/>
      </c>
    </row>
    <row r="1044705" spans="10:10">
      <c r="J1044705" s="168" t="str">
        <f>IF(C1044705="","",VLOOKUP(C1044705,运单基本信息!$C$4:$P$1048576,12,FALSE))</f>
        <v/>
      </c>
    </row>
    <row r="1044706" spans="10:10">
      <c r="J1044706" s="168" t="str">
        <f>IF(C1044706="","",VLOOKUP(C1044706,运单基本信息!$C$4:$P$1048576,12,FALSE))</f>
        <v/>
      </c>
    </row>
    <row r="1044707" spans="10:10">
      <c r="J1044707" s="168" t="str">
        <f>IF(C1044707="","",VLOOKUP(C1044707,运单基本信息!$C$4:$P$1048576,12,FALSE))</f>
        <v/>
      </c>
    </row>
    <row r="1044708" spans="10:10">
      <c r="J1044708" s="168" t="str">
        <f>IF(C1044708="","",VLOOKUP(C1044708,运单基本信息!$C$4:$P$1048576,12,FALSE))</f>
        <v/>
      </c>
    </row>
    <row r="1044709" spans="10:10">
      <c r="J1044709" s="168" t="str">
        <f>IF(C1044709="","",VLOOKUP(C1044709,运单基本信息!$C$4:$P$1048576,12,FALSE))</f>
        <v/>
      </c>
    </row>
    <row r="1044710" spans="10:10">
      <c r="J1044710" s="168" t="str">
        <f>IF(C1044710="","",VLOOKUP(C1044710,运单基本信息!$C$4:$P$1048576,12,FALSE))</f>
        <v/>
      </c>
    </row>
    <row r="1044711" spans="10:10">
      <c r="J1044711" s="168" t="str">
        <f>IF(C1044711="","",VLOOKUP(C1044711,运单基本信息!$C$4:$P$1048576,12,FALSE))</f>
        <v/>
      </c>
    </row>
    <row r="1044712" spans="10:10">
      <c r="J1044712" s="168" t="str">
        <f>IF(C1044712="","",VLOOKUP(C1044712,运单基本信息!$C$4:$P$1048576,12,FALSE))</f>
        <v/>
      </c>
    </row>
    <row r="1044713" spans="10:10">
      <c r="J1044713" s="168" t="str">
        <f>IF(C1044713="","",VLOOKUP(C1044713,运单基本信息!$C$4:$P$1048576,12,FALSE))</f>
        <v/>
      </c>
    </row>
    <row r="1044714" spans="10:10">
      <c r="J1044714" s="168" t="str">
        <f>IF(C1044714="","",VLOOKUP(C1044714,运单基本信息!$C$4:$P$1048576,12,FALSE))</f>
        <v/>
      </c>
    </row>
    <row r="1044715" spans="10:10">
      <c r="J1044715" s="168" t="str">
        <f>IF(C1044715="","",VLOOKUP(C1044715,运单基本信息!$C$4:$P$1048576,12,FALSE))</f>
        <v/>
      </c>
    </row>
    <row r="1044716" spans="10:10">
      <c r="J1044716" s="168" t="str">
        <f>IF(C1044716="","",VLOOKUP(C1044716,运单基本信息!$C$4:$P$1048576,12,FALSE))</f>
        <v/>
      </c>
    </row>
    <row r="1044717" spans="10:10">
      <c r="J1044717" s="168" t="str">
        <f>IF(C1044717="","",VLOOKUP(C1044717,运单基本信息!$C$4:$P$1048576,12,FALSE))</f>
        <v/>
      </c>
    </row>
    <row r="1044718" spans="10:10">
      <c r="J1044718" s="168" t="str">
        <f>IF(C1044718="","",VLOOKUP(C1044718,运单基本信息!$C$4:$P$1048576,12,FALSE))</f>
        <v/>
      </c>
    </row>
    <row r="1044719" spans="10:10">
      <c r="J1044719" s="168" t="str">
        <f>IF(C1044719="","",VLOOKUP(C1044719,运单基本信息!$C$4:$P$1048576,12,FALSE))</f>
        <v/>
      </c>
    </row>
    <row r="1044720" spans="10:10">
      <c r="J1044720" s="168" t="str">
        <f>IF(C1044720="","",VLOOKUP(C1044720,运单基本信息!$C$4:$P$1048576,12,FALSE))</f>
        <v/>
      </c>
    </row>
    <row r="1044721" spans="10:10">
      <c r="J1044721" s="168" t="str">
        <f>IF(C1044721="","",VLOOKUP(C1044721,运单基本信息!$C$4:$P$1048576,12,FALSE))</f>
        <v/>
      </c>
    </row>
    <row r="1044722" spans="10:10">
      <c r="J1044722" s="168" t="str">
        <f>IF(C1044722="","",VLOOKUP(C1044722,运单基本信息!$C$4:$P$1048576,12,FALSE))</f>
        <v/>
      </c>
    </row>
    <row r="1044723" spans="10:10">
      <c r="J1044723" s="168" t="str">
        <f>IF(C1044723="","",VLOOKUP(C1044723,运单基本信息!$C$4:$P$1048576,12,FALSE))</f>
        <v/>
      </c>
    </row>
    <row r="1044724" spans="10:10">
      <c r="J1044724" s="168" t="str">
        <f>IF(C1044724="","",VLOOKUP(C1044724,运单基本信息!$C$4:$P$1048576,12,FALSE))</f>
        <v/>
      </c>
    </row>
    <row r="1044725" spans="10:10">
      <c r="J1044725" s="168" t="str">
        <f>IF(C1044725="","",VLOOKUP(C1044725,运单基本信息!$C$4:$P$1048576,12,FALSE))</f>
        <v/>
      </c>
    </row>
    <row r="1044726" spans="10:10">
      <c r="J1044726" s="168" t="str">
        <f>IF(C1044726="","",VLOOKUP(C1044726,运单基本信息!$C$4:$P$1048576,12,FALSE))</f>
        <v/>
      </c>
    </row>
    <row r="1044727" spans="10:10">
      <c r="J1044727" s="168" t="str">
        <f>IF(C1044727="","",VLOOKUP(C1044727,运单基本信息!$C$4:$P$1048576,12,FALSE))</f>
        <v/>
      </c>
    </row>
    <row r="1044728" spans="10:10">
      <c r="J1044728" s="168" t="str">
        <f>IF(C1044728="","",VLOOKUP(C1044728,运单基本信息!$C$4:$P$1048576,12,FALSE))</f>
        <v/>
      </c>
    </row>
    <row r="1044729" spans="10:10">
      <c r="J1044729" s="168" t="str">
        <f>IF(C1044729="","",VLOOKUP(C1044729,运单基本信息!$C$4:$P$1048576,12,FALSE))</f>
        <v/>
      </c>
    </row>
    <row r="1044730" spans="10:10">
      <c r="J1044730" s="168" t="str">
        <f>IF(C1044730="","",VLOOKUP(C1044730,运单基本信息!$C$4:$P$1048576,12,FALSE))</f>
        <v/>
      </c>
    </row>
    <row r="1044731" spans="10:10">
      <c r="J1044731" s="168" t="str">
        <f>IF(C1044731="","",VLOOKUP(C1044731,运单基本信息!$C$4:$P$1048576,12,FALSE))</f>
        <v/>
      </c>
    </row>
    <row r="1044732" spans="10:10">
      <c r="J1044732" s="168" t="str">
        <f>IF(C1044732="","",VLOOKUP(C1044732,运单基本信息!$C$4:$P$1048576,12,FALSE))</f>
        <v/>
      </c>
    </row>
    <row r="1044733" spans="10:10">
      <c r="J1044733" s="168" t="str">
        <f>IF(C1044733="","",VLOOKUP(C1044733,运单基本信息!$C$4:$P$1048576,12,FALSE))</f>
        <v/>
      </c>
    </row>
    <row r="1044734" spans="10:10">
      <c r="J1044734" s="168" t="str">
        <f>IF(C1044734="","",VLOOKUP(C1044734,运单基本信息!$C$4:$P$1048576,12,FALSE))</f>
        <v/>
      </c>
    </row>
    <row r="1044735" spans="10:10">
      <c r="J1044735" s="168" t="str">
        <f>IF(C1044735="","",VLOOKUP(C1044735,运单基本信息!$C$4:$P$1048576,12,FALSE))</f>
        <v/>
      </c>
    </row>
    <row r="1044736" spans="10:10">
      <c r="J1044736" s="168" t="str">
        <f>IF(C1044736="","",VLOOKUP(C1044736,运单基本信息!$C$4:$P$1048576,12,FALSE))</f>
        <v/>
      </c>
    </row>
    <row r="1044737" spans="10:10">
      <c r="J1044737" s="168" t="str">
        <f>IF(C1044737="","",VLOOKUP(C1044737,运单基本信息!$C$4:$P$1048576,12,FALSE))</f>
        <v/>
      </c>
    </row>
    <row r="1044738" spans="10:10">
      <c r="J1044738" s="168" t="str">
        <f>IF(C1044738="","",VLOOKUP(C1044738,运单基本信息!$C$4:$P$1048576,12,FALSE))</f>
        <v/>
      </c>
    </row>
    <row r="1044739" spans="10:10">
      <c r="J1044739" s="168" t="str">
        <f>IF(C1044739="","",VLOOKUP(C1044739,运单基本信息!$C$4:$P$1048576,12,FALSE))</f>
        <v/>
      </c>
    </row>
    <row r="1044740" spans="10:10">
      <c r="J1044740" s="168" t="str">
        <f>IF(C1044740="","",VLOOKUP(C1044740,运单基本信息!$C$4:$P$1048576,12,FALSE))</f>
        <v/>
      </c>
    </row>
    <row r="1044741" spans="10:10">
      <c r="J1044741" s="168" t="str">
        <f>IF(C1044741="","",VLOOKUP(C1044741,运单基本信息!$C$4:$P$1048576,12,FALSE))</f>
        <v/>
      </c>
    </row>
    <row r="1044742" spans="10:10">
      <c r="J1044742" s="168" t="str">
        <f>IF(C1044742="","",VLOOKUP(C1044742,运单基本信息!$C$4:$P$1048576,12,FALSE))</f>
        <v/>
      </c>
    </row>
    <row r="1044743" spans="10:10">
      <c r="J1044743" s="168" t="str">
        <f>IF(C1044743="","",VLOOKUP(C1044743,运单基本信息!$C$4:$P$1048576,12,FALSE))</f>
        <v/>
      </c>
    </row>
    <row r="1044744" spans="10:10">
      <c r="J1044744" s="168" t="str">
        <f>IF(C1044744="","",VLOOKUP(C1044744,运单基本信息!$C$4:$P$1048576,12,FALSE))</f>
        <v/>
      </c>
    </row>
    <row r="1044745" spans="10:10">
      <c r="J1044745" s="168" t="str">
        <f>IF(C1044745="","",VLOOKUP(C1044745,运单基本信息!$C$4:$P$1048576,12,FALSE))</f>
        <v/>
      </c>
    </row>
    <row r="1044746" spans="10:10">
      <c r="J1044746" s="168" t="str">
        <f>IF(C1044746="","",VLOOKUP(C1044746,运单基本信息!$C$4:$P$1048576,12,FALSE))</f>
        <v/>
      </c>
    </row>
    <row r="1044747" spans="10:10">
      <c r="J1044747" s="168" t="str">
        <f>IF(C1044747="","",VLOOKUP(C1044747,运单基本信息!$C$4:$P$1048576,12,FALSE))</f>
        <v/>
      </c>
    </row>
    <row r="1044748" spans="10:10">
      <c r="J1044748" s="168" t="str">
        <f>IF(C1044748="","",VLOOKUP(C1044748,运单基本信息!$C$4:$P$1048576,12,FALSE))</f>
        <v/>
      </c>
    </row>
    <row r="1044749" spans="10:10">
      <c r="J1044749" s="168" t="str">
        <f>IF(C1044749="","",VLOOKUP(C1044749,运单基本信息!$C$4:$P$1048576,12,FALSE))</f>
        <v/>
      </c>
    </row>
    <row r="1044750" spans="10:10">
      <c r="J1044750" s="168" t="str">
        <f>IF(C1044750="","",VLOOKUP(C1044750,运单基本信息!$C$4:$P$1048576,12,FALSE))</f>
        <v/>
      </c>
    </row>
    <row r="1044751" spans="10:10">
      <c r="J1044751" s="168" t="str">
        <f>IF(C1044751="","",VLOOKUP(C1044751,运单基本信息!$C$4:$P$1048576,12,FALSE))</f>
        <v/>
      </c>
    </row>
    <row r="1044752" spans="10:10">
      <c r="J1044752" s="168" t="str">
        <f>IF(C1044752="","",VLOOKUP(C1044752,运单基本信息!$C$4:$P$1048576,12,FALSE))</f>
        <v/>
      </c>
    </row>
    <row r="1044753" spans="10:10">
      <c r="J1044753" s="168" t="str">
        <f>IF(C1044753="","",VLOOKUP(C1044753,运单基本信息!$C$4:$P$1048576,12,FALSE))</f>
        <v/>
      </c>
    </row>
    <row r="1044754" spans="10:10">
      <c r="J1044754" s="168" t="str">
        <f>IF(C1044754="","",VLOOKUP(C1044754,运单基本信息!$C$4:$P$1048576,12,FALSE))</f>
        <v/>
      </c>
    </row>
    <row r="1044755" spans="10:10">
      <c r="J1044755" s="168" t="str">
        <f>IF(C1044755="","",VLOOKUP(C1044755,运单基本信息!$C$4:$P$1048576,12,FALSE))</f>
        <v/>
      </c>
    </row>
    <row r="1044756" spans="10:10">
      <c r="J1044756" s="168" t="str">
        <f>IF(C1044756="","",VLOOKUP(C1044756,运单基本信息!$C$4:$P$1048576,12,FALSE))</f>
        <v/>
      </c>
    </row>
    <row r="1044757" spans="10:10">
      <c r="J1044757" s="168" t="str">
        <f>IF(C1044757="","",VLOOKUP(C1044757,运单基本信息!$C$4:$P$1048576,12,FALSE))</f>
        <v/>
      </c>
    </row>
    <row r="1044758" spans="10:10">
      <c r="J1044758" s="168" t="str">
        <f>IF(C1044758="","",VLOOKUP(C1044758,运单基本信息!$C$4:$P$1048576,12,FALSE))</f>
        <v/>
      </c>
    </row>
    <row r="1044759" spans="10:10">
      <c r="J1044759" s="168" t="str">
        <f>IF(C1044759="","",VLOOKUP(C1044759,运单基本信息!$C$4:$P$1048576,12,FALSE))</f>
        <v/>
      </c>
    </row>
    <row r="1044760" spans="10:10">
      <c r="J1044760" s="168" t="str">
        <f>IF(C1044760="","",VLOOKUP(C1044760,运单基本信息!$C$4:$P$1048576,12,FALSE))</f>
        <v/>
      </c>
    </row>
    <row r="1044761" spans="10:10">
      <c r="J1044761" s="168" t="str">
        <f>IF(C1044761="","",VLOOKUP(C1044761,运单基本信息!$C$4:$P$1048576,12,FALSE))</f>
        <v/>
      </c>
    </row>
    <row r="1044762" spans="10:10">
      <c r="J1044762" s="168" t="str">
        <f>IF(C1044762="","",VLOOKUP(C1044762,运单基本信息!$C$4:$P$1048576,12,FALSE))</f>
        <v/>
      </c>
    </row>
    <row r="1044763" spans="10:10">
      <c r="J1044763" s="168" t="str">
        <f>IF(C1044763="","",VLOOKUP(C1044763,运单基本信息!$C$4:$P$1048576,12,FALSE))</f>
        <v/>
      </c>
    </row>
    <row r="1044764" spans="10:10">
      <c r="J1044764" s="168" t="str">
        <f>IF(C1044764="","",VLOOKUP(C1044764,运单基本信息!$C$4:$P$1048576,12,FALSE))</f>
        <v/>
      </c>
    </row>
    <row r="1044765" spans="10:10">
      <c r="J1044765" s="168" t="str">
        <f>IF(C1044765="","",VLOOKUP(C1044765,运单基本信息!$C$4:$P$1048576,12,FALSE))</f>
        <v/>
      </c>
    </row>
    <row r="1044766" spans="10:10">
      <c r="J1044766" s="168" t="str">
        <f>IF(C1044766="","",VLOOKUP(C1044766,运单基本信息!$C$4:$P$1048576,12,FALSE))</f>
        <v/>
      </c>
    </row>
    <row r="1044767" spans="10:10">
      <c r="J1044767" s="168" t="str">
        <f>IF(C1044767="","",VLOOKUP(C1044767,运单基本信息!$C$4:$P$1048576,12,FALSE))</f>
        <v/>
      </c>
    </row>
    <row r="1044768" spans="10:10">
      <c r="J1044768" s="168" t="str">
        <f>IF(C1044768="","",VLOOKUP(C1044768,运单基本信息!$C$4:$P$1048576,12,FALSE))</f>
        <v/>
      </c>
    </row>
    <row r="1044769" spans="10:10">
      <c r="J1044769" s="168" t="str">
        <f>IF(C1044769="","",VLOOKUP(C1044769,运单基本信息!$C$4:$P$1048576,12,FALSE))</f>
        <v/>
      </c>
    </row>
    <row r="1044770" spans="10:10">
      <c r="J1044770" s="168" t="str">
        <f>IF(C1044770="","",VLOOKUP(C1044770,运单基本信息!$C$4:$P$1048576,12,FALSE))</f>
        <v/>
      </c>
    </row>
    <row r="1044771" spans="10:10">
      <c r="J1044771" s="168" t="str">
        <f>IF(C1044771="","",VLOOKUP(C1044771,运单基本信息!$C$4:$P$1048576,12,FALSE))</f>
        <v/>
      </c>
    </row>
    <row r="1044772" spans="10:10">
      <c r="J1044772" s="168" t="str">
        <f>IF(C1044772="","",VLOOKUP(C1044772,运单基本信息!$C$4:$P$1048576,12,FALSE))</f>
        <v/>
      </c>
    </row>
    <row r="1044773" spans="10:10">
      <c r="J1044773" s="168" t="str">
        <f>IF(C1044773="","",VLOOKUP(C1044773,运单基本信息!$C$4:$P$1048576,12,FALSE))</f>
        <v/>
      </c>
    </row>
    <row r="1044774" spans="10:10">
      <c r="J1044774" s="168" t="str">
        <f>IF(C1044774="","",VLOOKUP(C1044774,运单基本信息!$C$4:$P$1048576,12,FALSE))</f>
        <v/>
      </c>
    </row>
    <row r="1044775" spans="10:10">
      <c r="J1044775" s="168" t="str">
        <f>IF(C1044775="","",VLOOKUP(C1044775,运单基本信息!$C$4:$P$1048576,12,FALSE))</f>
        <v/>
      </c>
    </row>
    <row r="1044776" spans="10:10">
      <c r="J1044776" s="168" t="str">
        <f>IF(C1044776="","",VLOOKUP(C1044776,运单基本信息!$C$4:$P$1048576,12,FALSE))</f>
        <v/>
      </c>
    </row>
    <row r="1044777" spans="10:10">
      <c r="J1044777" s="168" t="str">
        <f>IF(C1044777="","",VLOOKUP(C1044777,运单基本信息!$C$4:$P$1048576,12,FALSE))</f>
        <v/>
      </c>
    </row>
    <row r="1044778" spans="10:10">
      <c r="J1044778" s="168" t="str">
        <f>IF(C1044778="","",VLOOKUP(C1044778,运单基本信息!$C$4:$P$1048576,12,FALSE))</f>
        <v/>
      </c>
    </row>
    <row r="1044779" spans="10:10">
      <c r="J1044779" s="168" t="str">
        <f>IF(C1044779="","",VLOOKUP(C1044779,运单基本信息!$C$4:$P$1048576,12,FALSE))</f>
        <v/>
      </c>
    </row>
    <row r="1044780" spans="10:10">
      <c r="J1044780" s="168" t="str">
        <f>IF(C1044780="","",VLOOKUP(C1044780,运单基本信息!$C$4:$P$1048576,12,FALSE))</f>
        <v/>
      </c>
    </row>
    <row r="1044781" spans="10:10">
      <c r="J1044781" s="168" t="str">
        <f>IF(C1044781="","",VLOOKUP(C1044781,运单基本信息!$C$4:$P$1048576,12,FALSE))</f>
        <v/>
      </c>
    </row>
    <row r="1044782" spans="10:10">
      <c r="J1044782" s="168" t="str">
        <f>IF(C1044782="","",VLOOKUP(C1044782,运单基本信息!$C$4:$P$1048576,12,FALSE))</f>
        <v/>
      </c>
    </row>
    <row r="1044783" spans="10:10">
      <c r="J1044783" s="168" t="str">
        <f>IF(C1044783="","",VLOOKUP(C1044783,运单基本信息!$C$4:$P$1048576,12,FALSE))</f>
        <v/>
      </c>
    </row>
    <row r="1044784" spans="10:10">
      <c r="J1044784" s="168" t="str">
        <f>IF(C1044784="","",VLOOKUP(C1044784,运单基本信息!$C$4:$P$1048576,12,FALSE))</f>
        <v/>
      </c>
    </row>
    <row r="1044785" spans="10:10">
      <c r="J1044785" s="168" t="str">
        <f>IF(C1044785="","",VLOOKUP(C1044785,运单基本信息!$C$4:$P$1048576,12,FALSE))</f>
        <v/>
      </c>
    </row>
    <row r="1044786" spans="10:10">
      <c r="J1044786" s="168" t="str">
        <f>IF(C1044786="","",VLOOKUP(C1044786,运单基本信息!$C$4:$P$1048576,12,FALSE))</f>
        <v/>
      </c>
    </row>
    <row r="1044787" spans="10:10">
      <c r="J1044787" s="168" t="str">
        <f>IF(C1044787="","",VLOOKUP(C1044787,运单基本信息!$C$4:$P$1048576,12,FALSE))</f>
        <v/>
      </c>
    </row>
    <row r="1044788" spans="10:10">
      <c r="J1044788" s="168" t="str">
        <f>IF(C1044788="","",VLOOKUP(C1044788,运单基本信息!$C$4:$P$1048576,12,FALSE))</f>
        <v/>
      </c>
    </row>
    <row r="1044789" spans="10:10">
      <c r="J1044789" s="168" t="str">
        <f>IF(C1044789="","",VLOOKUP(C1044789,运单基本信息!$C$4:$P$1048576,12,FALSE))</f>
        <v/>
      </c>
    </row>
    <row r="1044790" spans="10:10">
      <c r="J1044790" s="168" t="str">
        <f>IF(C1044790="","",VLOOKUP(C1044790,运单基本信息!$C$4:$P$1048576,12,FALSE))</f>
        <v/>
      </c>
    </row>
    <row r="1044791" spans="10:10">
      <c r="J1044791" s="168" t="str">
        <f>IF(C1044791="","",VLOOKUP(C1044791,运单基本信息!$C$4:$P$1048576,12,FALSE))</f>
        <v/>
      </c>
    </row>
    <row r="1044792" spans="10:10">
      <c r="J1044792" s="168" t="str">
        <f>IF(C1044792="","",VLOOKUP(C1044792,运单基本信息!$C$4:$P$1048576,12,FALSE))</f>
        <v/>
      </c>
    </row>
    <row r="1044793" spans="10:10">
      <c r="J1044793" s="168" t="str">
        <f>IF(C1044793="","",VLOOKUP(C1044793,运单基本信息!$C$4:$P$1048576,12,FALSE))</f>
        <v/>
      </c>
    </row>
    <row r="1044794" spans="10:10">
      <c r="J1044794" s="168" t="str">
        <f>IF(C1044794="","",VLOOKUP(C1044794,运单基本信息!$C$4:$P$1048576,12,FALSE))</f>
        <v/>
      </c>
    </row>
    <row r="1044795" spans="10:10">
      <c r="J1044795" s="168" t="str">
        <f>IF(C1044795="","",VLOOKUP(C1044795,运单基本信息!$C$4:$P$1048576,12,FALSE))</f>
        <v/>
      </c>
    </row>
    <row r="1044796" spans="10:10">
      <c r="J1044796" s="168" t="str">
        <f>IF(C1044796="","",VLOOKUP(C1044796,运单基本信息!$C$4:$P$1048576,12,FALSE))</f>
        <v/>
      </c>
    </row>
    <row r="1044797" spans="10:10">
      <c r="J1044797" s="168" t="str">
        <f>IF(C1044797="","",VLOOKUP(C1044797,运单基本信息!$C$4:$P$1048576,12,FALSE))</f>
        <v/>
      </c>
    </row>
    <row r="1044798" spans="10:10">
      <c r="J1044798" s="168" t="str">
        <f>IF(C1044798="","",VLOOKUP(C1044798,运单基本信息!$C$4:$P$1048576,12,FALSE))</f>
        <v/>
      </c>
    </row>
    <row r="1044799" spans="10:10">
      <c r="J1044799" s="168" t="str">
        <f>IF(C1044799="","",VLOOKUP(C1044799,运单基本信息!$C$4:$P$1048576,12,FALSE))</f>
        <v/>
      </c>
    </row>
    <row r="1044800" spans="10:10">
      <c r="J1044800" s="168" t="str">
        <f>IF(C1044800="","",VLOOKUP(C1044800,运单基本信息!$C$4:$P$1048576,12,FALSE))</f>
        <v/>
      </c>
    </row>
    <row r="1044801" spans="10:10">
      <c r="J1044801" s="168" t="str">
        <f>IF(C1044801="","",VLOOKUP(C1044801,运单基本信息!$C$4:$P$1048576,12,FALSE))</f>
        <v/>
      </c>
    </row>
    <row r="1044802" spans="10:10">
      <c r="J1044802" s="168" t="str">
        <f>IF(C1044802="","",VLOOKUP(C1044802,运单基本信息!$C$4:$P$1048576,12,FALSE))</f>
        <v/>
      </c>
    </row>
    <row r="1044803" spans="10:10">
      <c r="J1044803" s="168" t="str">
        <f>IF(C1044803="","",VLOOKUP(C1044803,运单基本信息!$C$4:$P$1048576,12,FALSE))</f>
        <v/>
      </c>
    </row>
    <row r="1044804" spans="10:10">
      <c r="J1044804" s="168" t="str">
        <f>IF(C1044804="","",VLOOKUP(C1044804,运单基本信息!$C$4:$P$1048576,12,FALSE))</f>
        <v/>
      </c>
    </row>
    <row r="1044805" spans="10:10">
      <c r="J1044805" s="168" t="str">
        <f>IF(C1044805="","",VLOOKUP(C1044805,运单基本信息!$C$4:$P$1048576,12,FALSE))</f>
        <v/>
      </c>
    </row>
    <row r="1044806" spans="10:10">
      <c r="J1044806" s="168" t="str">
        <f>IF(C1044806="","",VLOOKUP(C1044806,运单基本信息!$C$4:$P$1048576,12,FALSE))</f>
        <v/>
      </c>
    </row>
    <row r="1044807" spans="10:10">
      <c r="J1044807" s="168" t="str">
        <f>IF(C1044807="","",VLOOKUP(C1044807,运单基本信息!$C$4:$P$1048576,12,FALSE))</f>
        <v/>
      </c>
    </row>
    <row r="1044808" spans="10:10">
      <c r="J1044808" s="168" t="str">
        <f>IF(C1044808="","",VLOOKUP(C1044808,运单基本信息!$C$4:$P$1048576,12,FALSE))</f>
        <v/>
      </c>
    </row>
    <row r="1044809" spans="10:10">
      <c r="J1044809" s="168" t="str">
        <f>IF(C1044809="","",VLOOKUP(C1044809,运单基本信息!$C$4:$P$1048576,12,FALSE))</f>
        <v/>
      </c>
    </row>
    <row r="1044810" spans="10:10">
      <c r="J1044810" s="168" t="str">
        <f>IF(C1044810="","",VLOOKUP(C1044810,运单基本信息!$C$4:$P$1048576,12,FALSE))</f>
        <v/>
      </c>
    </row>
    <row r="1044811" spans="10:10">
      <c r="J1044811" s="168" t="str">
        <f>IF(C1044811="","",VLOOKUP(C1044811,运单基本信息!$C$4:$P$1048576,12,FALSE))</f>
        <v/>
      </c>
    </row>
    <row r="1044812" spans="10:10">
      <c r="J1044812" s="168" t="str">
        <f>IF(C1044812="","",VLOOKUP(C1044812,运单基本信息!$C$4:$P$1048576,12,FALSE))</f>
        <v/>
      </c>
    </row>
    <row r="1044813" spans="10:10">
      <c r="J1044813" s="168" t="str">
        <f>IF(C1044813="","",VLOOKUP(C1044813,运单基本信息!$C$4:$P$1048576,12,FALSE))</f>
        <v/>
      </c>
    </row>
    <row r="1044814" spans="10:10">
      <c r="J1044814" s="168" t="str">
        <f>IF(C1044814="","",VLOOKUP(C1044814,运单基本信息!$C$4:$P$1048576,12,FALSE))</f>
        <v/>
      </c>
    </row>
    <row r="1044815" spans="10:10">
      <c r="J1044815" s="168" t="str">
        <f>IF(C1044815="","",VLOOKUP(C1044815,运单基本信息!$C$4:$P$1048576,12,FALSE))</f>
        <v/>
      </c>
    </row>
    <row r="1044816" spans="10:10">
      <c r="J1044816" s="168" t="str">
        <f>IF(C1044816="","",VLOOKUP(C1044816,运单基本信息!$C$4:$P$1048576,12,FALSE))</f>
        <v/>
      </c>
    </row>
    <row r="1044817" spans="10:10">
      <c r="J1044817" s="168" t="str">
        <f>IF(C1044817="","",VLOOKUP(C1044817,运单基本信息!$C$4:$P$1048576,12,FALSE))</f>
        <v/>
      </c>
    </row>
    <row r="1044818" spans="10:10">
      <c r="J1044818" s="168" t="str">
        <f>IF(C1044818="","",VLOOKUP(C1044818,运单基本信息!$C$4:$P$1048576,12,FALSE))</f>
        <v/>
      </c>
    </row>
    <row r="1044819" spans="10:10">
      <c r="J1044819" s="168" t="str">
        <f>IF(C1044819="","",VLOOKUP(C1044819,运单基本信息!$C$4:$P$1048576,12,FALSE))</f>
        <v/>
      </c>
    </row>
    <row r="1044820" spans="10:10">
      <c r="J1044820" s="168" t="str">
        <f>IF(C1044820="","",VLOOKUP(C1044820,运单基本信息!$C$4:$P$1048576,12,FALSE))</f>
        <v/>
      </c>
    </row>
    <row r="1044821" spans="10:10">
      <c r="J1044821" s="168" t="str">
        <f>IF(C1044821="","",VLOOKUP(C1044821,运单基本信息!$C$4:$P$1048576,12,FALSE))</f>
        <v/>
      </c>
    </row>
    <row r="1044822" spans="10:10">
      <c r="J1044822" s="168" t="str">
        <f>IF(C1044822="","",VLOOKUP(C1044822,运单基本信息!$C$4:$P$1048576,12,FALSE))</f>
        <v/>
      </c>
    </row>
    <row r="1044823" spans="10:10">
      <c r="J1044823" s="168" t="str">
        <f>IF(C1044823="","",VLOOKUP(C1044823,运单基本信息!$C$4:$P$1048576,12,FALSE))</f>
        <v/>
      </c>
    </row>
    <row r="1044824" spans="10:10">
      <c r="J1044824" s="168" t="str">
        <f>IF(C1044824="","",VLOOKUP(C1044824,运单基本信息!$C$4:$P$1048576,12,FALSE))</f>
        <v/>
      </c>
    </row>
    <row r="1044825" spans="10:10">
      <c r="J1044825" s="168" t="str">
        <f>IF(C1044825="","",VLOOKUP(C1044825,运单基本信息!$C$4:$P$1048576,12,FALSE))</f>
        <v/>
      </c>
    </row>
    <row r="1044826" spans="10:10">
      <c r="J1044826" s="168" t="str">
        <f>IF(C1044826="","",VLOOKUP(C1044826,运单基本信息!$C$4:$P$1048576,12,FALSE))</f>
        <v/>
      </c>
    </row>
    <row r="1044827" spans="10:10">
      <c r="J1044827" s="168" t="str">
        <f>IF(C1044827="","",VLOOKUP(C1044827,运单基本信息!$C$4:$P$1048576,12,FALSE))</f>
        <v/>
      </c>
    </row>
    <row r="1044828" spans="10:10">
      <c r="J1044828" s="168" t="str">
        <f>IF(C1044828="","",VLOOKUP(C1044828,运单基本信息!$C$4:$P$1048576,12,FALSE))</f>
        <v/>
      </c>
    </row>
    <row r="1044829" spans="10:10">
      <c r="J1044829" s="168" t="str">
        <f>IF(C1044829="","",VLOOKUP(C1044829,运单基本信息!$C$4:$P$1048576,12,FALSE))</f>
        <v/>
      </c>
    </row>
    <row r="1044830" spans="10:10">
      <c r="J1044830" s="168" t="str">
        <f>IF(C1044830="","",VLOOKUP(C1044830,运单基本信息!$C$4:$P$1048576,12,FALSE))</f>
        <v/>
      </c>
    </row>
    <row r="1044831" spans="10:10">
      <c r="J1044831" s="168" t="str">
        <f>IF(C1044831="","",VLOOKUP(C1044831,运单基本信息!$C$4:$P$1048576,12,FALSE))</f>
        <v/>
      </c>
    </row>
    <row r="1044832" spans="10:10">
      <c r="J1044832" s="168" t="str">
        <f>IF(C1044832="","",VLOOKUP(C1044832,运单基本信息!$C$4:$P$1048576,12,FALSE))</f>
        <v/>
      </c>
    </row>
    <row r="1044833" spans="10:10">
      <c r="J1044833" s="168" t="str">
        <f>IF(C1044833="","",VLOOKUP(C1044833,运单基本信息!$C$4:$P$1048576,12,FALSE))</f>
        <v/>
      </c>
    </row>
    <row r="1044834" spans="10:10">
      <c r="J1044834" s="168" t="str">
        <f>IF(C1044834="","",VLOOKUP(C1044834,运单基本信息!$C$4:$P$1048576,12,FALSE))</f>
        <v/>
      </c>
    </row>
    <row r="1044835" spans="10:10">
      <c r="J1044835" s="168" t="str">
        <f>IF(C1044835="","",VLOOKUP(C1044835,运单基本信息!$C$4:$P$1048576,12,FALSE))</f>
        <v/>
      </c>
    </row>
    <row r="1044836" spans="10:10">
      <c r="J1044836" s="168" t="str">
        <f>IF(C1044836="","",VLOOKUP(C1044836,运单基本信息!$C$4:$P$1048576,12,FALSE))</f>
        <v/>
      </c>
    </row>
    <row r="1044837" spans="10:10">
      <c r="J1044837" s="168" t="str">
        <f>IF(C1044837="","",VLOOKUP(C1044837,运单基本信息!$C$4:$P$1048576,12,FALSE))</f>
        <v/>
      </c>
    </row>
    <row r="1044838" spans="10:10">
      <c r="J1044838" s="168" t="str">
        <f>IF(C1044838="","",VLOOKUP(C1044838,运单基本信息!$C$4:$P$1048576,12,FALSE))</f>
        <v/>
      </c>
    </row>
    <row r="1044839" spans="10:10">
      <c r="J1044839" s="168" t="str">
        <f>IF(C1044839="","",VLOOKUP(C1044839,运单基本信息!$C$4:$P$1048576,12,FALSE))</f>
        <v/>
      </c>
    </row>
    <row r="1044840" spans="10:10">
      <c r="J1044840" s="168" t="str">
        <f>IF(C1044840="","",VLOOKUP(C1044840,运单基本信息!$C$4:$P$1048576,12,FALSE))</f>
        <v/>
      </c>
    </row>
    <row r="1044841" spans="10:10">
      <c r="J1044841" s="168" t="str">
        <f>IF(C1044841="","",VLOOKUP(C1044841,运单基本信息!$C$4:$P$1048576,12,FALSE))</f>
        <v/>
      </c>
    </row>
    <row r="1044842" spans="10:10">
      <c r="J1044842" s="168" t="str">
        <f>IF(C1044842="","",VLOOKUP(C1044842,运单基本信息!$C$4:$P$1048576,12,FALSE))</f>
        <v/>
      </c>
    </row>
    <row r="1044843" spans="10:10">
      <c r="J1044843" s="168" t="str">
        <f>IF(C1044843="","",VLOOKUP(C1044843,运单基本信息!$C$4:$P$1048576,12,FALSE))</f>
        <v/>
      </c>
    </row>
    <row r="1044844" spans="10:10">
      <c r="J1044844" s="168" t="str">
        <f>IF(C1044844="","",VLOOKUP(C1044844,运单基本信息!$C$4:$P$1048576,12,FALSE))</f>
        <v/>
      </c>
    </row>
    <row r="1044845" spans="10:10">
      <c r="J1044845" s="168" t="str">
        <f>IF(C1044845="","",VLOOKUP(C1044845,运单基本信息!$C$4:$P$1048576,12,FALSE))</f>
        <v/>
      </c>
    </row>
    <row r="1044846" spans="10:10">
      <c r="J1044846" s="168" t="str">
        <f>IF(C1044846="","",VLOOKUP(C1044846,运单基本信息!$C$4:$P$1048576,12,FALSE))</f>
        <v/>
      </c>
    </row>
    <row r="1044847" spans="10:10">
      <c r="J1044847" s="168" t="str">
        <f>IF(C1044847="","",VLOOKUP(C1044847,运单基本信息!$C$4:$P$1048576,12,FALSE))</f>
        <v/>
      </c>
    </row>
    <row r="1044848" spans="10:10">
      <c r="J1044848" s="168" t="str">
        <f>IF(C1044848="","",VLOOKUP(C1044848,运单基本信息!$C$4:$P$1048576,12,FALSE))</f>
        <v/>
      </c>
    </row>
    <row r="1044849" spans="10:10">
      <c r="J1044849" s="168" t="str">
        <f>IF(C1044849="","",VLOOKUP(C1044849,运单基本信息!$C$4:$P$1048576,12,FALSE))</f>
        <v/>
      </c>
    </row>
    <row r="1044850" spans="10:10">
      <c r="J1044850" s="168" t="str">
        <f>IF(C1044850="","",VLOOKUP(C1044850,运单基本信息!$C$4:$P$1048576,12,FALSE))</f>
        <v/>
      </c>
    </row>
    <row r="1044851" spans="10:10">
      <c r="J1044851" s="168" t="str">
        <f>IF(C1044851="","",VLOOKUP(C1044851,运单基本信息!$C$4:$P$1048576,12,FALSE))</f>
        <v/>
      </c>
    </row>
    <row r="1044852" spans="10:10">
      <c r="J1044852" s="168" t="str">
        <f>IF(C1044852="","",VLOOKUP(C1044852,运单基本信息!$C$4:$P$1048576,12,FALSE))</f>
        <v/>
      </c>
    </row>
    <row r="1044853" spans="10:10">
      <c r="J1044853" s="168" t="str">
        <f>IF(C1044853="","",VLOOKUP(C1044853,运单基本信息!$C$4:$P$1048576,12,FALSE))</f>
        <v/>
      </c>
    </row>
    <row r="1044854" spans="10:10">
      <c r="J1044854" s="168" t="str">
        <f>IF(C1044854="","",VLOOKUP(C1044854,运单基本信息!$C$4:$P$1048576,12,FALSE))</f>
        <v/>
      </c>
    </row>
    <row r="1044855" spans="10:10">
      <c r="J1044855" s="168" t="str">
        <f>IF(C1044855="","",VLOOKUP(C1044855,运单基本信息!$C$4:$P$1048576,12,FALSE))</f>
        <v/>
      </c>
    </row>
    <row r="1044856" spans="10:10">
      <c r="J1044856" s="168" t="str">
        <f>IF(C1044856="","",VLOOKUP(C1044856,运单基本信息!$C$4:$P$1048576,12,FALSE))</f>
        <v/>
      </c>
    </row>
    <row r="1044857" spans="10:10">
      <c r="J1044857" s="168" t="str">
        <f>IF(C1044857="","",VLOOKUP(C1044857,运单基本信息!$C$4:$P$1048576,12,FALSE))</f>
        <v/>
      </c>
    </row>
    <row r="1044858" spans="10:10">
      <c r="J1044858" s="168" t="str">
        <f>IF(C1044858="","",VLOOKUP(C1044858,运单基本信息!$C$4:$P$1048576,12,FALSE))</f>
        <v/>
      </c>
    </row>
    <row r="1044859" spans="10:10">
      <c r="J1044859" s="168" t="str">
        <f>IF(C1044859="","",VLOOKUP(C1044859,运单基本信息!$C$4:$P$1048576,12,FALSE))</f>
        <v/>
      </c>
    </row>
    <row r="1044860" spans="10:10">
      <c r="J1044860" s="168" t="str">
        <f>IF(C1044860="","",VLOOKUP(C1044860,运单基本信息!$C$4:$P$1048576,12,FALSE))</f>
        <v/>
      </c>
    </row>
    <row r="1044861" spans="10:10">
      <c r="J1044861" s="168" t="str">
        <f>IF(C1044861="","",VLOOKUP(C1044861,运单基本信息!$C$4:$P$1048576,12,FALSE))</f>
        <v/>
      </c>
    </row>
    <row r="1044862" spans="10:10">
      <c r="J1044862" s="168" t="str">
        <f>IF(C1044862="","",VLOOKUP(C1044862,运单基本信息!$C$4:$P$1048576,12,FALSE))</f>
        <v/>
      </c>
    </row>
    <row r="1044863" spans="10:10">
      <c r="J1044863" s="168" t="str">
        <f>IF(C1044863="","",VLOOKUP(C1044863,运单基本信息!$C$4:$P$1048576,12,FALSE))</f>
        <v/>
      </c>
    </row>
    <row r="1044864" spans="10:10">
      <c r="J1044864" s="168" t="str">
        <f>IF(C1044864="","",VLOOKUP(C1044864,运单基本信息!$C$4:$P$1048576,12,FALSE))</f>
        <v/>
      </c>
    </row>
    <row r="1044865" spans="10:10">
      <c r="J1044865" s="168" t="str">
        <f>IF(C1044865="","",VLOOKUP(C1044865,运单基本信息!$C$4:$P$1048576,12,FALSE))</f>
        <v/>
      </c>
    </row>
    <row r="1044866" spans="10:10">
      <c r="J1044866" s="168" t="str">
        <f>IF(C1044866="","",VLOOKUP(C1044866,运单基本信息!$C$4:$P$1048576,12,FALSE))</f>
        <v/>
      </c>
    </row>
    <row r="1044867" spans="10:10">
      <c r="J1044867" s="168" t="str">
        <f>IF(C1044867="","",VLOOKUP(C1044867,运单基本信息!$C$4:$P$1048576,12,FALSE))</f>
        <v/>
      </c>
    </row>
    <row r="1044868" spans="10:10">
      <c r="J1044868" s="168" t="str">
        <f>IF(C1044868="","",VLOOKUP(C1044868,运单基本信息!$C$4:$P$1048576,12,FALSE))</f>
        <v/>
      </c>
    </row>
    <row r="1044869" spans="10:10">
      <c r="J1044869" s="168" t="str">
        <f>IF(C1044869="","",VLOOKUP(C1044869,运单基本信息!$C$4:$P$1048576,12,FALSE))</f>
        <v/>
      </c>
    </row>
    <row r="1044870" spans="10:10">
      <c r="J1044870" s="168" t="str">
        <f>IF(C1044870="","",VLOOKUP(C1044870,运单基本信息!$C$4:$P$1048576,12,FALSE))</f>
        <v/>
      </c>
    </row>
    <row r="1044871" spans="10:10">
      <c r="J1044871" s="168" t="str">
        <f>IF(C1044871="","",VLOOKUP(C1044871,运单基本信息!$C$4:$P$1048576,12,FALSE))</f>
        <v/>
      </c>
    </row>
    <row r="1044872" spans="10:10">
      <c r="J1044872" s="168" t="str">
        <f>IF(C1044872="","",VLOOKUP(C1044872,运单基本信息!$C$4:$P$1048576,12,FALSE))</f>
        <v/>
      </c>
    </row>
    <row r="1044873" spans="10:10">
      <c r="J1044873" s="168" t="str">
        <f>IF(C1044873="","",VLOOKUP(C1044873,运单基本信息!$C$4:$P$1048576,12,FALSE))</f>
        <v/>
      </c>
    </row>
    <row r="1044874" spans="10:10">
      <c r="J1044874" s="168" t="str">
        <f>IF(C1044874="","",VLOOKUP(C1044874,运单基本信息!$C$4:$P$1048576,12,FALSE))</f>
        <v/>
      </c>
    </row>
    <row r="1044875" spans="10:10">
      <c r="J1044875" s="168" t="str">
        <f>IF(C1044875="","",VLOOKUP(C1044875,运单基本信息!$C$4:$P$1048576,12,FALSE))</f>
        <v/>
      </c>
    </row>
    <row r="1044876" spans="10:10">
      <c r="J1044876" s="168" t="str">
        <f>IF(C1044876="","",VLOOKUP(C1044876,运单基本信息!$C$4:$P$1048576,12,FALSE))</f>
        <v/>
      </c>
    </row>
    <row r="1044877" spans="10:10">
      <c r="J1044877" s="168" t="str">
        <f>IF(C1044877="","",VLOOKUP(C1044877,运单基本信息!$C$4:$P$1048576,12,FALSE))</f>
        <v/>
      </c>
    </row>
    <row r="1044878" spans="10:10">
      <c r="J1044878" s="168" t="str">
        <f>IF(C1044878="","",VLOOKUP(C1044878,运单基本信息!$C$4:$P$1048576,12,FALSE))</f>
        <v/>
      </c>
    </row>
    <row r="1044879" spans="10:10">
      <c r="J1044879" s="168" t="str">
        <f>IF(C1044879="","",VLOOKUP(C1044879,运单基本信息!$C$4:$P$1048576,12,FALSE))</f>
        <v/>
      </c>
    </row>
    <row r="1044880" spans="10:10">
      <c r="J1044880" s="168" t="str">
        <f>IF(C1044880="","",VLOOKUP(C1044880,运单基本信息!$C$4:$P$1048576,12,FALSE))</f>
        <v/>
      </c>
    </row>
    <row r="1044881" spans="10:10">
      <c r="J1044881" s="168" t="str">
        <f>IF(C1044881="","",VLOOKUP(C1044881,运单基本信息!$C$4:$P$1048576,12,FALSE))</f>
        <v/>
      </c>
    </row>
    <row r="1044882" spans="10:10">
      <c r="J1044882" s="168" t="str">
        <f>IF(C1044882="","",VLOOKUP(C1044882,运单基本信息!$C$4:$P$1048576,12,FALSE))</f>
        <v/>
      </c>
    </row>
    <row r="1044883" spans="10:10">
      <c r="J1044883" s="168" t="str">
        <f>IF(C1044883="","",VLOOKUP(C1044883,运单基本信息!$C$4:$P$1048576,12,FALSE))</f>
        <v/>
      </c>
    </row>
    <row r="1044884" spans="10:10">
      <c r="J1044884" s="168" t="str">
        <f>IF(C1044884="","",VLOOKUP(C1044884,运单基本信息!$C$4:$P$1048576,12,FALSE))</f>
        <v/>
      </c>
    </row>
    <row r="1044885" spans="10:10">
      <c r="J1044885" s="168" t="str">
        <f>IF(C1044885="","",VLOOKUP(C1044885,运单基本信息!$C$4:$P$1048576,12,FALSE))</f>
        <v/>
      </c>
    </row>
    <row r="1044886" spans="10:10">
      <c r="J1044886" s="168" t="str">
        <f>IF(C1044886="","",VLOOKUP(C1044886,运单基本信息!$C$4:$P$1048576,12,FALSE))</f>
        <v/>
      </c>
    </row>
    <row r="1044887" spans="10:10">
      <c r="J1044887" s="168" t="str">
        <f>IF(C1044887="","",VLOOKUP(C1044887,运单基本信息!$C$4:$P$1048576,12,FALSE))</f>
        <v/>
      </c>
    </row>
    <row r="1044888" spans="10:10">
      <c r="J1044888" s="168" t="str">
        <f>IF(C1044888="","",VLOOKUP(C1044888,运单基本信息!$C$4:$P$1048576,12,FALSE))</f>
        <v/>
      </c>
    </row>
    <row r="1044889" spans="10:10">
      <c r="J1044889" s="168" t="str">
        <f>IF(C1044889="","",VLOOKUP(C1044889,运单基本信息!$C$4:$P$1048576,12,FALSE))</f>
        <v/>
      </c>
    </row>
    <row r="1044890" spans="10:10">
      <c r="J1044890" s="168" t="str">
        <f>IF(C1044890="","",VLOOKUP(C1044890,运单基本信息!$C$4:$P$1048576,12,FALSE))</f>
        <v/>
      </c>
    </row>
    <row r="1044891" spans="10:10">
      <c r="J1044891" s="168" t="str">
        <f>IF(C1044891="","",VLOOKUP(C1044891,运单基本信息!$C$4:$P$1048576,12,FALSE))</f>
        <v/>
      </c>
    </row>
    <row r="1044892" spans="10:10">
      <c r="J1044892" s="168" t="str">
        <f>IF(C1044892="","",VLOOKUP(C1044892,运单基本信息!$C$4:$P$1048576,12,FALSE))</f>
        <v/>
      </c>
    </row>
    <row r="1044893" spans="10:10">
      <c r="J1044893" s="168" t="str">
        <f>IF(C1044893="","",VLOOKUP(C1044893,运单基本信息!$C$4:$P$1048576,12,FALSE))</f>
        <v/>
      </c>
    </row>
    <row r="1044894" spans="10:10">
      <c r="J1044894" s="168" t="str">
        <f>IF(C1044894="","",VLOOKUP(C1044894,运单基本信息!$C$4:$P$1048576,12,FALSE))</f>
        <v/>
      </c>
    </row>
    <row r="1044895" spans="10:10">
      <c r="J1044895" s="168" t="str">
        <f>IF(C1044895="","",VLOOKUP(C1044895,运单基本信息!$C$4:$P$1048576,12,FALSE))</f>
        <v/>
      </c>
    </row>
    <row r="1044896" spans="10:10">
      <c r="J1044896" s="168" t="str">
        <f>IF(C1044896="","",VLOOKUP(C1044896,运单基本信息!$C$4:$P$1048576,12,FALSE))</f>
        <v/>
      </c>
    </row>
    <row r="1044897" spans="10:10">
      <c r="J1044897" s="168" t="str">
        <f>IF(C1044897="","",VLOOKUP(C1044897,运单基本信息!$C$4:$P$1048576,12,FALSE))</f>
        <v/>
      </c>
    </row>
    <row r="1044898" spans="10:10">
      <c r="J1044898" s="168" t="str">
        <f>IF(C1044898="","",VLOOKUP(C1044898,运单基本信息!$C$4:$P$1048576,12,FALSE))</f>
        <v/>
      </c>
    </row>
    <row r="1044899" spans="10:10">
      <c r="J1044899" s="168" t="str">
        <f>IF(C1044899="","",VLOOKUP(C1044899,运单基本信息!$C$4:$P$1048576,12,FALSE))</f>
        <v/>
      </c>
    </row>
    <row r="1044900" spans="10:10">
      <c r="J1044900" s="168" t="str">
        <f>IF(C1044900="","",VLOOKUP(C1044900,运单基本信息!$C$4:$P$1048576,12,FALSE))</f>
        <v/>
      </c>
    </row>
    <row r="1044901" spans="10:10">
      <c r="J1044901" s="168" t="str">
        <f>IF(C1044901="","",VLOOKUP(C1044901,运单基本信息!$C$4:$P$1048576,12,FALSE))</f>
        <v/>
      </c>
    </row>
    <row r="1044902" spans="10:10">
      <c r="J1044902" s="168" t="str">
        <f>IF(C1044902="","",VLOOKUP(C1044902,运单基本信息!$C$4:$P$1048576,12,FALSE))</f>
        <v/>
      </c>
    </row>
    <row r="1044903" spans="10:10">
      <c r="J1044903" s="168" t="str">
        <f>IF(C1044903="","",VLOOKUP(C1044903,运单基本信息!$C$4:$P$1048576,12,FALSE))</f>
        <v/>
      </c>
    </row>
    <row r="1044904" spans="10:10">
      <c r="J1044904" s="168" t="str">
        <f>IF(C1044904="","",VLOOKUP(C1044904,运单基本信息!$C$4:$P$1048576,12,FALSE))</f>
        <v/>
      </c>
    </row>
    <row r="1044905" spans="10:10">
      <c r="J1044905" s="168" t="str">
        <f>IF(C1044905="","",VLOOKUP(C1044905,运单基本信息!$C$4:$P$1048576,12,FALSE))</f>
        <v/>
      </c>
    </row>
    <row r="1044906" spans="10:10">
      <c r="J1044906" s="168" t="str">
        <f>IF(C1044906="","",VLOOKUP(C1044906,运单基本信息!$C$4:$P$1048576,12,FALSE))</f>
        <v/>
      </c>
    </row>
    <row r="1044907" spans="10:10">
      <c r="J1044907" s="168" t="str">
        <f>IF(C1044907="","",VLOOKUP(C1044907,运单基本信息!$C$4:$P$1048576,12,FALSE))</f>
        <v/>
      </c>
    </row>
    <row r="1044908" spans="10:10">
      <c r="J1044908" s="168" t="str">
        <f>IF(C1044908="","",VLOOKUP(C1044908,运单基本信息!$C$4:$P$1048576,12,FALSE))</f>
        <v/>
      </c>
    </row>
    <row r="1044909" spans="10:10">
      <c r="J1044909" s="168" t="str">
        <f>IF(C1044909="","",VLOOKUP(C1044909,运单基本信息!$C$4:$P$1048576,12,FALSE))</f>
        <v/>
      </c>
    </row>
    <row r="1044910" spans="10:10">
      <c r="J1044910" s="168" t="str">
        <f>IF(C1044910="","",VLOOKUP(C1044910,运单基本信息!$C$4:$P$1048576,12,FALSE))</f>
        <v/>
      </c>
    </row>
    <row r="1044911" spans="10:10">
      <c r="J1044911" s="168" t="str">
        <f>IF(C1044911="","",VLOOKUP(C1044911,运单基本信息!$C$4:$P$1048576,12,FALSE))</f>
        <v/>
      </c>
    </row>
    <row r="1044912" spans="10:10">
      <c r="J1044912" s="168" t="str">
        <f>IF(C1044912="","",VLOOKUP(C1044912,运单基本信息!$C$4:$P$1048576,12,FALSE))</f>
        <v/>
      </c>
    </row>
    <row r="1044913" spans="10:10">
      <c r="J1044913" s="168" t="str">
        <f>IF(C1044913="","",VLOOKUP(C1044913,运单基本信息!$C$4:$P$1048576,12,FALSE))</f>
        <v/>
      </c>
    </row>
    <row r="1044914" spans="10:10">
      <c r="J1044914" s="168" t="str">
        <f>IF(C1044914="","",VLOOKUP(C1044914,运单基本信息!$C$4:$P$1048576,12,FALSE))</f>
        <v/>
      </c>
    </row>
    <row r="1044915" spans="10:10">
      <c r="J1044915" s="168" t="str">
        <f>IF(C1044915="","",VLOOKUP(C1044915,运单基本信息!$C$4:$P$1048576,12,FALSE))</f>
        <v/>
      </c>
    </row>
    <row r="1044916" spans="10:10">
      <c r="J1044916" s="168" t="str">
        <f>IF(C1044916="","",VLOOKUP(C1044916,运单基本信息!$C$4:$P$1048576,12,FALSE))</f>
        <v/>
      </c>
    </row>
    <row r="1044917" spans="10:10">
      <c r="J1044917" s="168" t="str">
        <f>IF(C1044917="","",VLOOKUP(C1044917,运单基本信息!$C$4:$P$1048576,12,FALSE))</f>
        <v/>
      </c>
    </row>
    <row r="1044918" spans="10:10">
      <c r="J1044918" s="168" t="str">
        <f>IF(C1044918="","",VLOOKUP(C1044918,运单基本信息!$C$4:$P$1048576,12,FALSE))</f>
        <v/>
      </c>
    </row>
    <row r="1044919" spans="10:10">
      <c r="J1044919" s="168" t="str">
        <f>IF(C1044919="","",VLOOKUP(C1044919,运单基本信息!$C$4:$P$1048576,12,FALSE))</f>
        <v/>
      </c>
    </row>
    <row r="1044920" spans="10:10">
      <c r="J1044920" s="168" t="str">
        <f>IF(C1044920="","",VLOOKUP(C1044920,运单基本信息!$C$4:$P$1048576,12,FALSE))</f>
        <v/>
      </c>
    </row>
    <row r="1044921" spans="10:10">
      <c r="J1044921" s="168" t="str">
        <f>IF(C1044921="","",VLOOKUP(C1044921,运单基本信息!$C$4:$P$1048576,12,FALSE))</f>
        <v/>
      </c>
    </row>
    <row r="1044922" spans="10:10">
      <c r="J1044922" s="168" t="str">
        <f>IF(C1044922="","",VLOOKUP(C1044922,运单基本信息!$C$4:$P$1048576,12,FALSE))</f>
        <v/>
      </c>
    </row>
    <row r="1044923" spans="10:10">
      <c r="J1044923" s="168" t="str">
        <f>IF(C1044923="","",VLOOKUP(C1044923,运单基本信息!$C$4:$P$1048576,12,FALSE))</f>
        <v/>
      </c>
    </row>
    <row r="1044924" spans="10:10">
      <c r="J1044924" s="168" t="str">
        <f>IF(C1044924="","",VLOOKUP(C1044924,运单基本信息!$C$4:$P$1048576,12,FALSE))</f>
        <v/>
      </c>
    </row>
    <row r="1044925" spans="10:10">
      <c r="J1044925" s="168" t="str">
        <f>IF(C1044925="","",VLOOKUP(C1044925,运单基本信息!$C$4:$P$1048576,12,FALSE))</f>
        <v/>
      </c>
    </row>
    <row r="1044926" spans="10:10">
      <c r="J1044926" s="168" t="str">
        <f>IF(C1044926="","",VLOOKUP(C1044926,运单基本信息!$C$4:$P$1048576,12,FALSE))</f>
        <v/>
      </c>
    </row>
    <row r="1044927" spans="10:10">
      <c r="J1044927" s="168" t="str">
        <f>IF(C1044927="","",VLOOKUP(C1044927,运单基本信息!$C$4:$P$1048576,12,FALSE))</f>
        <v/>
      </c>
    </row>
    <row r="1044928" spans="10:10">
      <c r="J1044928" s="168" t="str">
        <f>IF(C1044928="","",VLOOKUP(C1044928,运单基本信息!$C$4:$P$1048576,12,FALSE))</f>
        <v/>
      </c>
    </row>
    <row r="1044929" spans="10:10">
      <c r="J1044929" s="168" t="str">
        <f>IF(C1044929="","",VLOOKUP(C1044929,运单基本信息!$C$4:$P$1048576,12,FALSE))</f>
        <v/>
      </c>
    </row>
    <row r="1044930" spans="10:10">
      <c r="J1044930" s="168" t="str">
        <f>IF(C1044930="","",VLOOKUP(C1044930,运单基本信息!$C$4:$P$1048576,12,FALSE))</f>
        <v/>
      </c>
    </row>
    <row r="1044931" spans="10:10">
      <c r="J1044931" s="168" t="str">
        <f>IF(C1044931="","",VLOOKUP(C1044931,运单基本信息!$C$4:$P$1048576,12,FALSE))</f>
        <v/>
      </c>
    </row>
    <row r="1044932" spans="10:10">
      <c r="J1044932" s="168" t="str">
        <f>IF(C1044932="","",VLOOKUP(C1044932,运单基本信息!$C$4:$P$1048576,12,FALSE))</f>
        <v/>
      </c>
    </row>
    <row r="1044933" spans="10:10">
      <c r="J1044933" s="168" t="str">
        <f>IF(C1044933="","",VLOOKUP(C1044933,运单基本信息!$C$4:$P$1048576,12,FALSE))</f>
        <v/>
      </c>
    </row>
    <row r="1044934" spans="10:10">
      <c r="J1044934" s="168" t="str">
        <f>IF(C1044934="","",VLOOKUP(C1044934,运单基本信息!$C$4:$P$1048576,12,FALSE))</f>
        <v/>
      </c>
    </row>
    <row r="1044935" spans="10:10">
      <c r="J1044935" s="168" t="str">
        <f>IF(C1044935="","",VLOOKUP(C1044935,运单基本信息!$C$4:$P$1048576,12,FALSE))</f>
        <v/>
      </c>
    </row>
    <row r="1044936" spans="10:10">
      <c r="J1044936" s="168" t="str">
        <f>IF(C1044936="","",VLOOKUP(C1044936,运单基本信息!$C$4:$P$1048576,12,FALSE))</f>
        <v/>
      </c>
    </row>
    <row r="1044937" spans="10:10">
      <c r="J1044937" s="168" t="str">
        <f>IF(C1044937="","",VLOOKUP(C1044937,运单基本信息!$C$4:$P$1048576,12,FALSE))</f>
        <v/>
      </c>
    </row>
    <row r="1044938" spans="10:10">
      <c r="J1044938" s="168" t="str">
        <f>IF(C1044938="","",VLOOKUP(C1044938,运单基本信息!$C$4:$P$1048576,12,FALSE))</f>
        <v/>
      </c>
    </row>
    <row r="1044939" spans="10:10">
      <c r="J1044939" s="168" t="str">
        <f>IF(C1044939="","",VLOOKUP(C1044939,运单基本信息!$C$4:$P$1048576,12,FALSE))</f>
        <v/>
      </c>
    </row>
    <row r="1044940" spans="10:10">
      <c r="J1044940" s="168" t="str">
        <f>IF(C1044940="","",VLOOKUP(C1044940,运单基本信息!$C$4:$P$1048576,12,FALSE))</f>
        <v/>
      </c>
    </row>
    <row r="1044941" spans="10:10">
      <c r="J1044941" s="168" t="str">
        <f>IF(C1044941="","",VLOOKUP(C1044941,运单基本信息!$C$4:$P$1048576,12,FALSE))</f>
        <v/>
      </c>
    </row>
    <row r="1044942" spans="10:10">
      <c r="J1044942" s="168" t="str">
        <f>IF(C1044942="","",VLOOKUP(C1044942,运单基本信息!$C$4:$P$1048576,12,FALSE))</f>
        <v/>
      </c>
    </row>
    <row r="1044943" spans="10:10">
      <c r="J1044943" s="168" t="str">
        <f>IF(C1044943="","",VLOOKUP(C1044943,运单基本信息!$C$4:$P$1048576,12,FALSE))</f>
        <v/>
      </c>
    </row>
    <row r="1044944" spans="10:10">
      <c r="J1044944" s="168" t="str">
        <f>IF(C1044944="","",VLOOKUP(C1044944,运单基本信息!$C$4:$P$1048576,12,FALSE))</f>
        <v/>
      </c>
    </row>
    <row r="1044945" spans="10:10">
      <c r="J1044945" s="168" t="str">
        <f>IF(C1044945="","",VLOOKUP(C1044945,运单基本信息!$C$4:$P$1048576,12,FALSE))</f>
        <v/>
      </c>
    </row>
    <row r="1044946" spans="10:10">
      <c r="J1044946" s="168" t="str">
        <f>IF(C1044946="","",VLOOKUP(C1044946,运单基本信息!$C$4:$P$1048576,12,FALSE))</f>
        <v/>
      </c>
    </row>
    <row r="1044947" spans="10:10">
      <c r="J1044947" s="168" t="str">
        <f>IF(C1044947="","",VLOOKUP(C1044947,运单基本信息!$C$4:$P$1048576,12,FALSE))</f>
        <v/>
      </c>
    </row>
    <row r="1044948" spans="10:10">
      <c r="J1044948" s="168" t="str">
        <f>IF(C1044948="","",VLOOKUP(C1044948,运单基本信息!$C$4:$P$1048576,12,FALSE))</f>
        <v/>
      </c>
    </row>
    <row r="1044949" spans="10:10">
      <c r="J1044949" s="168" t="str">
        <f>IF(C1044949="","",VLOOKUP(C1044949,运单基本信息!$C$4:$P$1048576,12,FALSE))</f>
        <v/>
      </c>
    </row>
    <row r="1044950" spans="10:10">
      <c r="J1044950" s="168" t="str">
        <f>IF(C1044950="","",VLOOKUP(C1044950,运单基本信息!$C$4:$P$1048576,12,FALSE))</f>
        <v/>
      </c>
    </row>
    <row r="1044951" spans="10:10">
      <c r="J1044951" s="168" t="str">
        <f>IF(C1044951="","",VLOOKUP(C1044951,运单基本信息!$C$4:$P$1048576,12,FALSE))</f>
        <v/>
      </c>
    </row>
    <row r="1044952" spans="10:10">
      <c r="J1044952" s="168" t="str">
        <f>IF(C1044952="","",VLOOKUP(C1044952,运单基本信息!$C$4:$P$1048576,12,FALSE))</f>
        <v/>
      </c>
    </row>
    <row r="1044953" spans="10:10">
      <c r="J1044953" s="168" t="str">
        <f>IF(C1044953="","",VLOOKUP(C1044953,运单基本信息!$C$4:$P$1048576,12,FALSE))</f>
        <v/>
      </c>
    </row>
    <row r="1044954" spans="10:10">
      <c r="J1044954" s="168" t="str">
        <f>IF(C1044954="","",VLOOKUP(C1044954,运单基本信息!$C$4:$P$1048576,12,FALSE))</f>
        <v/>
      </c>
    </row>
    <row r="1044955" spans="10:10">
      <c r="J1044955" s="168" t="str">
        <f>IF(C1044955="","",VLOOKUP(C1044955,运单基本信息!$C$4:$P$1048576,12,FALSE))</f>
        <v/>
      </c>
    </row>
    <row r="1044956" spans="10:10">
      <c r="J1044956" s="168" t="str">
        <f>IF(C1044956="","",VLOOKUP(C1044956,运单基本信息!$C$4:$P$1048576,12,FALSE))</f>
        <v/>
      </c>
    </row>
    <row r="1044957" spans="10:10">
      <c r="J1044957" s="168" t="str">
        <f>IF(C1044957="","",VLOOKUP(C1044957,运单基本信息!$C$4:$P$1048576,12,FALSE))</f>
        <v/>
      </c>
    </row>
    <row r="1044958" spans="10:10">
      <c r="J1044958" s="168" t="str">
        <f>IF(C1044958="","",VLOOKUP(C1044958,运单基本信息!$C$4:$P$1048576,12,FALSE))</f>
        <v/>
      </c>
    </row>
    <row r="1044959" spans="10:10">
      <c r="J1044959" s="168" t="str">
        <f>IF(C1044959="","",VLOOKUP(C1044959,运单基本信息!$C$4:$P$1048576,12,FALSE))</f>
        <v/>
      </c>
    </row>
    <row r="1044960" spans="10:10">
      <c r="J1044960" s="168" t="str">
        <f>IF(C1044960="","",VLOOKUP(C1044960,运单基本信息!$C$4:$P$1048576,12,FALSE))</f>
        <v/>
      </c>
    </row>
    <row r="1044961" spans="10:10">
      <c r="J1044961" s="168" t="str">
        <f>IF(C1044961="","",VLOOKUP(C1044961,运单基本信息!$C$4:$P$1048576,12,FALSE))</f>
        <v/>
      </c>
    </row>
    <row r="1044962" spans="10:10">
      <c r="J1044962" s="168" t="str">
        <f>IF(C1044962="","",VLOOKUP(C1044962,运单基本信息!$C$4:$P$1048576,12,FALSE))</f>
        <v/>
      </c>
    </row>
    <row r="1044963" spans="10:10">
      <c r="J1044963" s="168" t="str">
        <f>IF(C1044963="","",VLOOKUP(C1044963,运单基本信息!$C$4:$P$1048576,12,FALSE))</f>
        <v/>
      </c>
    </row>
    <row r="1044964" spans="10:10">
      <c r="J1044964" s="168" t="str">
        <f>IF(C1044964="","",VLOOKUP(C1044964,运单基本信息!$C$4:$P$1048576,12,FALSE))</f>
        <v/>
      </c>
    </row>
    <row r="1044965" spans="10:10">
      <c r="J1044965" s="168" t="str">
        <f>IF(C1044965="","",VLOOKUP(C1044965,运单基本信息!$C$4:$P$1048576,12,FALSE))</f>
        <v/>
      </c>
    </row>
    <row r="1044966" spans="10:10">
      <c r="J1044966" s="168" t="str">
        <f>IF(C1044966="","",VLOOKUP(C1044966,运单基本信息!$C$4:$P$1048576,12,FALSE))</f>
        <v/>
      </c>
    </row>
    <row r="1044967" spans="10:10">
      <c r="J1044967" s="168" t="str">
        <f>IF(C1044967="","",VLOOKUP(C1044967,运单基本信息!$C$4:$P$1048576,12,FALSE))</f>
        <v/>
      </c>
    </row>
    <row r="1044968" spans="10:10">
      <c r="J1044968" s="168" t="str">
        <f>IF(C1044968="","",VLOOKUP(C1044968,运单基本信息!$C$4:$P$1048576,12,FALSE))</f>
        <v/>
      </c>
    </row>
    <row r="1044969" spans="10:10">
      <c r="J1044969" s="168" t="str">
        <f>IF(C1044969="","",VLOOKUP(C1044969,运单基本信息!$C$4:$P$1048576,12,FALSE))</f>
        <v/>
      </c>
    </row>
    <row r="1044970" spans="10:10">
      <c r="J1044970" s="168" t="str">
        <f>IF(C1044970="","",VLOOKUP(C1044970,运单基本信息!$C$4:$P$1048576,12,FALSE))</f>
        <v/>
      </c>
    </row>
    <row r="1044971" spans="10:10">
      <c r="J1044971" s="168" t="str">
        <f>IF(C1044971="","",VLOOKUP(C1044971,运单基本信息!$C$4:$P$1048576,12,FALSE))</f>
        <v/>
      </c>
    </row>
    <row r="1044972" spans="10:10">
      <c r="J1044972" s="168" t="str">
        <f>IF(C1044972="","",VLOOKUP(C1044972,运单基本信息!$C$4:$P$1048576,12,FALSE))</f>
        <v/>
      </c>
    </row>
    <row r="1044973" spans="10:10">
      <c r="J1044973" s="168" t="str">
        <f>IF(C1044973="","",VLOOKUP(C1044973,运单基本信息!$C$4:$P$1048576,12,FALSE))</f>
        <v/>
      </c>
    </row>
    <row r="1044974" spans="10:10">
      <c r="J1044974" s="168" t="str">
        <f>IF(C1044974="","",VLOOKUP(C1044974,运单基本信息!$C$4:$P$1048576,12,FALSE))</f>
        <v/>
      </c>
    </row>
    <row r="1044975" spans="10:10">
      <c r="J1044975" s="168" t="str">
        <f>IF(C1044975="","",VLOOKUP(C1044975,运单基本信息!$C$4:$P$1048576,12,FALSE))</f>
        <v/>
      </c>
    </row>
    <row r="1044976" spans="10:10">
      <c r="J1044976" s="168" t="str">
        <f>IF(C1044976="","",VLOOKUP(C1044976,运单基本信息!$C$4:$P$1048576,12,FALSE))</f>
        <v/>
      </c>
    </row>
    <row r="1044977" spans="10:10">
      <c r="J1044977" s="168" t="str">
        <f>IF(C1044977="","",VLOOKUP(C1044977,运单基本信息!$C$4:$P$1048576,12,FALSE))</f>
        <v/>
      </c>
    </row>
    <row r="1044978" spans="10:10">
      <c r="J1044978" s="168" t="str">
        <f>IF(C1044978="","",VLOOKUP(C1044978,运单基本信息!$C$4:$P$1048576,12,FALSE))</f>
        <v/>
      </c>
    </row>
    <row r="1044979" spans="10:10">
      <c r="J1044979" s="168" t="str">
        <f>IF(C1044979="","",VLOOKUP(C1044979,运单基本信息!$C$4:$P$1048576,12,FALSE))</f>
        <v/>
      </c>
    </row>
    <row r="1044980" spans="10:10">
      <c r="J1044980" s="168" t="str">
        <f>IF(C1044980="","",VLOOKUP(C1044980,运单基本信息!$C$4:$P$1048576,12,FALSE))</f>
        <v/>
      </c>
    </row>
    <row r="1044981" spans="10:10">
      <c r="J1044981" s="168" t="str">
        <f>IF(C1044981="","",VLOOKUP(C1044981,运单基本信息!$C$4:$P$1048576,12,FALSE))</f>
        <v/>
      </c>
    </row>
    <row r="1044982" spans="10:10">
      <c r="J1044982" s="168" t="str">
        <f>IF(C1044982="","",VLOOKUP(C1044982,运单基本信息!$C$4:$P$1048576,12,FALSE))</f>
        <v/>
      </c>
    </row>
    <row r="1044983" spans="10:10">
      <c r="J1044983" s="168" t="str">
        <f>IF(C1044983="","",VLOOKUP(C1044983,运单基本信息!$C$4:$P$1048576,12,FALSE))</f>
        <v/>
      </c>
    </row>
    <row r="1044984" spans="10:10">
      <c r="J1044984" s="168" t="str">
        <f>IF(C1044984="","",VLOOKUP(C1044984,运单基本信息!$C$4:$P$1048576,12,FALSE))</f>
        <v/>
      </c>
    </row>
    <row r="1044985" spans="10:10">
      <c r="J1044985" s="168" t="str">
        <f>IF(C1044985="","",VLOOKUP(C1044985,运单基本信息!$C$4:$P$1048576,12,FALSE))</f>
        <v/>
      </c>
    </row>
    <row r="1044986" spans="10:10">
      <c r="J1044986" s="168" t="str">
        <f>IF(C1044986="","",VLOOKUP(C1044986,运单基本信息!$C$4:$P$1048576,12,FALSE))</f>
        <v/>
      </c>
    </row>
    <row r="1044987" spans="10:10">
      <c r="J1044987" s="168" t="str">
        <f>IF(C1044987="","",VLOOKUP(C1044987,运单基本信息!$C$4:$P$1048576,12,FALSE))</f>
        <v/>
      </c>
    </row>
    <row r="1044988" spans="10:10">
      <c r="J1044988" s="168" t="str">
        <f>IF(C1044988="","",VLOOKUP(C1044988,运单基本信息!$C$4:$P$1048576,12,FALSE))</f>
        <v/>
      </c>
    </row>
    <row r="1044989" spans="10:10">
      <c r="J1044989" s="168" t="str">
        <f>IF(C1044989="","",VLOOKUP(C1044989,运单基本信息!$C$4:$P$1048576,12,FALSE))</f>
        <v/>
      </c>
    </row>
    <row r="1044990" spans="10:10">
      <c r="J1044990" s="168" t="str">
        <f>IF(C1044990="","",VLOOKUP(C1044990,运单基本信息!$C$4:$P$1048576,12,FALSE))</f>
        <v/>
      </c>
    </row>
    <row r="1044991" spans="10:10">
      <c r="J1044991" s="168" t="str">
        <f>IF(C1044991="","",VLOOKUP(C1044991,运单基本信息!$C$4:$P$1048576,12,FALSE))</f>
        <v/>
      </c>
    </row>
    <row r="1044992" spans="10:10">
      <c r="J1044992" s="168" t="str">
        <f>IF(C1044992="","",VLOOKUP(C1044992,运单基本信息!$C$4:$P$1048576,12,FALSE))</f>
        <v/>
      </c>
    </row>
    <row r="1044993" spans="10:10">
      <c r="J1044993" s="168" t="str">
        <f>IF(C1044993="","",VLOOKUP(C1044993,运单基本信息!$C$4:$P$1048576,12,FALSE))</f>
        <v/>
      </c>
    </row>
    <row r="1044994" spans="10:10">
      <c r="J1044994" s="168" t="str">
        <f>IF(C1044994="","",VLOOKUP(C1044994,运单基本信息!$C$4:$P$1048576,12,FALSE))</f>
        <v/>
      </c>
    </row>
    <row r="1044995" spans="10:10">
      <c r="J1044995" s="168" t="str">
        <f>IF(C1044995="","",VLOOKUP(C1044995,运单基本信息!$C$4:$P$1048576,12,FALSE))</f>
        <v/>
      </c>
    </row>
    <row r="1044996" spans="10:10">
      <c r="J1044996" s="168" t="str">
        <f>IF(C1044996="","",VLOOKUP(C1044996,运单基本信息!$C$4:$P$1048576,12,FALSE))</f>
        <v/>
      </c>
    </row>
    <row r="1044997" spans="10:10">
      <c r="J1044997" s="168" t="str">
        <f>IF(C1044997="","",VLOOKUP(C1044997,运单基本信息!$C$4:$P$1048576,12,FALSE))</f>
        <v/>
      </c>
    </row>
    <row r="1044998" spans="10:10">
      <c r="J1044998" s="168" t="str">
        <f>IF(C1044998="","",VLOOKUP(C1044998,运单基本信息!$C$4:$P$1048576,12,FALSE))</f>
        <v/>
      </c>
    </row>
    <row r="1044999" spans="10:10">
      <c r="J1044999" s="168" t="str">
        <f>IF(C1044999="","",VLOOKUP(C1044999,运单基本信息!$C$4:$P$1048576,12,FALSE))</f>
        <v/>
      </c>
    </row>
    <row r="1045000" spans="10:10">
      <c r="J1045000" s="168" t="str">
        <f>IF(C1045000="","",VLOOKUP(C1045000,运单基本信息!$C$4:$P$1048576,12,FALSE))</f>
        <v/>
      </c>
    </row>
    <row r="1045001" spans="10:10">
      <c r="J1045001" s="168" t="str">
        <f>IF(C1045001="","",VLOOKUP(C1045001,运单基本信息!$C$4:$P$1048576,12,FALSE))</f>
        <v/>
      </c>
    </row>
    <row r="1045002" spans="10:10">
      <c r="J1045002" s="168" t="str">
        <f>IF(C1045002="","",VLOOKUP(C1045002,运单基本信息!$C$4:$P$1048576,12,FALSE))</f>
        <v/>
      </c>
    </row>
    <row r="1045003" spans="10:10">
      <c r="J1045003" s="168" t="str">
        <f>IF(C1045003="","",VLOOKUP(C1045003,运单基本信息!$C$4:$P$1048576,12,FALSE))</f>
        <v/>
      </c>
    </row>
    <row r="1045004" spans="10:10">
      <c r="J1045004" s="168" t="str">
        <f>IF(C1045004="","",VLOOKUP(C1045004,运单基本信息!$C$4:$P$1048576,12,FALSE))</f>
        <v/>
      </c>
    </row>
    <row r="1045005" spans="10:10">
      <c r="J1045005" s="168" t="str">
        <f>IF(C1045005="","",VLOOKUP(C1045005,运单基本信息!$C$4:$P$1048576,12,FALSE))</f>
        <v/>
      </c>
    </row>
    <row r="1045006" spans="10:10">
      <c r="J1045006" s="168" t="str">
        <f>IF(C1045006="","",VLOOKUP(C1045006,运单基本信息!$C$4:$P$1048576,12,FALSE))</f>
        <v/>
      </c>
    </row>
    <row r="1045007" spans="10:10">
      <c r="J1045007" s="168" t="str">
        <f>IF(C1045007="","",VLOOKUP(C1045007,运单基本信息!$C$4:$P$1048576,12,FALSE))</f>
        <v/>
      </c>
    </row>
    <row r="1045008" spans="10:10">
      <c r="J1045008" s="168" t="str">
        <f>IF(C1045008="","",VLOOKUP(C1045008,运单基本信息!$C$4:$P$1048576,12,FALSE))</f>
        <v/>
      </c>
    </row>
    <row r="1045009" spans="10:10">
      <c r="J1045009" s="168" t="str">
        <f>IF(C1045009="","",VLOOKUP(C1045009,运单基本信息!$C$4:$P$1048576,12,FALSE))</f>
        <v/>
      </c>
    </row>
    <row r="1045010" spans="10:10">
      <c r="J1045010" s="168" t="str">
        <f>IF(C1045010="","",VLOOKUP(C1045010,运单基本信息!$C$4:$P$1048576,12,FALSE))</f>
        <v/>
      </c>
    </row>
    <row r="1045011" spans="10:10">
      <c r="J1045011" s="168" t="str">
        <f>IF(C1045011="","",VLOOKUP(C1045011,运单基本信息!$C$4:$P$1048576,12,FALSE))</f>
        <v/>
      </c>
    </row>
    <row r="1045012" spans="10:10">
      <c r="J1045012" s="168" t="str">
        <f>IF(C1045012="","",VLOOKUP(C1045012,运单基本信息!$C$4:$P$1048576,12,FALSE))</f>
        <v/>
      </c>
    </row>
    <row r="1045013" spans="10:10">
      <c r="J1045013" s="168" t="str">
        <f>IF(C1045013="","",VLOOKUP(C1045013,运单基本信息!$C$4:$P$1048576,12,FALSE))</f>
        <v/>
      </c>
    </row>
    <row r="1045014" spans="10:10">
      <c r="J1045014" s="168" t="str">
        <f>IF(C1045014="","",VLOOKUP(C1045014,运单基本信息!$C$4:$P$1048576,12,FALSE))</f>
        <v/>
      </c>
    </row>
    <row r="1045015" spans="10:10">
      <c r="J1045015" s="168" t="str">
        <f>IF(C1045015="","",VLOOKUP(C1045015,运单基本信息!$C$4:$P$1048576,12,FALSE))</f>
        <v/>
      </c>
    </row>
    <row r="1045016" spans="10:10">
      <c r="J1045016" s="168" t="str">
        <f>IF(C1045016="","",VLOOKUP(C1045016,运单基本信息!$C$4:$P$1048576,12,FALSE))</f>
        <v/>
      </c>
    </row>
    <row r="1045017" spans="10:10">
      <c r="J1045017" s="168" t="str">
        <f>IF(C1045017="","",VLOOKUP(C1045017,运单基本信息!$C$4:$P$1048576,12,FALSE))</f>
        <v/>
      </c>
    </row>
    <row r="1045018" spans="10:10">
      <c r="J1045018" s="168" t="str">
        <f>IF(C1045018="","",VLOOKUP(C1045018,运单基本信息!$C$4:$P$1048576,12,FALSE))</f>
        <v/>
      </c>
    </row>
    <row r="1045019" spans="10:10">
      <c r="J1045019" s="168" t="str">
        <f>IF(C1045019="","",VLOOKUP(C1045019,运单基本信息!$C$4:$P$1048576,12,FALSE))</f>
        <v/>
      </c>
    </row>
    <row r="1045020" spans="10:10">
      <c r="J1045020" s="168" t="str">
        <f>IF(C1045020="","",VLOOKUP(C1045020,运单基本信息!$C$4:$P$1048576,12,FALSE))</f>
        <v/>
      </c>
    </row>
    <row r="1045021" spans="10:10">
      <c r="J1045021" s="168" t="str">
        <f>IF(C1045021="","",VLOOKUP(C1045021,运单基本信息!$C$4:$P$1048576,12,FALSE))</f>
        <v/>
      </c>
    </row>
    <row r="1045022" spans="10:10">
      <c r="J1045022" s="168" t="str">
        <f>IF(C1045022="","",VLOOKUP(C1045022,运单基本信息!$C$4:$P$1048576,12,FALSE))</f>
        <v/>
      </c>
    </row>
    <row r="1045023" spans="10:10">
      <c r="J1045023" s="168" t="str">
        <f>IF(C1045023="","",VLOOKUP(C1045023,运单基本信息!$C$4:$P$1048576,12,FALSE))</f>
        <v/>
      </c>
    </row>
    <row r="1045024" spans="10:10">
      <c r="J1045024" s="168" t="str">
        <f>IF(C1045024="","",VLOOKUP(C1045024,运单基本信息!$C$4:$P$1048576,12,FALSE))</f>
        <v/>
      </c>
    </row>
    <row r="1045025" spans="10:10">
      <c r="J1045025" s="168" t="str">
        <f>IF(C1045025="","",VLOOKUP(C1045025,运单基本信息!$C$4:$P$1048576,12,FALSE))</f>
        <v/>
      </c>
    </row>
    <row r="1045026" spans="10:10">
      <c r="J1045026" s="168" t="str">
        <f>IF(C1045026="","",VLOOKUP(C1045026,运单基本信息!$C$4:$P$1048576,12,FALSE))</f>
        <v/>
      </c>
    </row>
    <row r="1045027" spans="10:10">
      <c r="J1045027" s="168" t="str">
        <f>IF(C1045027="","",VLOOKUP(C1045027,运单基本信息!$C$4:$P$1048576,12,FALSE))</f>
        <v/>
      </c>
    </row>
    <row r="1045028" spans="10:10">
      <c r="J1045028" s="168" t="str">
        <f>IF(C1045028="","",VLOOKUP(C1045028,运单基本信息!$C$4:$P$1048576,12,FALSE))</f>
        <v/>
      </c>
    </row>
    <row r="1045029" spans="10:10">
      <c r="J1045029" s="168" t="str">
        <f>IF(C1045029="","",VLOOKUP(C1045029,运单基本信息!$C$4:$P$1048576,12,FALSE))</f>
        <v/>
      </c>
    </row>
    <row r="1045030" spans="10:10">
      <c r="J1045030" s="168" t="str">
        <f>IF(C1045030="","",VLOOKUP(C1045030,运单基本信息!$C$4:$P$1048576,12,FALSE))</f>
        <v/>
      </c>
    </row>
    <row r="1045031" spans="10:10">
      <c r="J1045031" s="168" t="str">
        <f>IF(C1045031="","",VLOOKUP(C1045031,运单基本信息!$C$4:$P$1048576,12,FALSE))</f>
        <v/>
      </c>
    </row>
    <row r="1045032" spans="10:10">
      <c r="J1045032" s="168" t="str">
        <f>IF(C1045032="","",VLOOKUP(C1045032,运单基本信息!$C$4:$P$1048576,12,FALSE))</f>
        <v/>
      </c>
    </row>
    <row r="1045033" spans="10:10">
      <c r="J1045033" s="168" t="str">
        <f>IF(C1045033="","",VLOOKUP(C1045033,运单基本信息!$C$4:$P$1048576,12,FALSE))</f>
        <v/>
      </c>
    </row>
    <row r="1045034" spans="10:10">
      <c r="J1045034" s="168" t="str">
        <f>IF(C1045034="","",VLOOKUP(C1045034,运单基本信息!$C$4:$P$1048576,12,FALSE))</f>
        <v/>
      </c>
    </row>
    <row r="1045035" spans="10:10">
      <c r="J1045035" s="168" t="str">
        <f>IF(C1045035="","",VLOOKUP(C1045035,运单基本信息!$C$4:$P$1048576,12,FALSE))</f>
        <v/>
      </c>
    </row>
    <row r="1045036" spans="10:10">
      <c r="J1045036" s="168" t="str">
        <f>IF(C1045036="","",VLOOKUP(C1045036,运单基本信息!$C$4:$P$1048576,12,FALSE))</f>
        <v/>
      </c>
    </row>
    <row r="1045037" spans="10:10">
      <c r="J1045037" s="168" t="str">
        <f>IF(C1045037="","",VLOOKUP(C1045037,运单基本信息!$C$4:$P$1048576,12,FALSE))</f>
        <v/>
      </c>
    </row>
    <row r="1045038" spans="10:10">
      <c r="J1045038" s="168" t="str">
        <f>IF(C1045038="","",VLOOKUP(C1045038,运单基本信息!$C$4:$P$1048576,12,FALSE))</f>
        <v/>
      </c>
    </row>
    <row r="1045039" spans="10:10">
      <c r="J1045039" s="168" t="str">
        <f>IF(C1045039="","",VLOOKUP(C1045039,运单基本信息!$C$4:$P$1048576,12,FALSE))</f>
        <v/>
      </c>
    </row>
    <row r="1045040" spans="10:10">
      <c r="J1045040" s="168" t="str">
        <f>IF(C1045040="","",VLOOKUP(C1045040,运单基本信息!$C$4:$P$1048576,12,FALSE))</f>
        <v/>
      </c>
    </row>
    <row r="1045041" spans="10:10">
      <c r="J1045041" s="168" t="str">
        <f>IF(C1045041="","",VLOOKUP(C1045041,运单基本信息!$C$4:$P$1048576,12,FALSE))</f>
        <v/>
      </c>
    </row>
    <row r="1045042" spans="10:10">
      <c r="J1045042" s="168" t="str">
        <f>IF(C1045042="","",VLOOKUP(C1045042,运单基本信息!$C$4:$P$1048576,12,FALSE))</f>
        <v/>
      </c>
    </row>
    <row r="1045043" spans="10:10">
      <c r="J1045043" s="168" t="str">
        <f>IF(C1045043="","",VLOOKUP(C1045043,运单基本信息!$C$4:$P$1048576,12,FALSE))</f>
        <v/>
      </c>
    </row>
    <row r="1045044" spans="10:10">
      <c r="J1045044" s="168" t="str">
        <f>IF(C1045044="","",VLOOKUP(C1045044,运单基本信息!$C$4:$P$1048576,12,FALSE))</f>
        <v/>
      </c>
    </row>
    <row r="1045045" spans="10:10">
      <c r="J1045045" s="168" t="str">
        <f>IF(C1045045="","",VLOOKUP(C1045045,运单基本信息!$C$4:$P$1048576,12,FALSE))</f>
        <v/>
      </c>
    </row>
    <row r="1045046" spans="10:10">
      <c r="J1045046" s="168" t="str">
        <f>IF(C1045046="","",VLOOKUP(C1045046,运单基本信息!$C$4:$P$1048576,12,FALSE))</f>
        <v/>
      </c>
    </row>
    <row r="1045047" spans="10:10">
      <c r="J1045047" s="168" t="str">
        <f>IF(C1045047="","",VLOOKUP(C1045047,运单基本信息!$C$4:$P$1048576,12,FALSE))</f>
        <v/>
      </c>
    </row>
    <row r="1045048" spans="10:10">
      <c r="J1045048" s="168" t="str">
        <f>IF(C1045048="","",VLOOKUP(C1045048,运单基本信息!$C$4:$P$1048576,12,FALSE))</f>
        <v/>
      </c>
    </row>
    <row r="1045049" spans="10:10">
      <c r="J1045049" s="168" t="str">
        <f>IF(C1045049="","",VLOOKUP(C1045049,运单基本信息!$C$4:$P$1048576,12,FALSE))</f>
        <v/>
      </c>
    </row>
    <row r="1045050" spans="10:10">
      <c r="J1045050" s="168" t="str">
        <f>IF(C1045050="","",VLOOKUP(C1045050,运单基本信息!$C$4:$P$1048576,12,FALSE))</f>
        <v/>
      </c>
    </row>
    <row r="1045051" spans="10:10">
      <c r="J1045051" s="168" t="str">
        <f>IF(C1045051="","",VLOOKUP(C1045051,运单基本信息!$C$4:$P$1048576,12,FALSE))</f>
        <v/>
      </c>
    </row>
    <row r="1045052" spans="10:10">
      <c r="J1045052" s="168" t="str">
        <f>IF(C1045052="","",VLOOKUP(C1045052,运单基本信息!$C$4:$P$1048576,12,FALSE))</f>
        <v/>
      </c>
    </row>
    <row r="1045053" spans="10:10">
      <c r="J1045053" s="168" t="str">
        <f>IF(C1045053="","",VLOOKUP(C1045053,运单基本信息!$C$4:$P$1048576,12,FALSE))</f>
        <v/>
      </c>
    </row>
    <row r="1045054" spans="10:10">
      <c r="J1045054" s="168" t="str">
        <f>IF(C1045054="","",VLOOKUP(C1045054,运单基本信息!$C$4:$P$1048576,12,FALSE))</f>
        <v/>
      </c>
    </row>
    <row r="1045055" spans="10:10">
      <c r="J1045055" s="168" t="str">
        <f>IF(C1045055="","",VLOOKUP(C1045055,运单基本信息!$C$4:$P$1048576,12,FALSE))</f>
        <v/>
      </c>
    </row>
    <row r="1045056" spans="10:10">
      <c r="J1045056" s="168" t="str">
        <f>IF(C1045056="","",VLOOKUP(C1045056,运单基本信息!$C$4:$P$1048576,12,FALSE))</f>
        <v/>
      </c>
    </row>
    <row r="1045057" spans="10:10">
      <c r="J1045057" s="168" t="str">
        <f>IF(C1045057="","",VLOOKUP(C1045057,运单基本信息!$C$4:$P$1048576,12,FALSE))</f>
        <v/>
      </c>
    </row>
    <row r="1045058" spans="10:10">
      <c r="J1045058" s="168" t="str">
        <f>IF(C1045058="","",VLOOKUP(C1045058,运单基本信息!$C$4:$P$1048576,12,FALSE))</f>
        <v/>
      </c>
    </row>
    <row r="1045059" spans="10:10">
      <c r="J1045059" s="168" t="str">
        <f>IF(C1045059="","",VLOOKUP(C1045059,运单基本信息!$C$4:$P$1048576,12,FALSE))</f>
        <v/>
      </c>
    </row>
    <row r="1045060" spans="10:10">
      <c r="J1045060" s="168" t="str">
        <f>IF(C1045060="","",VLOOKUP(C1045060,运单基本信息!$C$4:$P$1048576,12,FALSE))</f>
        <v/>
      </c>
    </row>
    <row r="1045061" spans="10:10">
      <c r="J1045061" s="168" t="str">
        <f>IF(C1045061="","",VLOOKUP(C1045061,运单基本信息!$C$4:$P$1048576,12,FALSE))</f>
        <v/>
      </c>
    </row>
    <row r="1045062" spans="10:10">
      <c r="J1045062" s="168" t="str">
        <f>IF(C1045062="","",VLOOKUP(C1045062,运单基本信息!$C$4:$P$1048576,12,FALSE))</f>
        <v/>
      </c>
    </row>
    <row r="1045063" spans="10:10">
      <c r="J1045063" s="168" t="str">
        <f>IF(C1045063="","",VLOOKUP(C1045063,运单基本信息!$C$4:$P$1048576,12,FALSE))</f>
        <v/>
      </c>
    </row>
    <row r="1045064" spans="10:10">
      <c r="J1045064" s="168" t="str">
        <f>IF(C1045064="","",VLOOKUP(C1045064,运单基本信息!$C$4:$P$1048576,12,FALSE))</f>
        <v/>
      </c>
    </row>
    <row r="1045065" spans="10:10">
      <c r="J1045065" s="168" t="str">
        <f>IF(C1045065="","",VLOOKUP(C1045065,运单基本信息!$C$4:$P$1048576,12,FALSE))</f>
        <v/>
      </c>
    </row>
    <row r="1045066" spans="10:10">
      <c r="J1045066" s="168" t="str">
        <f>IF(C1045066="","",VLOOKUP(C1045066,运单基本信息!$C$4:$P$1048576,12,FALSE))</f>
        <v/>
      </c>
    </row>
    <row r="1045067" spans="10:10">
      <c r="J1045067" s="168" t="str">
        <f>IF(C1045067="","",VLOOKUP(C1045067,运单基本信息!$C$4:$P$1048576,12,FALSE))</f>
        <v/>
      </c>
    </row>
    <row r="1045068" spans="10:10">
      <c r="J1045068" s="168" t="str">
        <f>IF(C1045068="","",VLOOKUP(C1045068,运单基本信息!$C$4:$P$1048576,12,FALSE))</f>
        <v/>
      </c>
    </row>
    <row r="1045069" spans="10:10">
      <c r="J1045069" s="168" t="str">
        <f>IF(C1045069="","",VLOOKUP(C1045069,运单基本信息!$C$4:$P$1048576,12,FALSE))</f>
        <v/>
      </c>
    </row>
    <row r="1045070" spans="10:10">
      <c r="J1045070" s="168" t="str">
        <f>IF(C1045070="","",VLOOKUP(C1045070,运单基本信息!$C$4:$P$1048576,12,FALSE))</f>
        <v/>
      </c>
    </row>
    <row r="1045071" spans="10:10">
      <c r="J1045071" s="168" t="str">
        <f>IF(C1045071="","",VLOOKUP(C1045071,运单基本信息!$C$4:$P$1048576,12,FALSE))</f>
        <v/>
      </c>
    </row>
    <row r="1045072" spans="10:10">
      <c r="J1045072" s="168" t="str">
        <f>IF(C1045072="","",VLOOKUP(C1045072,运单基本信息!$C$4:$P$1048576,12,FALSE))</f>
        <v/>
      </c>
    </row>
    <row r="1045073" spans="10:10">
      <c r="J1045073" s="168" t="str">
        <f>IF(C1045073="","",VLOOKUP(C1045073,运单基本信息!$C$4:$P$1048576,12,FALSE))</f>
        <v/>
      </c>
    </row>
    <row r="1045074" spans="10:10">
      <c r="J1045074" s="168" t="str">
        <f>IF(C1045074="","",VLOOKUP(C1045074,运单基本信息!$C$4:$P$1048576,12,FALSE))</f>
        <v/>
      </c>
    </row>
    <row r="1045075" spans="10:10">
      <c r="J1045075" s="168" t="str">
        <f>IF(C1045075="","",VLOOKUP(C1045075,运单基本信息!$C$4:$P$1048576,12,FALSE))</f>
        <v/>
      </c>
    </row>
    <row r="1045076" spans="10:10">
      <c r="J1045076" s="168" t="str">
        <f>IF(C1045076="","",VLOOKUP(C1045076,运单基本信息!$C$4:$P$1048576,12,FALSE))</f>
        <v/>
      </c>
    </row>
    <row r="1045077" spans="10:10">
      <c r="J1045077" s="168" t="str">
        <f>IF(C1045077="","",VLOOKUP(C1045077,运单基本信息!$C$4:$P$1048576,12,FALSE))</f>
        <v/>
      </c>
    </row>
    <row r="1045078" spans="10:10">
      <c r="J1045078" s="168" t="str">
        <f>IF(C1045078="","",VLOOKUP(C1045078,运单基本信息!$C$4:$P$1048576,12,FALSE))</f>
        <v/>
      </c>
    </row>
    <row r="1045079" spans="10:10">
      <c r="J1045079" s="168" t="str">
        <f>IF(C1045079="","",VLOOKUP(C1045079,运单基本信息!$C$4:$P$1048576,12,FALSE))</f>
        <v/>
      </c>
    </row>
    <row r="1045080" spans="10:10">
      <c r="J1045080" s="168" t="str">
        <f>IF(C1045080="","",VLOOKUP(C1045080,运单基本信息!$C$4:$P$1048576,12,FALSE))</f>
        <v/>
      </c>
    </row>
    <row r="1045081" spans="10:10">
      <c r="J1045081" s="168" t="str">
        <f>IF(C1045081="","",VLOOKUP(C1045081,运单基本信息!$C$4:$P$1048576,12,FALSE))</f>
        <v/>
      </c>
    </row>
    <row r="1045082" spans="10:10">
      <c r="J1045082" s="168" t="str">
        <f>IF(C1045082="","",VLOOKUP(C1045082,运单基本信息!$C$4:$P$1048576,12,FALSE))</f>
        <v/>
      </c>
    </row>
    <row r="1045083" spans="10:10">
      <c r="J1045083" s="168" t="str">
        <f>IF(C1045083="","",VLOOKUP(C1045083,运单基本信息!$C$4:$P$1048576,12,FALSE))</f>
        <v/>
      </c>
    </row>
    <row r="1045084" spans="10:10">
      <c r="J1045084" s="168" t="str">
        <f>IF(C1045084="","",VLOOKUP(C1045084,运单基本信息!$C$4:$P$1048576,12,FALSE))</f>
        <v/>
      </c>
    </row>
    <row r="1045085" spans="10:10">
      <c r="J1045085" s="168" t="str">
        <f>IF(C1045085="","",VLOOKUP(C1045085,运单基本信息!$C$4:$P$1048576,12,FALSE))</f>
        <v/>
      </c>
    </row>
    <row r="1045086" spans="10:10">
      <c r="J1045086" s="168" t="str">
        <f>IF(C1045086="","",VLOOKUP(C1045086,运单基本信息!$C$4:$P$1048576,12,FALSE))</f>
        <v/>
      </c>
    </row>
    <row r="1045087" spans="10:10">
      <c r="J1045087" s="168" t="str">
        <f>IF(C1045087="","",VLOOKUP(C1045087,运单基本信息!$C$4:$P$1048576,12,FALSE))</f>
        <v/>
      </c>
    </row>
    <row r="1045088" spans="10:10">
      <c r="J1045088" s="168" t="str">
        <f>IF(C1045088="","",VLOOKUP(C1045088,运单基本信息!$C$4:$P$1048576,12,FALSE))</f>
        <v/>
      </c>
    </row>
    <row r="1045089" spans="10:10">
      <c r="J1045089" s="168" t="str">
        <f>IF(C1045089="","",VLOOKUP(C1045089,运单基本信息!$C$4:$P$1048576,12,FALSE))</f>
        <v/>
      </c>
    </row>
    <row r="1045090" spans="10:10">
      <c r="J1045090" s="168" t="str">
        <f>IF(C1045090="","",VLOOKUP(C1045090,运单基本信息!$C$4:$P$1048576,12,FALSE))</f>
        <v/>
      </c>
    </row>
    <row r="1045091" spans="10:10">
      <c r="J1045091" s="168" t="str">
        <f>IF(C1045091="","",VLOOKUP(C1045091,运单基本信息!$C$4:$P$1048576,12,FALSE))</f>
        <v/>
      </c>
    </row>
    <row r="1045092" spans="10:10">
      <c r="J1045092" s="168" t="str">
        <f>IF(C1045092="","",VLOOKUP(C1045092,运单基本信息!$C$4:$P$1048576,12,FALSE))</f>
        <v/>
      </c>
    </row>
    <row r="1045093" spans="10:10">
      <c r="J1045093" s="168" t="str">
        <f>IF(C1045093="","",VLOOKUP(C1045093,运单基本信息!$C$4:$P$1048576,12,FALSE))</f>
        <v/>
      </c>
    </row>
    <row r="1045094" spans="10:10">
      <c r="J1045094" s="168" t="str">
        <f>IF(C1045094="","",VLOOKUP(C1045094,运单基本信息!$C$4:$P$1048576,12,FALSE))</f>
        <v/>
      </c>
    </row>
    <row r="1045095" spans="10:10">
      <c r="J1045095" s="168" t="str">
        <f>IF(C1045095="","",VLOOKUP(C1045095,运单基本信息!$C$4:$P$1048576,12,FALSE))</f>
        <v/>
      </c>
    </row>
    <row r="1045096" spans="10:10">
      <c r="J1045096" s="168" t="str">
        <f>IF(C1045096="","",VLOOKUP(C1045096,运单基本信息!$C$4:$P$1048576,12,FALSE))</f>
        <v/>
      </c>
    </row>
    <row r="1045097" spans="10:10">
      <c r="J1045097" s="168" t="str">
        <f>IF(C1045097="","",VLOOKUP(C1045097,运单基本信息!$C$4:$P$1048576,12,FALSE))</f>
        <v/>
      </c>
    </row>
    <row r="1045098" spans="10:10">
      <c r="J1045098" s="168" t="str">
        <f>IF(C1045098="","",VLOOKUP(C1045098,运单基本信息!$C$4:$P$1048576,12,FALSE))</f>
        <v/>
      </c>
    </row>
    <row r="1045099" spans="10:10">
      <c r="J1045099" s="168" t="str">
        <f>IF(C1045099="","",VLOOKUP(C1045099,运单基本信息!$C$4:$P$1048576,12,FALSE))</f>
        <v/>
      </c>
    </row>
    <row r="1045100" spans="10:10">
      <c r="J1045100" s="168" t="str">
        <f>IF(C1045100="","",VLOOKUP(C1045100,运单基本信息!$C$4:$P$1048576,12,FALSE))</f>
        <v/>
      </c>
    </row>
    <row r="1045101" spans="10:10">
      <c r="J1045101" s="168" t="str">
        <f>IF(C1045101="","",VLOOKUP(C1045101,运单基本信息!$C$4:$P$1048576,12,FALSE))</f>
        <v/>
      </c>
    </row>
    <row r="1045102" spans="10:10">
      <c r="J1045102" s="168" t="str">
        <f>IF(C1045102="","",VLOOKUP(C1045102,运单基本信息!$C$4:$P$1048576,12,FALSE))</f>
        <v/>
      </c>
    </row>
    <row r="1045103" spans="10:10">
      <c r="J1045103" s="168" t="str">
        <f>IF(C1045103="","",VLOOKUP(C1045103,运单基本信息!$C$4:$P$1048576,12,FALSE))</f>
        <v/>
      </c>
    </row>
    <row r="1045104" spans="10:10">
      <c r="J1045104" s="168" t="str">
        <f>IF(C1045104="","",VLOOKUP(C1045104,运单基本信息!$C$4:$P$1048576,12,FALSE))</f>
        <v/>
      </c>
    </row>
    <row r="1045105" spans="10:10">
      <c r="J1045105" s="168" t="str">
        <f>IF(C1045105="","",VLOOKUP(C1045105,运单基本信息!$C$4:$P$1048576,12,FALSE))</f>
        <v/>
      </c>
    </row>
    <row r="1045106" spans="10:10">
      <c r="J1045106" s="168" t="str">
        <f>IF(C1045106="","",VLOOKUP(C1045106,运单基本信息!$C$4:$P$1048576,12,FALSE))</f>
        <v/>
      </c>
    </row>
    <row r="1045107" spans="10:10">
      <c r="J1045107" s="168" t="str">
        <f>IF(C1045107="","",VLOOKUP(C1045107,运单基本信息!$C$4:$P$1048576,12,FALSE))</f>
        <v/>
      </c>
    </row>
    <row r="1045108" spans="10:10">
      <c r="J1045108" s="168" t="str">
        <f>IF(C1045108="","",VLOOKUP(C1045108,运单基本信息!$C$4:$P$1048576,12,FALSE))</f>
        <v/>
      </c>
    </row>
    <row r="1045109" spans="10:10">
      <c r="J1045109" s="168" t="str">
        <f>IF(C1045109="","",VLOOKUP(C1045109,运单基本信息!$C$4:$P$1048576,12,FALSE))</f>
        <v/>
      </c>
    </row>
    <row r="1045110" spans="10:10">
      <c r="J1045110" s="168" t="str">
        <f>IF(C1045110="","",VLOOKUP(C1045110,运单基本信息!$C$4:$P$1048576,12,FALSE))</f>
        <v/>
      </c>
    </row>
    <row r="1045111" spans="10:10">
      <c r="J1045111" s="168" t="str">
        <f>IF(C1045111="","",VLOOKUP(C1045111,运单基本信息!$C$4:$P$1048576,12,FALSE))</f>
        <v/>
      </c>
    </row>
    <row r="1045112" spans="10:10">
      <c r="J1045112" s="168" t="str">
        <f>IF(C1045112="","",VLOOKUP(C1045112,运单基本信息!$C$4:$P$1048576,12,FALSE))</f>
        <v/>
      </c>
    </row>
    <row r="1045113" spans="10:10">
      <c r="J1045113" s="168" t="str">
        <f>IF(C1045113="","",VLOOKUP(C1045113,运单基本信息!$C$4:$P$1048576,12,FALSE))</f>
        <v/>
      </c>
    </row>
    <row r="1045114" spans="10:10">
      <c r="J1045114" s="168" t="str">
        <f>IF(C1045114="","",VLOOKUP(C1045114,运单基本信息!$C$4:$P$1048576,12,FALSE))</f>
        <v/>
      </c>
    </row>
    <row r="1045115" spans="10:10">
      <c r="J1045115" s="168" t="str">
        <f>IF(C1045115="","",VLOOKUP(C1045115,运单基本信息!$C$4:$P$1048576,12,FALSE))</f>
        <v/>
      </c>
    </row>
    <row r="1045116" spans="10:10">
      <c r="J1045116" s="168" t="str">
        <f>IF(C1045116="","",VLOOKUP(C1045116,运单基本信息!$C$4:$P$1048576,12,FALSE))</f>
        <v/>
      </c>
    </row>
    <row r="1045117" spans="10:10">
      <c r="J1045117" s="168" t="str">
        <f>IF(C1045117="","",VLOOKUP(C1045117,运单基本信息!$C$4:$P$1048576,12,FALSE))</f>
        <v/>
      </c>
    </row>
    <row r="1045118" spans="10:10">
      <c r="J1045118" s="168" t="str">
        <f>IF(C1045118="","",VLOOKUP(C1045118,运单基本信息!$C$4:$P$1048576,12,FALSE))</f>
        <v/>
      </c>
    </row>
    <row r="1045119" spans="10:10">
      <c r="J1045119" s="168" t="str">
        <f>IF(C1045119="","",VLOOKUP(C1045119,运单基本信息!$C$4:$P$1048576,12,FALSE))</f>
        <v/>
      </c>
    </row>
    <row r="1045120" spans="10:10">
      <c r="J1045120" s="168" t="str">
        <f>IF(C1045120="","",VLOOKUP(C1045120,运单基本信息!$C$4:$P$1048576,12,FALSE))</f>
        <v/>
      </c>
    </row>
    <row r="1045121" spans="10:10">
      <c r="J1045121" s="168" t="str">
        <f>IF(C1045121="","",VLOOKUP(C1045121,运单基本信息!$C$4:$P$1048576,12,FALSE))</f>
        <v/>
      </c>
    </row>
    <row r="1045122" spans="10:10">
      <c r="J1045122" s="168" t="str">
        <f>IF(C1045122="","",VLOOKUP(C1045122,运单基本信息!$C$4:$P$1048576,12,FALSE))</f>
        <v/>
      </c>
    </row>
    <row r="1045123" spans="10:10">
      <c r="J1045123" s="168" t="str">
        <f>IF(C1045123="","",VLOOKUP(C1045123,运单基本信息!$C$4:$P$1048576,12,FALSE))</f>
        <v/>
      </c>
    </row>
    <row r="1045124" spans="10:10">
      <c r="J1045124" s="168" t="str">
        <f>IF(C1045124="","",VLOOKUP(C1045124,运单基本信息!$C$4:$P$1048576,12,FALSE))</f>
        <v/>
      </c>
    </row>
    <row r="1045125" spans="10:10">
      <c r="J1045125" s="168" t="str">
        <f>IF(C1045125="","",VLOOKUP(C1045125,运单基本信息!$C$4:$P$1048576,12,FALSE))</f>
        <v/>
      </c>
    </row>
    <row r="1045126" spans="10:10">
      <c r="J1045126" s="168" t="str">
        <f>IF(C1045126="","",VLOOKUP(C1045126,运单基本信息!$C$4:$P$1048576,12,FALSE))</f>
        <v/>
      </c>
    </row>
    <row r="1045127" spans="10:10">
      <c r="J1045127" s="168" t="str">
        <f>IF(C1045127="","",VLOOKUP(C1045127,运单基本信息!$C$4:$P$1048576,12,FALSE))</f>
        <v/>
      </c>
    </row>
    <row r="1045128" spans="10:10">
      <c r="J1045128" s="168" t="str">
        <f>IF(C1045128="","",VLOOKUP(C1045128,运单基本信息!$C$4:$P$1048576,12,FALSE))</f>
        <v/>
      </c>
    </row>
    <row r="1045129" spans="10:10">
      <c r="J1045129" s="168" t="str">
        <f>IF(C1045129="","",VLOOKUP(C1045129,运单基本信息!$C$4:$P$1048576,12,FALSE))</f>
        <v/>
      </c>
    </row>
    <row r="1045130" spans="10:10">
      <c r="J1045130" s="168" t="str">
        <f>IF(C1045130="","",VLOOKUP(C1045130,运单基本信息!$C$4:$P$1048576,12,FALSE))</f>
        <v/>
      </c>
    </row>
    <row r="1045131" spans="10:10">
      <c r="J1045131" s="168" t="str">
        <f>IF(C1045131="","",VLOOKUP(C1045131,运单基本信息!$C$4:$P$1048576,12,FALSE))</f>
        <v/>
      </c>
    </row>
    <row r="1045132" spans="10:10">
      <c r="J1045132" s="168" t="str">
        <f>IF(C1045132="","",VLOOKUP(C1045132,运单基本信息!$C$4:$P$1048576,12,FALSE))</f>
        <v/>
      </c>
    </row>
    <row r="1045133" spans="10:10">
      <c r="J1045133" s="168" t="str">
        <f>IF(C1045133="","",VLOOKUP(C1045133,运单基本信息!$C$4:$P$1048576,12,FALSE))</f>
        <v/>
      </c>
    </row>
    <row r="1045134" spans="10:10">
      <c r="J1045134" s="168" t="str">
        <f>IF(C1045134="","",VLOOKUP(C1045134,运单基本信息!$C$4:$P$1048576,12,FALSE))</f>
        <v/>
      </c>
    </row>
    <row r="1045135" spans="10:10">
      <c r="J1045135" s="168" t="str">
        <f>IF(C1045135="","",VLOOKUP(C1045135,运单基本信息!$C$4:$P$1048576,12,FALSE))</f>
        <v/>
      </c>
    </row>
    <row r="1045136" spans="10:10">
      <c r="J1045136" s="168" t="str">
        <f>IF(C1045136="","",VLOOKUP(C1045136,运单基本信息!$C$4:$P$1048576,12,FALSE))</f>
        <v/>
      </c>
    </row>
    <row r="1045137" spans="10:10">
      <c r="J1045137" s="168" t="str">
        <f>IF(C1045137="","",VLOOKUP(C1045137,运单基本信息!$C$4:$P$1048576,12,FALSE))</f>
        <v/>
      </c>
    </row>
    <row r="1045138" spans="10:10">
      <c r="J1045138" s="168" t="str">
        <f>IF(C1045138="","",VLOOKUP(C1045138,运单基本信息!$C$4:$P$1048576,12,FALSE))</f>
        <v/>
      </c>
    </row>
    <row r="1045139" spans="10:10">
      <c r="J1045139" s="168" t="str">
        <f>IF(C1045139="","",VLOOKUP(C1045139,运单基本信息!$C$4:$P$1048576,12,FALSE))</f>
        <v/>
      </c>
    </row>
    <row r="1045140" spans="10:10">
      <c r="J1045140" s="168" t="str">
        <f>IF(C1045140="","",VLOOKUP(C1045140,运单基本信息!$C$4:$P$1048576,12,FALSE))</f>
        <v/>
      </c>
    </row>
    <row r="1045141" spans="10:10">
      <c r="J1045141" s="168" t="str">
        <f>IF(C1045141="","",VLOOKUP(C1045141,运单基本信息!$C$4:$P$1048576,12,FALSE))</f>
        <v/>
      </c>
    </row>
    <row r="1045142" spans="10:10">
      <c r="J1045142" s="168" t="str">
        <f>IF(C1045142="","",VLOOKUP(C1045142,运单基本信息!$C$4:$P$1048576,12,FALSE))</f>
        <v/>
      </c>
    </row>
    <row r="1045143" spans="10:10">
      <c r="J1045143" s="168" t="str">
        <f>IF(C1045143="","",VLOOKUP(C1045143,运单基本信息!$C$4:$P$1048576,12,FALSE))</f>
        <v/>
      </c>
    </row>
    <row r="1045144" spans="10:10">
      <c r="J1045144" s="168" t="str">
        <f>IF(C1045144="","",VLOOKUP(C1045144,运单基本信息!$C$4:$P$1048576,12,FALSE))</f>
        <v/>
      </c>
    </row>
    <row r="1045145" spans="10:10">
      <c r="J1045145" s="168" t="str">
        <f>IF(C1045145="","",VLOOKUP(C1045145,运单基本信息!$C$4:$P$1048576,12,FALSE))</f>
        <v/>
      </c>
    </row>
    <row r="1045146" spans="10:10">
      <c r="J1045146" s="168" t="str">
        <f>IF(C1045146="","",VLOOKUP(C1045146,运单基本信息!$C$4:$P$1048576,12,FALSE))</f>
        <v/>
      </c>
    </row>
    <row r="1045147" spans="10:10">
      <c r="J1045147" s="168" t="str">
        <f>IF(C1045147="","",VLOOKUP(C1045147,运单基本信息!$C$4:$P$1048576,12,FALSE))</f>
        <v/>
      </c>
    </row>
    <row r="1045148" spans="10:10">
      <c r="J1045148" s="168" t="str">
        <f>IF(C1045148="","",VLOOKUP(C1045148,运单基本信息!$C$4:$P$1048576,12,FALSE))</f>
        <v/>
      </c>
    </row>
    <row r="1045149" spans="10:10">
      <c r="J1045149" s="168" t="str">
        <f>IF(C1045149="","",VLOOKUP(C1045149,运单基本信息!$C$4:$P$1048576,12,FALSE))</f>
        <v/>
      </c>
    </row>
    <row r="1045150" spans="10:10">
      <c r="J1045150" s="168" t="str">
        <f>IF(C1045150="","",VLOOKUP(C1045150,运单基本信息!$C$4:$P$1048576,12,FALSE))</f>
        <v/>
      </c>
    </row>
    <row r="1045151" spans="10:10">
      <c r="J1045151" s="168" t="str">
        <f>IF(C1045151="","",VLOOKUP(C1045151,运单基本信息!$C$4:$P$1048576,12,FALSE))</f>
        <v/>
      </c>
    </row>
    <row r="1045152" spans="10:10">
      <c r="J1045152" s="168" t="str">
        <f>IF(C1045152="","",VLOOKUP(C1045152,运单基本信息!$C$4:$P$1048576,12,FALSE))</f>
        <v/>
      </c>
    </row>
    <row r="1045153" spans="10:10">
      <c r="J1045153" s="168" t="str">
        <f>IF(C1045153="","",VLOOKUP(C1045153,运单基本信息!$C$4:$P$1048576,12,FALSE))</f>
        <v/>
      </c>
    </row>
    <row r="1045154" spans="10:10">
      <c r="J1045154" s="168" t="str">
        <f>IF(C1045154="","",VLOOKUP(C1045154,运单基本信息!$C$4:$P$1048576,12,FALSE))</f>
        <v/>
      </c>
    </row>
    <row r="1045155" spans="10:10">
      <c r="J1045155" s="168" t="str">
        <f>IF(C1045155="","",VLOOKUP(C1045155,运单基本信息!$C$4:$P$1048576,12,FALSE))</f>
        <v/>
      </c>
    </row>
    <row r="1045156" spans="10:10">
      <c r="J1045156" s="168" t="str">
        <f>IF(C1045156="","",VLOOKUP(C1045156,运单基本信息!$C$4:$P$1048576,12,FALSE))</f>
        <v/>
      </c>
    </row>
    <row r="1045157" spans="10:10">
      <c r="J1045157" s="168" t="str">
        <f>IF(C1045157="","",VLOOKUP(C1045157,运单基本信息!$C$4:$P$1048576,12,FALSE))</f>
        <v/>
      </c>
    </row>
    <row r="1045158" spans="10:10">
      <c r="J1045158" s="168" t="str">
        <f>IF(C1045158="","",VLOOKUP(C1045158,运单基本信息!$C$4:$P$1048576,12,FALSE))</f>
        <v/>
      </c>
    </row>
    <row r="1045159" spans="10:10">
      <c r="J1045159" s="168" t="str">
        <f>IF(C1045159="","",VLOOKUP(C1045159,运单基本信息!$C$4:$P$1048576,12,FALSE))</f>
        <v/>
      </c>
    </row>
    <row r="1045160" spans="10:10">
      <c r="J1045160" s="168" t="str">
        <f>IF(C1045160="","",VLOOKUP(C1045160,运单基本信息!$C$4:$P$1048576,12,FALSE))</f>
        <v/>
      </c>
    </row>
    <row r="1045161" spans="10:10">
      <c r="J1045161" s="168" t="str">
        <f>IF(C1045161="","",VLOOKUP(C1045161,运单基本信息!$C$4:$P$1048576,12,FALSE))</f>
        <v/>
      </c>
    </row>
    <row r="1045162" spans="10:10">
      <c r="J1045162" s="168" t="str">
        <f>IF(C1045162="","",VLOOKUP(C1045162,运单基本信息!$C$4:$P$1048576,12,FALSE))</f>
        <v/>
      </c>
    </row>
    <row r="1045163" spans="10:10">
      <c r="J1045163" s="168" t="str">
        <f>IF(C1045163="","",VLOOKUP(C1045163,运单基本信息!$C$4:$P$1048576,12,FALSE))</f>
        <v/>
      </c>
    </row>
    <row r="1045164" spans="10:10">
      <c r="J1045164" s="168" t="str">
        <f>IF(C1045164="","",VLOOKUP(C1045164,运单基本信息!$C$4:$P$1048576,12,FALSE))</f>
        <v/>
      </c>
    </row>
    <row r="1045165" spans="10:10">
      <c r="J1045165" s="168" t="str">
        <f>IF(C1045165="","",VLOOKUP(C1045165,运单基本信息!$C$4:$P$1048576,12,FALSE))</f>
        <v/>
      </c>
    </row>
    <row r="1045166" spans="10:10">
      <c r="J1045166" s="168" t="str">
        <f>IF(C1045166="","",VLOOKUP(C1045166,运单基本信息!$C$4:$P$1048576,12,FALSE))</f>
        <v/>
      </c>
    </row>
    <row r="1045167" spans="10:10">
      <c r="J1045167" s="168" t="str">
        <f>IF(C1045167="","",VLOOKUP(C1045167,运单基本信息!$C$4:$P$1048576,12,FALSE))</f>
        <v/>
      </c>
    </row>
    <row r="1045168" spans="10:10">
      <c r="J1045168" s="168" t="str">
        <f>IF(C1045168="","",VLOOKUP(C1045168,运单基本信息!$C$4:$P$1048576,12,FALSE))</f>
        <v/>
      </c>
    </row>
    <row r="1045169" spans="10:10">
      <c r="J1045169" s="168" t="str">
        <f>IF(C1045169="","",VLOOKUP(C1045169,运单基本信息!$C$4:$P$1048576,12,FALSE))</f>
        <v/>
      </c>
    </row>
    <row r="1045170" spans="10:10">
      <c r="J1045170" s="168" t="str">
        <f>IF(C1045170="","",VLOOKUP(C1045170,运单基本信息!$C$4:$P$1048576,12,FALSE))</f>
        <v/>
      </c>
    </row>
    <row r="1045171" spans="10:10">
      <c r="J1045171" s="168" t="str">
        <f>IF(C1045171="","",VLOOKUP(C1045171,运单基本信息!$C$4:$P$1048576,12,FALSE))</f>
        <v/>
      </c>
    </row>
    <row r="1045172" spans="10:10">
      <c r="J1045172" s="168" t="str">
        <f>IF(C1045172="","",VLOOKUP(C1045172,运单基本信息!$C$4:$P$1048576,12,FALSE))</f>
        <v/>
      </c>
    </row>
    <row r="1045173" spans="10:10">
      <c r="J1045173" s="168" t="str">
        <f>IF(C1045173="","",VLOOKUP(C1045173,运单基本信息!$C$4:$P$1048576,12,FALSE))</f>
        <v/>
      </c>
    </row>
    <row r="1045174" spans="10:10">
      <c r="J1045174" s="168" t="str">
        <f>IF(C1045174="","",VLOOKUP(C1045174,运单基本信息!$C$4:$P$1048576,12,FALSE))</f>
        <v/>
      </c>
    </row>
    <row r="1045175" spans="10:10">
      <c r="J1045175" s="168" t="str">
        <f>IF(C1045175="","",VLOOKUP(C1045175,运单基本信息!$C$4:$P$1048576,12,FALSE))</f>
        <v/>
      </c>
    </row>
    <row r="1045176" spans="10:10">
      <c r="J1045176" s="168" t="str">
        <f>IF(C1045176="","",VLOOKUP(C1045176,运单基本信息!$C$4:$P$1048576,12,FALSE))</f>
        <v/>
      </c>
    </row>
    <row r="1045177" spans="10:10">
      <c r="J1045177" s="168" t="str">
        <f>IF(C1045177="","",VLOOKUP(C1045177,运单基本信息!$C$4:$P$1048576,12,FALSE))</f>
        <v/>
      </c>
    </row>
    <row r="1045178" spans="10:10">
      <c r="J1045178" s="168" t="str">
        <f>IF(C1045178="","",VLOOKUP(C1045178,运单基本信息!$C$4:$P$1048576,12,FALSE))</f>
        <v/>
      </c>
    </row>
    <row r="1045179" spans="10:10">
      <c r="J1045179" s="168" t="str">
        <f>IF(C1045179="","",VLOOKUP(C1045179,运单基本信息!$C$4:$P$1048576,12,FALSE))</f>
        <v/>
      </c>
    </row>
    <row r="1045180" spans="10:10">
      <c r="J1045180" s="168" t="str">
        <f>IF(C1045180="","",VLOOKUP(C1045180,运单基本信息!$C$4:$P$1048576,12,FALSE))</f>
        <v/>
      </c>
    </row>
    <row r="1045181" spans="10:10">
      <c r="J1045181" s="168" t="str">
        <f>IF(C1045181="","",VLOOKUP(C1045181,运单基本信息!$C$4:$P$1048576,12,FALSE))</f>
        <v/>
      </c>
    </row>
    <row r="1045182" spans="10:10">
      <c r="J1045182" s="168" t="str">
        <f>IF(C1045182="","",VLOOKUP(C1045182,运单基本信息!$C$4:$P$1048576,12,FALSE))</f>
        <v/>
      </c>
    </row>
    <row r="1045183" spans="10:10">
      <c r="J1045183" s="168" t="str">
        <f>IF(C1045183="","",VLOOKUP(C1045183,运单基本信息!$C$4:$P$1048576,12,FALSE))</f>
        <v/>
      </c>
    </row>
    <row r="1045184" spans="10:10">
      <c r="J1045184" s="168" t="str">
        <f>IF(C1045184="","",VLOOKUP(C1045184,运单基本信息!$C$4:$P$1048576,12,FALSE))</f>
        <v/>
      </c>
    </row>
    <row r="1045185" spans="10:10">
      <c r="J1045185" s="168" t="str">
        <f>IF(C1045185="","",VLOOKUP(C1045185,运单基本信息!$C$4:$P$1048576,12,FALSE))</f>
        <v/>
      </c>
    </row>
    <row r="1045186" spans="10:10">
      <c r="J1045186" s="168" t="str">
        <f>IF(C1045186="","",VLOOKUP(C1045186,运单基本信息!$C$4:$P$1048576,12,FALSE))</f>
        <v/>
      </c>
    </row>
    <row r="1045187" spans="10:10">
      <c r="J1045187" s="168" t="str">
        <f>IF(C1045187="","",VLOOKUP(C1045187,运单基本信息!$C$4:$P$1048576,12,FALSE))</f>
        <v/>
      </c>
    </row>
    <row r="1045188" spans="10:10">
      <c r="J1045188" s="168" t="str">
        <f>IF(C1045188="","",VLOOKUP(C1045188,运单基本信息!$C$4:$P$1048576,12,FALSE))</f>
        <v/>
      </c>
    </row>
    <row r="1045189" spans="10:10">
      <c r="J1045189" s="168" t="str">
        <f>IF(C1045189="","",VLOOKUP(C1045189,运单基本信息!$C$4:$P$1048576,12,FALSE))</f>
        <v/>
      </c>
    </row>
    <row r="1045190" spans="10:10">
      <c r="J1045190" s="168" t="str">
        <f>IF(C1045190="","",VLOOKUP(C1045190,运单基本信息!$C$4:$P$1048576,12,FALSE))</f>
        <v/>
      </c>
    </row>
    <row r="1045191" spans="10:10">
      <c r="J1045191" s="168" t="str">
        <f>IF(C1045191="","",VLOOKUP(C1045191,运单基本信息!$C$4:$P$1048576,12,FALSE))</f>
        <v/>
      </c>
    </row>
    <row r="1045192" spans="10:10">
      <c r="J1045192" s="168" t="str">
        <f>IF(C1045192="","",VLOOKUP(C1045192,运单基本信息!$C$4:$P$1048576,12,FALSE))</f>
        <v/>
      </c>
    </row>
    <row r="1045193" spans="10:10">
      <c r="J1045193" s="168" t="str">
        <f>IF(C1045193="","",VLOOKUP(C1045193,运单基本信息!$C$4:$P$1048576,12,FALSE))</f>
        <v/>
      </c>
    </row>
    <row r="1045194" spans="10:10">
      <c r="J1045194" s="168" t="str">
        <f>IF(C1045194="","",VLOOKUP(C1045194,运单基本信息!$C$4:$P$1048576,12,FALSE))</f>
        <v/>
      </c>
    </row>
    <row r="1045195" spans="10:10">
      <c r="J1045195" s="168" t="str">
        <f>IF(C1045195="","",VLOOKUP(C1045195,运单基本信息!$C$4:$P$1048576,12,FALSE))</f>
        <v/>
      </c>
    </row>
    <row r="1045196" spans="10:10">
      <c r="J1045196" s="168" t="str">
        <f>IF(C1045196="","",VLOOKUP(C1045196,运单基本信息!$C$4:$P$1048576,12,FALSE))</f>
        <v/>
      </c>
    </row>
    <row r="1045197" spans="10:10">
      <c r="J1045197" s="168" t="str">
        <f>IF(C1045197="","",VLOOKUP(C1045197,运单基本信息!$C$4:$P$1048576,12,FALSE))</f>
        <v/>
      </c>
    </row>
    <row r="1045198" spans="10:10">
      <c r="J1045198" s="168" t="str">
        <f>IF(C1045198="","",VLOOKUP(C1045198,运单基本信息!$C$4:$P$1048576,12,FALSE))</f>
        <v/>
      </c>
    </row>
    <row r="1045199" spans="10:10">
      <c r="J1045199" s="168" t="str">
        <f>IF(C1045199="","",VLOOKUP(C1045199,运单基本信息!$C$4:$P$1048576,12,FALSE))</f>
        <v/>
      </c>
    </row>
    <row r="1045200" spans="10:10">
      <c r="J1045200" s="168" t="str">
        <f>IF(C1045200="","",VLOOKUP(C1045200,运单基本信息!$C$4:$P$1048576,12,FALSE))</f>
        <v/>
      </c>
    </row>
    <row r="1045201" spans="10:10">
      <c r="J1045201" s="168" t="str">
        <f>IF(C1045201="","",VLOOKUP(C1045201,运单基本信息!$C$4:$P$1048576,12,FALSE))</f>
        <v/>
      </c>
    </row>
    <row r="1045202" spans="10:10">
      <c r="J1045202" s="168" t="str">
        <f>IF(C1045202="","",VLOOKUP(C1045202,运单基本信息!$C$4:$P$1048576,12,FALSE))</f>
        <v/>
      </c>
    </row>
    <row r="1045203" spans="10:10">
      <c r="J1045203" s="168" t="str">
        <f>IF(C1045203="","",VLOOKUP(C1045203,运单基本信息!$C$4:$P$1048576,12,FALSE))</f>
        <v/>
      </c>
    </row>
    <row r="1045204" spans="10:10">
      <c r="J1045204" s="168" t="str">
        <f>IF(C1045204="","",VLOOKUP(C1045204,运单基本信息!$C$4:$P$1048576,12,FALSE))</f>
        <v/>
      </c>
    </row>
    <row r="1045205" spans="10:10">
      <c r="J1045205" s="168" t="str">
        <f>IF(C1045205="","",VLOOKUP(C1045205,运单基本信息!$C$4:$P$1048576,12,FALSE))</f>
        <v/>
      </c>
    </row>
    <row r="1045206" spans="10:10">
      <c r="J1045206" s="168" t="str">
        <f>IF(C1045206="","",VLOOKUP(C1045206,运单基本信息!$C$4:$P$1048576,12,FALSE))</f>
        <v/>
      </c>
    </row>
    <row r="1045207" spans="10:10">
      <c r="J1045207" s="168" t="str">
        <f>IF(C1045207="","",VLOOKUP(C1045207,运单基本信息!$C$4:$P$1048576,12,FALSE))</f>
        <v/>
      </c>
    </row>
    <row r="1045208" spans="10:10">
      <c r="J1045208" s="168" t="str">
        <f>IF(C1045208="","",VLOOKUP(C1045208,运单基本信息!$C$4:$P$1048576,12,FALSE))</f>
        <v/>
      </c>
    </row>
    <row r="1045209" spans="10:10">
      <c r="J1045209" s="168" t="str">
        <f>IF(C1045209="","",VLOOKUP(C1045209,运单基本信息!$C$4:$P$1048576,12,FALSE))</f>
        <v/>
      </c>
    </row>
    <row r="1045210" spans="10:10">
      <c r="J1045210" s="168" t="str">
        <f>IF(C1045210="","",VLOOKUP(C1045210,运单基本信息!$C$4:$P$1048576,12,FALSE))</f>
        <v/>
      </c>
    </row>
    <row r="1045211" spans="10:10">
      <c r="J1045211" s="168" t="str">
        <f>IF(C1045211="","",VLOOKUP(C1045211,运单基本信息!$C$4:$P$1048576,12,FALSE))</f>
        <v/>
      </c>
    </row>
    <row r="1045212" spans="10:10">
      <c r="J1045212" s="168" t="str">
        <f>IF(C1045212="","",VLOOKUP(C1045212,运单基本信息!$C$4:$P$1048576,12,FALSE))</f>
        <v/>
      </c>
    </row>
    <row r="1045213" spans="10:10">
      <c r="J1045213" s="168" t="str">
        <f>IF(C1045213="","",VLOOKUP(C1045213,运单基本信息!$C$4:$P$1048576,12,FALSE))</f>
        <v/>
      </c>
    </row>
    <row r="1045214" spans="10:10">
      <c r="J1045214" s="168" t="str">
        <f>IF(C1045214="","",VLOOKUP(C1045214,运单基本信息!$C$4:$P$1048576,12,FALSE))</f>
        <v/>
      </c>
    </row>
    <row r="1045215" spans="10:10">
      <c r="J1045215" s="168" t="str">
        <f>IF(C1045215="","",VLOOKUP(C1045215,运单基本信息!$C$4:$P$1048576,12,FALSE))</f>
        <v/>
      </c>
    </row>
    <row r="1045216" spans="10:10">
      <c r="J1045216" s="168" t="str">
        <f>IF(C1045216="","",VLOOKUP(C1045216,运单基本信息!$C$4:$P$1048576,12,FALSE))</f>
        <v/>
      </c>
    </row>
    <row r="1045217" spans="10:10">
      <c r="J1045217" s="168" t="str">
        <f>IF(C1045217="","",VLOOKUP(C1045217,运单基本信息!$C$4:$P$1048576,12,FALSE))</f>
        <v/>
      </c>
    </row>
    <row r="1045218" spans="10:10">
      <c r="J1045218" s="168" t="str">
        <f>IF(C1045218="","",VLOOKUP(C1045218,运单基本信息!$C$4:$P$1048576,12,FALSE))</f>
        <v/>
      </c>
    </row>
    <row r="1045219" spans="10:10">
      <c r="J1045219" s="168" t="str">
        <f>IF(C1045219="","",VLOOKUP(C1045219,运单基本信息!$C$4:$P$1048576,12,FALSE))</f>
        <v/>
      </c>
    </row>
    <row r="1045220" spans="10:10">
      <c r="J1045220" s="168" t="str">
        <f>IF(C1045220="","",VLOOKUP(C1045220,运单基本信息!$C$4:$P$1048576,12,FALSE))</f>
        <v/>
      </c>
    </row>
    <row r="1045221" spans="10:10">
      <c r="J1045221" s="168" t="str">
        <f>IF(C1045221="","",VLOOKUP(C1045221,运单基本信息!$C$4:$P$1048576,12,FALSE))</f>
        <v/>
      </c>
    </row>
    <row r="1045222" spans="10:10">
      <c r="J1045222" s="168" t="str">
        <f>IF(C1045222="","",VLOOKUP(C1045222,运单基本信息!$C$4:$P$1048576,12,FALSE))</f>
        <v/>
      </c>
    </row>
    <row r="1045223" spans="10:10">
      <c r="J1045223" s="168" t="str">
        <f>IF(C1045223="","",VLOOKUP(C1045223,运单基本信息!$C$4:$P$1048576,12,FALSE))</f>
        <v/>
      </c>
    </row>
    <row r="1045224" spans="10:10">
      <c r="J1045224" s="168" t="str">
        <f>IF(C1045224="","",VLOOKUP(C1045224,运单基本信息!$C$4:$P$1048576,12,FALSE))</f>
        <v/>
      </c>
    </row>
    <row r="1045225" spans="10:10">
      <c r="J1045225" s="168" t="str">
        <f>IF(C1045225="","",VLOOKUP(C1045225,运单基本信息!$C$4:$P$1048576,12,FALSE))</f>
        <v/>
      </c>
    </row>
    <row r="1045226" spans="10:10">
      <c r="J1045226" s="168" t="str">
        <f>IF(C1045226="","",VLOOKUP(C1045226,运单基本信息!$C$4:$P$1048576,12,FALSE))</f>
        <v/>
      </c>
    </row>
    <row r="1045227" spans="10:10">
      <c r="J1045227" s="168" t="str">
        <f>IF(C1045227="","",VLOOKUP(C1045227,运单基本信息!$C$4:$P$1048576,12,FALSE))</f>
        <v/>
      </c>
    </row>
    <row r="1045228" spans="10:10">
      <c r="J1045228" s="168" t="str">
        <f>IF(C1045228="","",VLOOKUP(C1045228,运单基本信息!$C$4:$P$1048576,12,FALSE))</f>
        <v/>
      </c>
    </row>
    <row r="1045229" spans="10:10">
      <c r="J1045229" s="168" t="str">
        <f>IF(C1045229="","",VLOOKUP(C1045229,运单基本信息!$C$4:$P$1048576,12,FALSE))</f>
        <v/>
      </c>
    </row>
    <row r="1045230" spans="10:10">
      <c r="J1045230" s="168" t="str">
        <f>IF(C1045230="","",VLOOKUP(C1045230,运单基本信息!$C$4:$P$1048576,12,FALSE))</f>
        <v/>
      </c>
    </row>
    <row r="1045231" spans="10:10">
      <c r="J1045231" s="168" t="str">
        <f>IF(C1045231="","",VLOOKUP(C1045231,运单基本信息!$C$4:$P$1048576,12,FALSE))</f>
        <v/>
      </c>
    </row>
    <row r="1045232" spans="10:10">
      <c r="J1045232" s="168" t="str">
        <f>IF(C1045232="","",VLOOKUP(C1045232,运单基本信息!$C$4:$P$1048576,12,FALSE))</f>
        <v/>
      </c>
    </row>
    <row r="1045233" spans="10:10">
      <c r="J1045233" s="168" t="str">
        <f>IF(C1045233="","",VLOOKUP(C1045233,运单基本信息!$C$4:$P$1048576,12,FALSE))</f>
        <v/>
      </c>
    </row>
    <row r="1045234" spans="10:10">
      <c r="J1045234" s="168" t="str">
        <f>IF(C1045234="","",VLOOKUP(C1045234,运单基本信息!$C$4:$P$1048576,12,FALSE))</f>
        <v/>
      </c>
    </row>
    <row r="1045235" spans="10:10">
      <c r="J1045235" s="168" t="str">
        <f>IF(C1045235="","",VLOOKUP(C1045235,运单基本信息!$C$4:$P$1048576,12,FALSE))</f>
        <v/>
      </c>
    </row>
    <row r="1045236" spans="10:10">
      <c r="J1045236" s="168" t="str">
        <f>IF(C1045236="","",VLOOKUP(C1045236,运单基本信息!$C$4:$P$1048576,12,FALSE))</f>
        <v/>
      </c>
    </row>
    <row r="1045237" spans="10:10">
      <c r="J1045237" s="168" t="str">
        <f>IF(C1045237="","",VLOOKUP(C1045237,运单基本信息!$C$4:$P$1048576,12,FALSE))</f>
        <v/>
      </c>
    </row>
    <row r="1045238" spans="10:10">
      <c r="J1045238" s="168" t="str">
        <f>IF(C1045238="","",VLOOKUP(C1045238,运单基本信息!$C$4:$P$1048576,12,FALSE))</f>
        <v/>
      </c>
    </row>
    <row r="1045239" spans="10:10">
      <c r="J1045239" s="168" t="str">
        <f>IF(C1045239="","",VLOOKUP(C1045239,运单基本信息!$C$4:$P$1048576,12,FALSE))</f>
        <v/>
      </c>
    </row>
    <row r="1045240" spans="10:10">
      <c r="J1045240" s="168" t="str">
        <f>IF(C1045240="","",VLOOKUP(C1045240,运单基本信息!$C$4:$P$1048576,12,FALSE))</f>
        <v/>
      </c>
    </row>
    <row r="1045241" spans="10:10">
      <c r="J1045241" s="168" t="str">
        <f>IF(C1045241="","",VLOOKUP(C1045241,运单基本信息!$C$4:$P$1048576,12,FALSE))</f>
        <v/>
      </c>
    </row>
    <row r="1045242" spans="10:10">
      <c r="J1045242" s="168" t="str">
        <f>IF(C1045242="","",VLOOKUP(C1045242,运单基本信息!$C$4:$P$1048576,12,FALSE))</f>
        <v/>
      </c>
    </row>
    <row r="1045243" spans="10:10">
      <c r="J1045243" s="168" t="str">
        <f>IF(C1045243="","",VLOOKUP(C1045243,运单基本信息!$C$4:$P$1048576,12,FALSE))</f>
        <v/>
      </c>
    </row>
    <row r="1045244" spans="10:10">
      <c r="J1045244" s="168" t="str">
        <f>IF(C1045244="","",VLOOKUP(C1045244,运单基本信息!$C$4:$P$1048576,12,FALSE))</f>
        <v/>
      </c>
    </row>
    <row r="1045245" spans="10:10">
      <c r="J1045245" s="168" t="str">
        <f>IF(C1045245="","",VLOOKUP(C1045245,运单基本信息!$C$4:$P$1048576,12,FALSE))</f>
        <v/>
      </c>
    </row>
    <row r="1045246" spans="10:10">
      <c r="J1045246" s="168" t="str">
        <f>IF(C1045246="","",VLOOKUP(C1045246,运单基本信息!$C$4:$P$1048576,12,FALSE))</f>
        <v/>
      </c>
    </row>
    <row r="1045247" spans="10:10">
      <c r="J1045247" s="168" t="str">
        <f>IF(C1045247="","",VLOOKUP(C1045247,运单基本信息!$C$4:$P$1048576,12,FALSE))</f>
        <v/>
      </c>
    </row>
    <row r="1045248" spans="10:10">
      <c r="J1045248" s="168" t="str">
        <f>IF(C1045248="","",VLOOKUP(C1045248,运单基本信息!$C$4:$P$1048576,12,FALSE))</f>
        <v/>
      </c>
    </row>
    <row r="1045249" spans="10:10">
      <c r="J1045249" s="168" t="str">
        <f>IF(C1045249="","",VLOOKUP(C1045249,运单基本信息!$C$4:$P$1048576,12,FALSE))</f>
        <v/>
      </c>
    </row>
    <row r="1045250" spans="10:10">
      <c r="J1045250" s="168" t="str">
        <f>IF(C1045250="","",VLOOKUP(C1045250,运单基本信息!$C$4:$P$1048576,12,FALSE))</f>
        <v/>
      </c>
    </row>
    <row r="1045251" spans="10:10">
      <c r="J1045251" s="168" t="str">
        <f>IF(C1045251="","",VLOOKUP(C1045251,运单基本信息!$C$4:$P$1048576,12,FALSE))</f>
        <v/>
      </c>
    </row>
    <row r="1045252" spans="10:10">
      <c r="J1045252" s="168" t="str">
        <f>IF(C1045252="","",VLOOKUP(C1045252,运单基本信息!$C$4:$P$1048576,12,FALSE))</f>
        <v/>
      </c>
    </row>
    <row r="1045253" spans="10:10">
      <c r="J1045253" s="168" t="str">
        <f>IF(C1045253="","",VLOOKUP(C1045253,运单基本信息!$C$4:$P$1048576,12,FALSE))</f>
        <v/>
      </c>
    </row>
    <row r="1045254" spans="10:10">
      <c r="J1045254" s="168" t="str">
        <f>IF(C1045254="","",VLOOKUP(C1045254,运单基本信息!$C$4:$P$1048576,12,FALSE))</f>
        <v/>
      </c>
    </row>
    <row r="1045255" spans="10:10">
      <c r="J1045255" s="168" t="str">
        <f>IF(C1045255="","",VLOOKUP(C1045255,运单基本信息!$C$4:$P$1048576,12,FALSE))</f>
        <v/>
      </c>
    </row>
    <row r="1045256" spans="10:10">
      <c r="J1045256" s="168" t="str">
        <f>IF(C1045256="","",VLOOKUP(C1045256,运单基本信息!$C$4:$P$1048576,12,FALSE))</f>
        <v/>
      </c>
    </row>
    <row r="1045257" spans="10:10">
      <c r="J1045257" s="168" t="str">
        <f>IF(C1045257="","",VLOOKUP(C1045257,运单基本信息!$C$4:$P$1048576,12,FALSE))</f>
        <v/>
      </c>
    </row>
    <row r="1045258" spans="10:10">
      <c r="J1045258" s="168" t="str">
        <f>IF(C1045258="","",VLOOKUP(C1045258,运单基本信息!$C$4:$P$1048576,12,FALSE))</f>
        <v/>
      </c>
    </row>
    <row r="1045259" spans="10:10">
      <c r="J1045259" s="168" t="str">
        <f>IF(C1045259="","",VLOOKUP(C1045259,运单基本信息!$C$4:$P$1048576,12,FALSE))</f>
        <v/>
      </c>
    </row>
    <row r="1045260" spans="10:10">
      <c r="J1045260" s="168" t="str">
        <f>IF(C1045260="","",VLOOKUP(C1045260,运单基本信息!$C$4:$P$1048576,12,FALSE))</f>
        <v/>
      </c>
    </row>
    <row r="1045261" spans="10:10">
      <c r="J1045261" s="168" t="str">
        <f>IF(C1045261="","",VLOOKUP(C1045261,运单基本信息!$C$4:$P$1048576,12,FALSE))</f>
        <v/>
      </c>
    </row>
    <row r="1045262" spans="10:10">
      <c r="J1045262" s="168" t="str">
        <f>IF(C1045262="","",VLOOKUP(C1045262,运单基本信息!$C$4:$P$1048576,12,FALSE))</f>
        <v/>
      </c>
    </row>
    <row r="1045263" spans="10:10">
      <c r="J1045263" s="168" t="str">
        <f>IF(C1045263="","",VLOOKUP(C1045263,运单基本信息!$C$4:$P$1048576,12,FALSE))</f>
        <v/>
      </c>
    </row>
    <row r="1045264" spans="10:10">
      <c r="J1045264" s="168" t="str">
        <f>IF(C1045264="","",VLOOKUP(C1045264,运单基本信息!$C$4:$P$1048576,12,FALSE))</f>
        <v/>
      </c>
    </row>
    <row r="1045265" spans="10:10">
      <c r="J1045265" s="168" t="str">
        <f>IF(C1045265="","",VLOOKUP(C1045265,运单基本信息!$C$4:$P$1048576,12,FALSE))</f>
        <v/>
      </c>
    </row>
    <row r="1045266" spans="10:10">
      <c r="J1045266" s="168" t="str">
        <f>IF(C1045266="","",VLOOKUP(C1045266,运单基本信息!$C$4:$P$1048576,12,FALSE))</f>
        <v/>
      </c>
    </row>
    <row r="1045267" spans="10:10">
      <c r="J1045267" s="168" t="str">
        <f>IF(C1045267="","",VLOOKUP(C1045267,运单基本信息!$C$4:$P$1048576,12,FALSE))</f>
        <v/>
      </c>
    </row>
    <row r="1045268" spans="10:10">
      <c r="J1045268" s="168" t="str">
        <f>IF(C1045268="","",VLOOKUP(C1045268,运单基本信息!$C$4:$P$1048576,12,FALSE))</f>
        <v/>
      </c>
    </row>
    <row r="1045269" spans="10:10">
      <c r="J1045269" s="168" t="str">
        <f>IF(C1045269="","",VLOOKUP(C1045269,运单基本信息!$C$4:$P$1048576,12,FALSE))</f>
        <v/>
      </c>
    </row>
    <row r="1045270" spans="10:10">
      <c r="J1045270" s="168" t="str">
        <f>IF(C1045270="","",VLOOKUP(C1045270,运单基本信息!$C$4:$P$1048576,12,FALSE))</f>
        <v/>
      </c>
    </row>
    <row r="1045271" spans="10:10">
      <c r="J1045271" s="168" t="str">
        <f>IF(C1045271="","",VLOOKUP(C1045271,运单基本信息!$C$4:$P$1048576,12,FALSE))</f>
        <v/>
      </c>
    </row>
    <row r="1045272" spans="10:10">
      <c r="J1045272" s="168" t="str">
        <f>IF(C1045272="","",VLOOKUP(C1045272,运单基本信息!$C$4:$P$1048576,12,FALSE))</f>
        <v/>
      </c>
    </row>
    <row r="1045273" spans="10:10">
      <c r="J1045273" s="168" t="str">
        <f>IF(C1045273="","",VLOOKUP(C1045273,运单基本信息!$C$4:$P$1048576,12,FALSE))</f>
        <v/>
      </c>
    </row>
    <row r="1045274" spans="10:10">
      <c r="J1045274" s="168" t="str">
        <f>IF(C1045274="","",VLOOKUP(C1045274,运单基本信息!$C$4:$P$1048576,12,FALSE))</f>
        <v/>
      </c>
    </row>
    <row r="1045275" spans="10:10">
      <c r="J1045275" s="168" t="str">
        <f>IF(C1045275="","",VLOOKUP(C1045275,运单基本信息!$C$4:$P$1048576,12,FALSE))</f>
        <v/>
      </c>
    </row>
    <row r="1045276" spans="10:10">
      <c r="J1045276" s="168" t="str">
        <f>IF(C1045276="","",VLOOKUP(C1045276,运单基本信息!$C$4:$P$1048576,12,FALSE))</f>
        <v/>
      </c>
    </row>
    <row r="1045277" spans="10:10">
      <c r="J1045277" s="168" t="str">
        <f>IF(C1045277="","",VLOOKUP(C1045277,运单基本信息!$C$4:$P$1048576,12,FALSE))</f>
        <v/>
      </c>
    </row>
    <row r="1045278" spans="10:10">
      <c r="J1045278" s="168" t="str">
        <f>IF(C1045278="","",VLOOKUP(C1045278,运单基本信息!$C$4:$P$1048576,12,FALSE))</f>
        <v/>
      </c>
    </row>
    <row r="1045279" spans="10:10">
      <c r="J1045279" s="168" t="str">
        <f>IF(C1045279="","",VLOOKUP(C1045279,运单基本信息!$C$4:$P$1048576,12,FALSE))</f>
        <v/>
      </c>
    </row>
    <row r="1045280" spans="10:10">
      <c r="J1045280" s="168" t="str">
        <f>IF(C1045280="","",VLOOKUP(C1045280,运单基本信息!$C$4:$P$1048576,12,FALSE))</f>
        <v/>
      </c>
    </row>
    <row r="1045281" spans="10:10">
      <c r="J1045281" s="168" t="str">
        <f>IF(C1045281="","",VLOOKUP(C1045281,运单基本信息!$C$4:$P$1048576,12,FALSE))</f>
        <v/>
      </c>
    </row>
    <row r="1045282" spans="10:10">
      <c r="J1045282" s="168" t="str">
        <f>IF(C1045282="","",VLOOKUP(C1045282,运单基本信息!$C$4:$P$1048576,12,FALSE))</f>
        <v/>
      </c>
    </row>
    <row r="1045283" spans="10:10">
      <c r="J1045283" s="168" t="str">
        <f>IF(C1045283="","",VLOOKUP(C1045283,运单基本信息!$C$4:$P$1048576,12,FALSE))</f>
        <v/>
      </c>
    </row>
    <row r="1045284" spans="10:10">
      <c r="J1045284" s="168" t="str">
        <f>IF(C1045284="","",VLOOKUP(C1045284,运单基本信息!$C$4:$P$1048576,12,FALSE))</f>
        <v/>
      </c>
    </row>
    <row r="1045285" spans="10:10">
      <c r="J1045285" s="168" t="str">
        <f>IF(C1045285="","",VLOOKUP(C1045285,运单基本信息!$C$4:$P$1048576,12,FALSE))</f>
        <v/>
      </c>
    </row>
    <row r="1045286" spans="10:10">
      <c r="J1045286" s="168" t="str">
        <f>IF(C1045286="","",VLOOKUP(C1045286,运单基本信息!$C$4:$P$1048576,12,FALSE))</f>
        <v/>
      </c>
    </row>
    <row r="1045287" spans="10:10">
      <c r="J1045287" s="168" t="str">
        <f>IF(C1045287="","",VLOOKUP(C1045287,运单基本信息!$C$4:$P$1048576,12,FALSE))</f>
        <v/>
      </c>
    </row>
    <row r="1045288" spans="10:10">
      <c r="J1045288" s="168" t="str">
        <f>IF(C1045288="","",VLOOKUP(C1045288,运单基本信息!$C$4:$P$1048576,12,FALSE))</f>
        <v/>
      </c>
    </row>
    <row r="1045289" spans="10:10">
      <c r="J1045289" s="168" t="str">
        <f>IF(C1045289="","",VLOOKUP(C1045289,运单基本信息!$C$4:$P$1048576,12,FALSE))</f>
        <v/>
      </c>
    </row>
    <row r="1045290" spans="10:10">
      <c r="J1045290" s="168" t="str">
        <f>IF(C1045290="","",VLOOKUP(C1045290,运单基本信息!$C$4:$P$1048576,12,FALSE))</f>
        <v/>
      </c>
    </row>
    <row r="1045291" spans="10:10">
      <c r="J1045291" s="168" t="str">
        <f>IF(C1045291="","",VLOOKUP(C1045291,运单基本信息!$C$4:$P$1048576,12,FALSE))</f>
        <v/>
      </c>
    </row>
    <row r="1045292" spans="10:10">
      <c r="J1045292" s="168" t="str">
        <f>IF(C1045292="","",VLOOKUP(C1045292,运单基本信息!$C$4:$P$1048576,12,FALSE))</f>
        <v/>
      </c>
    </row>
    <row r="1045293" spans="10:10">
      <c r="J1045293" s="168" t="str">
        <f>IF(C1045293="","",VLOOKUP(C1045293,运单基本信息!$C$4:$P$1048576,12,FALSE))</f>
        <v/>
      </c>
    </row>
    <row r="1045294" spans="10:10">
      <c r="J1045294" s="168" t="str">
        <f>IF(C1045294="","",VLOOKUP(C1045294,运单基本信息!$C$4:$P$1048576,12,FALSE))</f>
        <v/>
      </c>
    </row>
    <row r="1045295" spans="10:10">
      <c r="J1045295" s="168" t="str">
        <f>IF(C1045295="","",VLOOKUP(C1045295,运单基本信息!$C$4:$P$1048576,12,FALSE))</f>
        <v/>
      </c>
    </row>
    <row r="1045296" spans="10:10">
      <c r="J1045296" s="168" t="str">
        <f>IF(C1045296="","",VLOOKUP(C1045296,运单基本信息!$C$4:$P$1048576,12,FALSE))</f>
        <v/>
      </c>
    </row>
    <row r="1045297" spans="10:10">
      <c r="J1045297" s="168" t="str">
        <f>IF(C1045297="","",VLOOKUP(C1045297,运单基本信息!$C$4:$P$1048576,12,FALSE))</f>
        <v/>
      </c>
    </row>
    <row r="1045298" spans="10:10">
      <c r="J1045298" s="168" t="str">
        <f>IF(C1045298="","",VLOOKUP(C1045298,运单基本信息!$C$4:$P$1048576,12,FALSE))</f>
        <v/>
      </c>
    </row>
    <row r="1045299" spans="10:10">
      <c r="J1045299" s="168" t="str">
        <f>IF(C1045299="","",VLOOKUP(C1045299,运单基本信息!$C$4:$P$1048576,12,FALSE))</f>
        <v/>
      </c>
    </row>
    <row r="1045300" spans="10:10">
      <c r="J1045300" s="168" t="str">
        <f>IF(C1045300="","",VLOOKUP(C1045300,运单基本信息!$C$4:$P$1048576,12,FALSE))</f>
        <v/>
      </c>
    </row>
    <row r="1045301" spans="10:10">
      <c r="J1045301" s="168" t="str">
        <f>IF(C1045301="","",VLOOKUP(C1045301,运单基本信息!$C$4:$P$1048576,12,FALSE))</f>
        <v/>
      </c>
    </row>
    <row r="1045302" spans="10:10">
      <c r="J1045302" s="168" t="str">
        <f>IF(C1045302="","",VLOOKUP(C1045302,运单基本信息!$C$4:$P$1048576,12,FALSE))</f>
        <v/>
      </c>
    </row>
    <row r="1045303" spans="10:10">
      <c r="J1045303" s="168" t="str">
        <f>IF(C1045303="","",VLOOKUP(C1045303,运单基本信息!$C$4:$P$1048576,12,FALSE))</f>
        <v/>
      </c>
    </row>
    <row r="1045304" spans="10:10">
      <c r="J1045304" s="168" t="str">
        <f>IF(C1045304="","",VLOOKUP(C1045304,运单基本信息!$C$4:$P$1048576,12,FALSE))</f>
        <v/>
      </c>
    </row>
    <row r="1045305" spans="10:10">
      <c r="J1045305" s="168" t="str">
        <f>IF(C1045305="","",VLOOKUP(C1045305,运单基本信息!$C$4:$P$1048576,12,FALSE))</f>
        <v/>
      </c>
    </row>
    <row r="1045306" spans="10:10">
      <c r="J1045306" s="168" t="str">
        <f>IF(C1045306="","",VLOOKUP(C1045306,运单基本信息!$C$4:$P$1048576,12,FALSE))</f>
        <v/>
      </c>
    </row>
    <row r="1045307" spans="10:10">
      <c r="J1045307" s="168" t="str">
        <f>IF(C1045307="","",VLOOKUP(C1045307,运单基本信息!$C$4:$P$1048576,12,FALSE))</f>
        <v/>
      </c>
    </row>
    <row r="1045308" spans="10:10">
      <c r="J1045308" s="168" t="str">
        <f>IF(C1045308="","",VLOOKUP(C1045308,运单基本信息!$C$4:$P$1048576,12,FALSE))</f>
        <v/>
      </c>
    </row>
    <row r="1045309" spans="10:10">
      <c r="J1045309" s="168" t="str">
        <f>IF(C1045309="","",VLOOKUP(C1045309,运单基本信息!$C$4:$P$1048576,12,FALSE))</f>
        <v/>
      </c>
    </row>
    <row r="1045310" spans="10:10">
      <c r="J1045310" s="168" t="str">
        <f>IF(C1045310="","",VLOOKUP(C1045310,运单基本信息!$C$4:$P$1048576,12,FALSE))</f>
        <v/>
      </c>
    </row>
    <row r="1045311" spans="10:10">
      <c r="J1045311" s="168" t="str">
        <f>IF(C1045311="","",VLOOKUP(C1045311,运单基本信息!$C$4:$P$1048576,12,FALSE))</f>
        <v/>
      </c>
    </row>
    <row r="1045312" spans="10:10">
      <c r="J1045312" s="168" t="str">
        <f>IF(C1045312="","",VLOOKUP(C1045312,运单基本信息!$C$4:$P$1048576,12,FALSE))</f>
        <v/>
      </c>
    </row>
    <row r="1045313" spans="10:10">
      <c r="J1045313" s="168" t="str">
        <f>IF(C1045313="","",VLOOKUP(C1045313,运单基本信息!$C$4:$P$1048576,12,FALSE))</f>
        <v/>
      </c>
    </row>
    <row r="1045314" spans="10:10">
      <c r="J1045314" s="168" t="str">
        <f>IF(C1045314="","",VLOOKUP(C1045314,运单基本信息!$C$4:$P$1048576,12,FALSE))</f>
        <v/>
      </c>
    </row>
    <row r="1045315" spans="10:10">
      <c r="J1045315" s="168" t="str">
        <f>IF(C1045315="","",VLOOKUP(C1045315,运单基本信息!$C$4:$P$1048576,12,FALSE))</f>
        <v/>
      </c>
    </row>
    <row r="1045316" spans="10:10">
      <c r="J1045316" s="168" t="str">
        <f>IF(C1045316="","",VLOOKUP(C1045316,运单基本信息!$C$4:$P$1048576,12,FALSE))</f>
        <v/>
      </c>
    </row>
    <row r="1045317" spans="10:10">
      <c r="J1045317" s="168" t="str">
        <f>IF(C1045317="","",VLOOKUP(C1045317,运单基本信息!$C$4:$P$1048576,12,FALSE))</f>
        <v/>
      </c>
    </row>
    <row r="1045318" spans="10:10">
      <c r="J1045318" s="168" t="str">
        <f>IF(C1045318="","",VLOOKUP(C1045318,运单基本信息!$C$4:$P$1048576,12,FALSE))</f>
        <v/>
      </c>
    </row>
    <row r="1045319" spans="10:10">
      <c r="J1045319" s="168" t="str">
        <f>IF(C1045319="","",VLOOKUP(C1045319,运单基本信息!$C$4:$P$1048576,12,FALSE))</f>
        <v/>
      </c>
    </row>
    <row r="1045320" spans="10:10">
      <c r="J1045320" s="168" t="str">
        <f>IF(C1045320="","",VLOOKUP(C1045320,运单基本信息!$C$4:$P$1048576,12,FALSE))</f>
        <v/>
      </c>
    </row>
    <row r="1045321" spans="10:10">
      <c r="J1045321" s="168" t="str">
        <f>IF(C1045321="","",VLOOKUP(C1045321,运单基本信息!$C$4:$P$1048576,12,FALSE))</f>
        <v/>
      </c>
    </row>
    <row r="1045322" spans="10:10">
      <c r="J1045322" s="168" t="str">
        <f>IF(C1045322="","",VLOOKUP(C1045322,运单基本信息!$C$4:$P$1048576,12,FALSE))</f>
        <v/>
      </c>
    </row>
    <row r="1045323" spans="10:10">
      <c r="J1045323" s="168" t="str">
        <f>IF(C1045323="","",VLOOKUP(C1045323,运单基本信息!$C$4:$P$1048576,12,FALSE))</f>
        <v/>
      </c>
    </row>
    <row r="1045324" spans="10:10">
      <c r="J1045324" s="168" t="str">
        <f>IF(C1045324="","",VLOOKUP(C1045324,运单基本信息!$C$4:$P$1048576,12,FALSE))</f>
        <v/>
      </c>
    </row>
    <row r="1045325" spans="10:10">
      <c r="J1045325" s="168" t="str">
        <f>IF(C1045325="","",VLOOKUP(C1045325,运单基本信息!$C$4:$P$1048576,12,FALSE))</f>
        <v/>
      </c>
    </row>
    <row r="1045326" spans="10:10">
      <c r="J1045326" s="168" t="str">
        <f>IF(C1045326="","",VLOOKUP(C1045326,运单基本信息!$C$4:$P$1048576,12,FALSE))</f>
        <v/>
      </c>
    </row>
    <row r="1045327" spans="10:10">
      <c r="J1045327" s="168" t="str">
        <f>IF(C1045327="","",VLOOKUP(C1045327,运单基本信息!$C$4:$P$1048576,12,FALSE))</f>
        <v/>
      </c>
    </row>
    <row r="1045328" spans="10:10">
      <c r="J1045328" s="168" t="str">
        <f>IF(C1045328="","",VLOOKUP(C1045328,运单基本信息!$C$4:$P$1048576,12,FALSE))</f>
        <v/>
      </c>
    </row>
    <row r="1045329" spans="10:10">
      <c r="J1045329" s="168" t="str">
        <f>IF(C1045329="","",VLOOKUP(C1045329,运单基本信息!$C$4:$P$1048576,12,FALSE))</f>
        <v/>
      </c>
    </row>
    <row r="1045330" spans="10:10">
      <c r="J1045330" s="168" t="str">
        <f>IF(C1045330="","",VLOOKUP(C1045330,运单基本信息!$C$4:$P$1048576,12,FALSE))</f>
        <v/>
      </c>
    </row>
    <row r="1045331" spans="10:10">
      <c r="J1045331" s="168" t="str">
        <f>IF(C1045331="","",VLOOKUP(C1045331,运单基本信息!$C$4:$P$1048576,12,FALSE))</f>
        <v/>
      </c>
    </row>
    <row r="1045332" spans="10:10">
      <c r="J1045332" s="168" t="str">
        <f>IF(C1045332="","",VLOOKUP(C1045332,运单基本信息!$C$4:$P$1048576,12,FALSE))</f>
        <v/>
      </c>
    </row>
    <row r="1045333" spans="10:10">
      <c r="J1045333" s="168" t="str">
        <f>IF(C1045333="","",VLOOKUP(C1045333,运单基本信息!$C$4:$P$1048576,12,FALSE))</f>
        <v/>
      </c>
    </row>
    <row r="1045334" spans="10:10">
      <c r="J1045334" s="168" t="str">
        <f>IF(C1045334="","",VLOOKUP(C1045334,运单基本信息!$C$4:$P$1048576,12,FALSE))</f>
        <v/>
      </c>
    </row>
    <row r="1045335" spans="10:10">
      <c r="J1045335" s="168" t="str">
        <f>IF(C1045335="","",VLOOKUP(C1045335,运单基本信息!$C$4:$P$1048576,12,FALSE))</f>
        <v/>
      </c>
    </row>
    <row r="1045336" spans="10:10">
      <c r="J1045336" s="168" t="str">
        <f>IF(C1045336="","",VLOOKUP(C1045336,运单基本信息!$C$4:$P$1048576,12,FALSE))</f>
        <v/>
      </c>
    </row>
    <row r="1045337" spans="10:10">
      <c r="J1045337" s="168" t="str">
        <f>IF(C1045337="","",VLOOKUP(C1045337,运单基本信息!$C$4:$P$1048576,12,FALSE))</f>
        <v/>
      </c>
    </row>
    <row r="1045338" spans="10:10">
      <c r="J1045338" s="168" t="str">
        <f>IF(C1045338="","",VLOOKUP(C1045338,运单基本信息!$C$4:$P$1048576,12,FALSE))</f>
        <v/>
      </c>
    </row>
    <row r="1045339" spans="10:10">
      <c r="J1045339" s="168" t="str">
        <f>IF(C1045339="","",VLOOKUP(C1045339,运单基本信息!$C$4:$P$1048576,12,FALSE))</f>
        <v/>
      </c>
    </row>
    <row r="1045340" spans="10:10">
      <c r="J1045340" s="168" t="str">
        <f>IF(C1045340="","",VLOOKUP(C1045340,运单基本信息!$C$4:$P$1048576,12,FALSE))</f>
        <v/>
      </c>
    </row>
    <row r="1045341" spans="10:10">
      <c r="J1045341" s="168" t="str">
        <f>IF(C1045341="","",VLOOKUP(C1045341,运单基本信息!$C$4:$P$1048576,12,FALSE))</f>
        <v/>
      </c>
    </row>
    <row r="1045342" spans="10:10">
      <c r="J1045342" s="168" t="str">
        <f>IF(C1045342="","",VLOOKUP(C1045342,运单基本信息!$C$4:$P$1048576,12,FALSE))</f>
        <v/>
      </c>
    </row>
    <row r="1045343" spans="10:10">
      <c r="J1045343" s="168" t="str">
        <f>IF(C1045343="","",VLOOKUP(C1045343,运单基本信息!$C$4:$P$1048576,12,FALSE))</f>
        <v/>
      </c>
    </row>
    <row r="1045344" spans="10:10">
      <c r="J1045344" s="168" t="str">
        <f>IF(C1045344="","",VLOOKUP(C1045344,运单基本信息!$C$4:$P$1048576,12,FALSE))</f>
        <v/>
      </c>
    </row>
    <row r="1045345" spans="10:10">
      <c r="J1045345" s="168" t="str">
        <f>IF(C1045345="","",VLOOKUP(C1045345,运单基本信息!$C$4:$P$1048576,12,FALSE))</f>
        <v/>
      </c>
    </row>
    <row r="1045346" spans="10:10">
      <c r="J1045346" s="168" t="str">
        <f>IF(C1045346="","",VLOOKUP(C1045346,运单基本信息!$C$4:$P$1048576,12,FALSE))</f>
        <v/>
      </c>
    </row>
    <row r="1045347" spans="10:10">
      <c r="J1045347" s="168" t="str">
        <f>IF(C1045347="","",VLOOKUP(C1045347,运单基本信息!$C$4:$P$1048576,12,FALSE))</f>
        <v/>
      </c>
    </row>
    <row r="1045348" spans="10:10">
      <c r="J1045348" s="168" t="str">
        <f>IF(C1045348="","",VLOOKUP(C1045348,运单基本信息!$C$4:$P$1048576,12,FALSE))</f>
        <v/>
      </c>
    </row>
    <row r="1045349" spans="10:10">
      <c r="J1045349" s="168" t="str">
        <f>IF(C1045349="","",VLOOKUP(C1045349,运单基本信息!$C$4:$P$1048576,12,FALSE))</f>
        <v/>
      </c>
    </row>
    <row r="1045350" spans="10:10">
      <c r="J1045350" s="168" t="str">
        <f>IF(C1045350="","",VLOOKUP(C1045350,运单基本信息!$C$4:$P$1048576,12,FALSE))</f>
        <v/>
      </c>
    </row>
    <row r="1045351" spans="10:10">
      <c r="J1045351" s="168" t="str">
        <f>IF(C1045351="","",VLOOKUP(C1045351,运单基本信息!$C$4:$P$1048576,12,FALSE))</f>
        <v/>
      </c>
    </row>
    <row r="1045352" spans="10:10">
      <c r="J1045352" s="168" t="str">
        <f>IF(C1045352="","",VLOOKUP(C1045352,运单基本信息!$C$4:$P$1048576,12,FALSE))</f>
        <v/>
      </c>
    </row>
    <row r="1045353" spans="10:10">
      <c r="J1045353" s="168" t="str">
        <f>IF(C1045353="","",VLOOKUP(C1045353,运单基本信息!$C$4:$P$1048576,12,FALSE))</f>
        <v/>
      </c>
    </row>
    <row r="1045354" spans="10:10">
      <c r="J1045354" s="168" t="str">
        <f>IF(C1045354="","",VLOOKUP(C1045354,运单基本信息!$C$4:$P$1048576,12,FALSE))</f>
        <v/>
      </c>
    </row>
    <row r="1045355" spans="10:10">
      <c r="J1045355" s="168" t="str">
        <f>IF(C1045355="","",VLOOKUP(C1045355,运单基本信息!$C$4:$P$1048576,12,FALSE))</f>
        <v/>
      </c>
    </row>
    <row r="1045356" spans="10:10">
      <c r="J1045356" s="168" t="str">
        <f>IF(C1045356="","",VLOOKUP(C1045356,运单基本信息!$C$4:$P$1048576,12,FALSE))</f>
        <v/>
      </c>
    </row>
    <row r="1045357" spans="10:10">
      <c r="J1045357" s="168" t="str">
        <f>IF(C1045357="","",VLOOKUP(C1045357,运单基本信息!$C$4:$P$1048576,12,FALSE))</f>
        <v/>
      </c>
    </row>
    <row r="1045358" spans="10:10">
      <c r="J1045358" s="168" t="str">
        <f>IF(C1045358="","",VLOOKUP(C1045358,运单基本信息!$C$4:$P$1048576,12,FALSE))</f>
        <v/>
      </c>
    </row>
    <row r="1045359" spans="10:10">
      <c r="J1045359" s="168" t="str">
        <f>IF(C1045359="","",VLOOKUP(C1045359,运单基本信息!$C$4:$P$1048576,12,FALSE))</f>
        <v/>
      </c>
    </row>
    <row r="1045360" spans="10:10">
      <c r="J1045360" s="168" t="str">
        <f>IF(C1045360="","",VLOOKUP(C1045360,运单基本信息!$C$4:$P$1048576,12,FALSE))</f>
        <v/>
      </c>
    </row>
    <row r="1045361" spans="10:10">
      <c r="J1045361" s="168" t="str">
        <f>IF(C1045361="","",VLOOKUP(C1045361,运单基本信息!$C$4:$P$1048576,12,FALSE))</f>
        <v/>
      </c>
    </row>
    <row r="1045362" spans="10:10">
      <c r="J1045362" s="168" t="str">
        <f>IF(C1045362="","",VLOOKUP(C1045362,运单基本信息!$C$4:$P$1048576,12,FALSE))</f>
        <v/>
      </c>
    </row>
    <row r="1045363" spans="10:10">
      <c r="J1045363" s="168" t="str">
        <f>IF(C1045363="","",VLOOKUP(C1045363,运单基本信息!$C$4:$P$1048576,12,FALSE))</f>
        <v/>
      </c>
    </row>
    <row r="1045364" spans="10:10">
      <c r="J1045364" s="168" t="str">
        <f>IF(C1045364="","",VLOOKUP(C1045364,运单基本信息!$C$4:$P$1048576,12,FALSE))</f>
        <v/>
      </c>
    </row>
    <row r="1045365" spans="10:10">
      <c r="J1045365" s="168" t="str">
        <f>IF(C1045365="","",VLOOKUP(C1045365,运单基本信息!$C$4:$P$1048576,12,FALSE))</f>
        <v/>
      </c>
    </row>
    <row r="1045366" spans="10:10">
      <c r="J1045366" s="168" t="str">
        <f>IF(C1045366="","",VLOOKUP(C1045366,运单基本信息!$C$4:$P$1048576,12,FALSE))</f>
        <v/>
      </c>
    </row>
    <row r="1045367" spans="10:10">
      <c r="J1045367" s="168" t="str">
        <f>IF(C1045367="","",VLOOKUP(C1045367,运单基本信息!$C$4:$P$1048576,12,FALSE))</f>
        <v/>
      </c>
    </row>
    <row r="1045368" spans="10:10">
      <c r="J1045368" s="168" t="str">
        <f>IF(C1045368="","",VLOOKUP(C1045368,运单基本信息!$C$4:$P$1048576,12,FALSE))</f>
        <v/>
      </c>
    </row>
    <row r="1045369" spans="10:10">
      <c r="J1045369" s="168" t="str">
        <f>IF(C1045369="","",VLOOKUP(C1045369,运单基本信息!$C$4:$P$1048576,12,FALSE))</f>
        <v/>
      </c>
    </row>
    <row r="1045370" spans="10:10">
      <c r="J1045370" s="168" t="str">
        <f>IF(C1045370="","",VLOOKUP(C1045370,运单基本信息!$C$4:$P$1048576,12,FALSE))</f>
        <v/>
      </c>
    </row>
    <row r="1045371" spans="10:10">
      <c r="J1045371" s="168" t="str">
        <f>IF(C1045371="","",VLOOKUP(C1045371,运单基本信息!$C$4:$P$1048576,12,FALSE))</f>
        <v/>
      </c>
    </row>
    <row r="1045372" spans="10:10">
      <c r="J1045372" s="168" t="str">
        <f>IF(C1045372="","",VLOOKUP(C1045372,运单基本信息!$C$4:$P$1048576,12,FALSE))</f>
        <v/>
      </c>
    </row>
    <row r="1045373" spans="10:10">
      <c r="J1045373" s="168" t="str">
        <f>IF(C1045373="","",VLOOKUP(C1045373,运单基本信息!$C$4:$P$1048576,12,FALSE))</f>
        <v/>
      </c>
    </row>
    <row r="1045374" spans="10:10">
      <c r="J1045374" s="168" t="str">
        <f>IF(C1045374="","",VLOOKUP(C1045374,运单基本信息!$C$4:$P$1048576,12,FALSE))</f>
        <v/>
      </c>
    </row>
    <row r="1045375" spans="10:10">
      <c r="J1045375" s="168" t="str">
        <f>IF(C1045375="","",VLOOKUP(C1045375,运单基本信息!$C$4:$P$1048576,12,FALSE))</f>
        <v/>
      </c>
    </row>
    <row r="1045376" spans="10:10">
      <c r="J1045376" s="168" t="str">
        <f>IF(C1045376="","",VLOOKUP(C1045376,运单基本信息!$C$4:$P$1048576,12,FALSE))</f>
        <v/>
      </c>
    </row>
    <row r="1045377" spans="10:10">
      <c r="J1045377" s="168" t="str">
        <f>IF(C1045377="","",VLOOKUP(C1045377,运单基本信息!$C$4:$P$1048576,12,FALSE))</f>
        <v/>
      </c>
    </row>
    <row r="1045378" spans="10:10">
      <c r="J1045378" s="168" t="str">
        <f>IF(C1045378="","",VLOOKUP(C1045378,运单基本信息!$C$4:$P$1048576,12,FALSE))</f>
        <v/>
      </c>
    </row>
    <row r="1045379" spans="10:10">
      <c r="J1045379" s="168" t="str">
        <f>IF(C1045379="","",VLOOKUP(C1045379,运单基本信息!$C$4:$P$1048576,12,FALSE))</f>
        <v/>
      </c>
    </row>
    <row r="1045380" spans="10:10">
      <c r="J1045380" s="168" t="str">
        <f>IF(C1045380="","",VLOOKUP(C1045380,运单基本信息!$C$4:$P$1048576,12,FALSE))</f>
        <v/>
      </c>
    </row>
    <row r="1045381" spans="10:10">
      <c r="J1045381" s="168" t="str">
        <f>IF(C1045381="","",VLOOKUP(C1045381,运单基本信息!$C$4:$P$1048576,12,FALSE))</f>
        <v/>
      </c>
    </row>
    <row r="1045382" spans="10:10">
      <c r="J1045382" s="168" t="str">
        <f>IF(C1045382="","",VLOOKUP(C1045382,运单基本信息!$C$4:$P$1048576,12,FALSE))</f>
        <v/>
      </c>
    </row>
    <row r="1045383" spans="10:10">
      <c r="J1045383" s="168" t="str">
        <f>IF(C1045383="","",VLOOKUP(C1045383,运单基本信息!$C$4:$P$1048576,12,FALSE))</f>
        <v/>
      </c>
    </row>
    <row r="1045384" spans="10:10">
      <c r="J1045384" s="168" t="str">
        <f>IF(C1045384="","",VLOOKUP(C1045384,运单基本信息!$C$4:$P$1048576,12,FALSE))</f>
        <v/>
      </c>
    </row>
    <row r="1045385" spans="10:10">
      <c r="J1045385" s="168" t="str">
        <f>IF(C1045385="","",VLOOKUP(C1045385,运单基本信息!$C$4:$P$1048576,12,FALSE))</f>
        <v/>
      </c>
    </row>
    <row r="1045386" spans="10:10">
      <c r="J1045386" s="168" t="str">
        <f>IF(C1045386="","",VLOOKUP(C1045386,运单基本信息!$C$4:$P$1048576,12,FALSE))</f>
        <v/>
      </c>
    </row>
    <row r="1045387" spans="10:10">
      <c r="J1045387" s="168" t="str">
        <f>IF(C1045387="","",VLOOKUP(C1045387,运单基本信息!$C$4:$P$1048576,12,FALSE))</f>
        <v/>
      </c>
    </row>
    <row r="1045388" spans="10:10">
      <c r="J1045388" s="168" t="str">
        <f>IF(C1045388="","",VLOOKUP(C1045388,运单基本信息!$C$4:$P$1048576,12,FALSE))</f>
        <v/>
      </c>
    </row>
    <row r="1045389" spans="10:10">
      <c r="J1045389" s="168" t="str">
        <f>IF(C1045389="","",VLOOKUP(C1045389,运单基本信息!$C$4:$P$1048576,12,FALSE))</f>
        <v/>
      </c>
    </row>
    <row r="1045390" spans="10:10">
      <c r="J1045390" s="168" t="str">
        <f>IF(C1045390="","",VLOOKUP(C1045390,运单基本信息!$C$4:$P$1048576,12,FALSE))</f>
        <v/>
      </c>
    </row>
    <row r="1045391" spans="10:10">
      <c r="J1045391" s="168" t="str">
        <f>IF(C1045391="","",VLOOKUP(C1045391,运单基本信息!$C$4:$P$1048576,12,FALSE))</f>
        <v/>
      </c>
    </row>
    <row r="1045392" spans="10:10">
      <c r="J1045392" s="168" t="str">
        <f>IF(C1045392="","",VLOOKUP(C1045392,运单基本信息!$C$4:$P$1048576,12,FALSE))</f>
        <v/>
      </c>
    </row>
    <row r="1045393" spans="10:10">
      <c r="J1045393" s="168" t="str">
        <f>IF(C1045393="","",VLOOKUP(C1045393,运单基本信息!$C$4:$P$1048576,12,FALSE))</f>
        <v/>
      </c>
    </row>
    <row r="1045394" spans="10:10">
      <c r="J1045394" s="168" t="str">
        <f>IF(C1045394="","",VLOOKUP(C1045394,运单基本信息!$C$4:$P$1048576,12,FALSE))</f>
        <v/>
      </c>
    </row>
    <row r="1045395" spans="10:10">
      <c r="J1045395" s="168" t="str">
        <f>IF(C1045395="","",VLOOKUP(C1045395,运单基本信息!$C$4:$P$1048576,12,FALSE))</f>
        <v/>
      </c>
    </row>
    <row r="1045396" spans="10:10">
      <c r="J1045396" s="168" t="str">
        <f>IF(C1045396="","",VLOOKUP(C1045396,运单基本信息!$C$4:$P$1048576,12,FALSE))</f>
        <v/>
      </c>
    </row>
    <row r="1045397" spans="10:10">
      <c r="J1045397" s="168" t="str">
        <f>IF(C1045397="","",VLOOKUP(C1045397,运单基本信息!$C$4:$P$1048576,12,FALSE))</f>
        <v/>
      </c>
    </row>
    <row r="1045398" spans="10:10">
      <c r="J1045398" s="168" t="str">
        <f>IF(C1045398="","",VLOOKUP(C1045398,运单基本信息!$C$4:$P$1048576,12,FALSE))</f>
        <v/>
      </c>
    </row>
    <row r="1045399" spans="10:10">
      <c r="J1045399" s="168" t="str">
        <f>IF(C1045399="","",VLOOKUP(C1045399,运单基本信息!$C$4:$P$1048576,12,FALSE))</f>
        <v/>
      </c>
    </row>
    <row r="1045400" spans="10:10">
      <c r="J1045400" s="168" t="str">
        <f>IF(C1045400="","",VLOOKUP(C1045400,运单基本信息!$C$4:$P$1048576,12,FALSE))</f>
        <v/>
      </c>
    </row>
    <row r="1045401" spans="10:10">
      <c r="J1045401" s="168" t="str">
        <f>IF(C1045401="","",VLOOKUP(C1045401,运单基本信息!$C$4:$P$1048576,12,FALSE))</f>
        <v/>
      </c>
    </row>
    <row r="1045402" spans="10:10">
      <c r="J1045402" s="168" t="str">
        <f>IF(C1045402="","",VLOOKUP(C1045402,运单基本信息!$C$4:$P$1048576,12,FALSE))</f>
        <v/>
      </c>
    </row>
    <row r="1045403" spans="10:10">
      <c r="J1045403" s="168" t="str">
        <f>IF(C1045403="","",VLOOKUP(C1045403,运单基本信息!$C$4:$P$1048576,12,FALSE))</f>
        <v/>
      </c>
    </row>
    <row r="1045404" spans="10:10">
      <c r="J1045404" s="168" t="str">
        <f>IF(C1045404="","",VLOOKUP(C1045404,运单基本信息!$C$4:$P$1048576,12,FALSE))</f>
        <v/>
      </c>
    </row>
    <row r="1045405" spans="10:10">
      <c r="J1045405" s="168" t="str">
        <f>IF(C1045405="","",VLOOKUP(C1045405,运单基本信息!$C$4:$P$1048576,12,FALSE))</f>
        <v/>
      </c>
    </row>
    <row r="1045406" spans="10:10">
      <c r="J1045406" s="168" t="str">
        <f>IF(C1045406="","",VLOOKUP(C1045406,运单基本信息!$C$4:$P$1048576,12,FALSE))</f>
        <v/>
      </c>
    </row>
    <row r="1045407" spans="10:10">
      <c r="J1045407" s="168" t="str">
        <f>IF(C1045407="","",VLOOKUP(C1045407,运单基本信息!$C$4:$P$1048576,12,FALSE))</f>
        <v/>
      </c>
    </row>
    <row r="1045408" spans="10:10">
      <c r="J1045408" s="168" t="str">
        <f>IF(C1045408="","",VLOOKUP(C1045408,运单基本信息!$C$4:$P$1048576,12,FALSE))</f>
        <v/>
      </c>
    </row>
    <row r="1045409" spans="10:10">
      <c r="J1045409" s="168" t="str">
        <f>IF(C1045409="","",VLOOKUP(C1045409,运单基本信息!$C$4:$P$1048576,12,FALSE))</f>
        <v/>
      </c>
    </row>
    <row r="1045410" spans="10:10">
      <c r="J1045410" s="168" t="str">
        <f>IF(C1045410="","",VLOOKUP(C1045410,运单基本信息!$C$4:$P$1048576,12,FALSE))</f>
        <v/>
      </c>
    </row>
    <row r="1045411" spans="10:10">
      <c r="J1045411" s="168" t="str">
        <f>IF(C1045411="","",VLOOKUP(C1045411,运单基本信息!$C$4:$P$1048576,12,FALSE))</f>
        <v/>
      </c>
    </row>
    <row r="1045412" spans="10:10">
      <c r="J1045412" s="168" t="str">
        <f>IF(C1045412="","",VLOOKUP(C1045412,运单基本信息!$C$4:$P$1048576,12,FALSE))</f>
        <v/>
      </c>
    </row>
    <row r="1045413" spans="10:10">
      <c r="J1045413" s="168" t="str">
        <f>IF(C1045413="","",VLOOKUP(C1045413,运单基本信息!$C$4:$P$1048576,12,FALSE))</f>
        <v/>
      </c>
    </row>
    <row r="1045414" spans="10:10">
      <c r="J1045414" s="168" t="str">
        <f>IF(C1045414="","",VLOOKUP(C1045414,运单基本信息!$C$4:$P$1048576,12,FALSE))</f>
        <v/>
      </c>
    </row>
    <row r="1045415" spans="10:10">
      <c r="J1045415" s="168" t="str">
        <f>IF(C1045415="","",VLOOKUP(C1045415,运单基本信息!$C$4:$P$1048576,12,FALSE))</f>
        <v/>
      </c>
    </row>
    <row r="1045416" spans="10:10">
      <c r="J1045416" s="168" t="str">
        <f>IF(C1045416="","",VLOOKUP(C1045416,运单基本信息!$C$4:$P$1048576,12,FALSE))</f>
        <v/>
      </c>
    </row>
    <row r="1045417" spans="10:10">
      <c r="J1045417" s="168" t="str">
        <f>IF(C1045417="","",VLOOKUP(C1045417,运单基本信息!$C$4:$P$1048576,12,FALSE))</f>
        <v/>
      </c>
    </row>
    <row r="1045418" spans="10:10">
      <c r="J1045418" s="168" t="str">
        <f>IF(C1045418="","",VLOOKUP(C1045418,运单基本信息!$C$4:$P$1048576,12,FALSE))</f>
        <v/>
      </c>
    </row>
    <row r="1045419" spans="10:10">
      <c r="J1045419" s="168" t="str">
        <f>IF(C1045419="","",VLOOKUP(C1045419,运单基本信息!$C$4:$P$1048576,12,FALSE))</f>
        <v/>
      </c>
    </row>
    <row r="1045420" spans="10:10">
      <c r="J1045420" s="168" t="str">
        <f>IF(C1045420="","",VLOOKUP(C1045420,运单基本信息!$C$4:$P$1048576,12,FALSE))</f>
        <v/>
      </c>
    </row>
    <row r="1045421" spans="10:10">
      <c r="J1045421" s="168" t="str">
        <f>IF(C1045421="","",VLOOKUP(C1045421,运单基本信息!$C$4:$P$1048576,12,FALSE))</f>
        <v/>
      </c>
    </row>
    <row r="1045422" spans="10:10">
      <c r="J1045422" s="168" t="str">
        <f>IF(C1045422="","",VLOOKUP(C1045422,运单基本信息!$C$4:$P$1048576,12,FALSE))</f>
        <v/>
      </c>
    </row>
    <row r="1045423" spans="10:10">
      <c r="J1045423" s="168" t="str">
        <f>IF(C1045423="","",VLOOKUP(C1045423,运单基本信息!$C$4:$P$1048576,12,FALSE))</f>
        <v/>
      </c>
    </row>
    <row r="1045424" spans="10:10">
      <c r="J1045424" s="168" t="str">
        <f>IF(C1045424="","",VLOOKUP(C1045424,运单基本信息!$C$4:$P$1048576,12,FALSE))</f>
        <v/>
      </c>
    </row>
    <row r="1045425" spans="10:10">
      <c r="J1045425" s="168" t="str">
        <f>IF(C1045425="","",VLOOKUP(C1045425,运单基本信息!$C$4:$P$1048576,12,FALSE))</f>
        <v/>
      </c>
    </row>
    <row r="1045426" spans="10:10">
      <c r="J1045426" s="168" t="str">
        <f>IF(C1045426="","",VLOOKUP(C1045426,运单基本信息!$C$4:$P$1048576,12,FALSE))</f>
        <v/>
      </c>
    </row>
    <row r="1045427" spans="10:10">
      <c r="J1045427" s="168" t="str">
        <f>IF(C1045427="","",VLOOKUP(C1045427,运单基本信息!$C$4:$P$1048576,12,FALSE))</f>
        <v/>
      </c>
    </row>
    <row r="1045428" spans="10:10">
      <c r="J1045428" s="168" t="str">
        <f>IF(C1045428="","",VLOOKUP(C1045428,运单基本信息!$C$4:$P$1048576,12,FALSE))</f>
        <v/>
      </c>
    </row>
    <row r="1045429" spans="10:10">
      <c r="J1045429" s="168" t="str">
        <f>IF(C1045429="","",VLOOKUP(C1045429,运单基本信息!$C$4:$P$1048576,12,FALSE))</f>
        <v/>
      </c>
    </row>
    <row r="1045430" spans="10:10">
      <c r="J1045430" s="168" t="str">
        <f>IF(C1045430="","",VLOOKUP(C1045430,运单基本信息!$C$4:$P$1048576,12,FALSE))</f>
        <v/>
      </c>
    </row>
    <row r="1045431" spans="10:10">
      <c r="J1045431" s="168" t="str">
        <f>IF(C1045431="","",VLOOKUP(C1045431,运单基本信息!$C$4:$P$1048576,12,FALSE))</f>
        <v/>
      </c>
    </row>
    <row r="1045432" spans="10:10">
      <c r="J1045432" s="168" t="str">
        <f>IF(C1045432="","",VLOOKUP(C1045432,运单基本信息!$C$4:$P$1048576,12,FALSE))</f>
        <v/>
      </c>
    </row>
    <row r="1045433" spans="10:10">
      <c r="J1045433" s="168" t="str">
        <f>IF(C1045433="","",VLOOKUP(C1045433,运单基本信息!$C$4:$P$1048576,12,FALSE))</f>
        <v/>
      </c>
    </row>
    <row r="1045434" spans="10:10">
      <c r="J1045434" s="168" t="str">
        <f>IF(C1045434="","",VLOOKUP(C1045434,运单基本信息!$C$4:$P$1048576,12,FALSE))</f>
        <v/>
      </c>
    </row>
    <row r="1045435" spans="10:10">
      <c r="J1045435" s="168" t="str">
        <f>IF(C1045435="","",VLOOKUP(C1045435,运单基本信息!$C$4:$P$1048576,12,FALSE))</f>
        <v/>
      </c>
    </row>
    <row r="1045436" spans="10:10">
      <c r="J1045436" s="168" t="str">
        <f>IF(C1045436="","",VLOOKUP(C1045436,运单基本信息!$C$4:$P$1048576,12,FALSE))</f>
        <v/>
      </c>
    </row>
    <row r="1045437" spans="10:10">
      <c r="J1045437" s="168" t="str">
        <f>IF(C1045437="","",VLOOKUP(C1045437,运单基本信息!$C$4:$P$1048576,12,FALSE))</f>
        <v/>
      </c>
    </row>
    <row r="1045438" spans="10:10">
      <c r="J1045438" s="168" t="str">
        <f>IF(C1045438="","",VLOOKUP(C1045438,运单基本信息!$C$4:$P$1048576,12,FALSE))</f>
        <v/>
      </c>
    </row>
    <row r="1045439" spans="10:10">
      <c r="J1045439" s="168" t="str">
        <f>IF(C1045439="","",VLOOKUP(C1045439,运单基本信息!$C$4:$P$1048576,12,FALSE))</f>
        <v/>
      </c>
    </row>
    <row r="1045440" spans="10:10">
      <c r="J1045440" s="168" t="str">
        <f>IF(C1045440="","",VLOOKUP(C1045440,运单基本信息!$C$4:$P$1048576,12,FALSE))</f>
        <v/>
      </c>
    </row>
    <row r="1045441" spans="10:10">
      <c r="J1045441" s="168" t="str">
        <f>IF(C1045441="","",VLOOKUP(C1045441,运单基本信息!$C$4:$P$1048576,12,FALSE))</f>
        <v/>
      </c>
    </row>
    <row r="1045442" spans="10:10">
      <c r="J1045442" s="168" t="str">
        <f>IF(C1045442="","",VLOOKUP(C1045442,运单基本信息!$C$4:$P$1048576,12,FALSE))</f>
        <v/>
      </c>
    </row>
    <row r="1045443" spans="10:10">
      <c r="J1045443" s="168" t="str">
        <f>IF(C1045443="","",VLOOKUP(C1045443,运单基本信息!$C$4:$P$1048576,12,FALSE))</f>
        <v/>
      </c>
    </row>
    <row r="1045444" spans="10:10">
      <c r="J1045444" s="168" t="str">
        <f>IF(C1045444="","",VLOOKUP(C1045444,运单基本信息!$C$4:$P$1048576,12,FALSE))</f>
        <v/>
      </c>
    </row>
    <row r="1045445" spans="10:10">
      <c r="J1045445" s="168" t="str">
        <f>IF(C1045445="","",VLOOKUP(C1045445,运单基本信息!$C$4:$P$1048576,12,FALSE))</f>
        <v/>
      </c>
    </row>
    <row r="1045446" spans="10:10">
      <c r="J1045446" s="168" t="str">
        <f>IF(C1045446="","",VLOOKUP(C1045446,运单基本信息!$C$4:$P$1048576,12,FALSE))</f>
        <v/>
      </c>
    </row>
    <row r="1045447" spans="10:10">
      <c r="J1045447" s="168" t="str">
        <f>IF(C1045447="","",VLOOKUP(C1045447,运单基本信息!$C$4:$P$1048576,12,FALSE))</f>
        <v/>
      </c>
    </row>
    <row r="1045448" spans="10:10">
      <c r="J1045448" s="168" t="str">
        <f>IF(C1045448="","",VLOOKUP(C1045448,运单基本信息!$C$4:$P$1048576,12,FALSE))</f>
        <v/>
      </c>
    </row>
    <row r="1045449" spans="10:10">
      <c r="J1045449" s="168" t="str">
        <f>IF(C1045449="","",VLOOKUP(C1045449,运单基本信息!$C$4:$P$1048576,12,FALSE))</f>
        <v/>
      </c>
    </row>
    <row r="1045450" spans="10:10">
      <c r="J1045450" s="168" t="str">
        <f>IF(C1045450="","",VLOOKUP(C1045450,运单基本信息!$C$4:$P$1048576,12,FALSE))</f>
        <v/>
      </c>
    </row>
    <row r="1045451" spans="10:10">
      <c r="J1045451" s="168" t="str">
        <f>IF(C1045451="","",VLOOKUP(C1045451,运单基本信息!$C$4:$P$1048576,12,FALSE))</f>
        <v/>
      </c>
    </row>
    <row r="1045452" spans="10:10">
      <c r="J1045452" s="168" t="str">
        <f>IF(C1045452="","",VLOOKUP(C1045452,运单基本信息!$C$4:$P$1048576,12,FALSE))</f>
        <v/>
      </c>
    </row>
    <row r="1045453" spans="10:10">
      <c r="J1045453" s="168" t="str">
        <f>IF(C1045453="","",VLOOKUP(C1045453,运单基本信息!$C$4:$P$1048576,12,FALSE))</f>
        <v/>
      </c>
    </row>
    <row r="1045454" spans="10:10">
      <c r="J1045454" s="168" t="str">
        <f>IF(C1045454="","",VLOOKUP(C1045454,运单基本信息!$C$4:$P$1048576,12,FALSE))</f>
        <v/>
      </c>
    </row>
    <row r="1045455" spans="10:10">
      <c r="J1045455" s="168" t="str">
        <f>IF(C1045455="","",VLOOKUP(C1045455,运单基本信息!$C$4:$P$1048576,12,FALSE))</f>
        <v/>
      </c>
    </row>
    <row r="1045456" spans="10:10">
      <c r="J1045456" s="168" t="str">
        <f>IF(C1045456="","",VLOOKUP(C1045456,运单基本信息!$C$4:$P$1048576,12,FALSE))</f>
        <v/>
      </c>
    </row>
    <row r="1045457" spans="10:10">
      <c r="J1045457" s="168" t="str">
        <f>IF(C1045457="","",VLOOKUP(C1045457,运单基本信息!$C$4:$P$1048576,12,FALSE))</f>
        <v/>
      </c>
    </row>
    <row r="1045458" spans="10:10">
      <c r="J1045458" s="168" t="str">
        <f>IF(C1045458="","",VLOOKUP(C1045458,运单基本信息!$C$4:$P$1048576,12,FALSE))</f>
        <v/>
      </c>
    </row>
    <row r="1045459" spans="10:10">
      <c r="J1045459" s="168" t="str">
        <f>IF(C1045459="","",VLOOKUP(C1045459,运单基本信息!$C$4:$P$1048576,12,FALSE))</f>
        <v/>
      </c>
    </row>
    <row r="1045460" spans="10:10">
      <c r="J1045460" s="168" t="str">
        <f>IF(C1045460="","",VLOOKUP(C1045460,运单基本信息!$C$4:$P$1048576,12,FALSE))</f>
        <v/>
      </c>
    </row>
    <row r="1045461" spans="10:10">
      <c r="J1045461" s="168" t="str">
        <f>IF(C1045461="","",VLOOKUP(C1045461,运单基本信息!$C$4:$P$1048576,12,FALSE))</f>
        <v/>
      </c>
    </row>
    <row r="1045462" spans="10:10">
      <c r="J1045462" s="168" t="str">
        <f>IF(C1045462="","",VLOOKUP(C1045462,运单基本信息!$C$4:$P$1048576,12,FALSE))</f>
        <v/>
      </c>
    </row>
    <row r="1045463" spans="10:10">
      <c r="J1045463" s="168" t="str">
        <f>IF(C1045463="","",VLOOKUP(C1045463,运单基本信息!$C$4:$P$1048576,12,FALSE))</f>
        <v/>
      </c>
    </row>
    <row r="1045464" spans="10:10">
      <c r="J1045464" s="168" t="str">
        <f>IF(C1045464="","",VLOOKUP(C1045464,运单基本信息!$C$4:$P$1048576,12,FALSE))</f>
        <v/>
      </c>
    </row>
    <row r="1045465" spans="10:10">
      <c r="J1045465" s="168" t="str">
        <f>IF(C1045465="","",VLOOKUP(C1045465,运单基本信息!$C$4:$P$1048576,12,FALSE))</f>
        <v/>
      </c>
    </row>
    <row r="1045466" spans="10:10">
      <c r="J1045466" s="168" t="str">
        <f>IF(C1045466="","",VLOOKUP(C1045466,运单基本信息!$C$4:$P$1048576,12,FALSE))</f>
        <v/>
      </c>
    </row>
    <row r="1045467" spans="10:10">
      <c r="J1045467" s="168" t="str">
        <f>IF(C1045467="","",VLOOKUP(C1045467,运单基本信息!$C$4:$P$1048576,12,FALSE))</f>
        <v/>
      </c>
    </row>
    <row r="1045468" spans="10:10">
      <c r="J1045468" s="168" t="str">
        <f>IF(C1045468="","",VLOOKUP(C1045468,运单基本信息!$C$4:$P$1048576,12,FALSE))</f>
        <v/>
      </c>
    </row>
    <row r="1045469" spans="10:10">
      <c r="J1045469" s="168" t="str">
        <f>IF(C1045469="","",VLOOKUP(C1045469,运单基本信息!$C$4:$P$1048576,12,FALSE))</f>
        <v/>
      </c>
    </row>
    <row r="1045470" spans="10:10">
      <c r="J1045470" s="168" t="str">
        <f>IF(C1045470="","",VLOOKUP(C1045470,运单基本信息!$C$4:$P$1048576,12,FALSE))</f>
        <v/>
      </c>
    </row>
    <row r="1045471" spans="10:10">
      <c r="J1045471" s="168" t="str">
        <f>IF(C1045471="","",VLOOKUP(C1045471,运单基本信息!$C$4:$P$1048576,12,FALSE))</f>
        <v/>
      </c>
    </row>
    <row r="1045472" spans="10:10">
      <c r="J1045472" s="168" t="str">
        <f>IF(C1045472="","",VLOOKUP(C1045472,运单基本信息!$C$4:$P$1048576,12,FALSE))</f>
        <v/>
      </c>
    </row>
    <row r="1045473" spans="10:10">
      <c r="J1045473" s="168" t="str">
        <f>IF(C1045473="","",VLOOKUP(C1045473,运单基本信息!$C$4:$P$1048576,12,FALSE))</f>
        <v/>
      </c>
    </row>
    <row r="1045474" spans="10:10">
      <c r="J1045474" s="168" t="str">
        <f>IF(C1045474="","",VLOOKUP(C1045474,运单基本信息!$C$4:$P$1048576,12,FALSE))</f>
        <v/>
      </c>
    </row>
    <row r="1045475" spans="10:10">
      <c r="J1045475" s="168" t="str">
        <f>IF(C1045475="","",VLOOKUP(C1045475,运单基本信息!$C$4:$P$1048576,12,FALSE))</f>
        <v/>
      </c>
    </row>
    <row r="1045476" spans="10:10">
      <c r="J1045476" s="168" t="str">
        <f>IF(C1045476="","",VLOOKUP(C1045476,运单基本信息!$C$4:$P$1048576,12,FALSE))</f>
        <v/>
      </c>
    </row>
    <row r="1045477" spans="10:10">
      <c r="J1045477" s="168" t="str">
        <f>IF(C1045477="","",VLOOKUP(C1045477,运单基本信息!$C$4:$P$1048576,12,FALSE))</f>
        <v/>
      </c>
    </row>
    <row r="1045478" spans="10:10">
      <c r="J1045478" s="168" t="str">
        <f>IF(C1045478="","",VLOOKUP(C1045478,运单基本信息!$C$4:$P$1048576,12,FALSE))</f>
        <v/>
      </c>
    </row>
    <row r="1045479" spans="10:10">
      <c r="J1045479" s="168" t="str">
        <f>IF(C1045479="","",VLOOKUP(C1045479,运单基本信息!$C$4:$P$1048576,12,FALSE))</f>
        <v/>
      </c>
    </row>
    <row r="1045480" spans="10:10">
      <c r="J1045480" s="168" t="str">
        <f>IF(C1045480="","",VLOOKUP(C1045480,运单基本信息!$C$4:$P$1048576,12,FALSE))</f>
        <v/>
      </c>
    </row>
    <row r="1045481" spans="10:10">
      <c r="J1045481" s="168" t="str">
        <f>IF(C1045481="","",VLOOKUP(C1045481,运单基本信息!$C$4:$P$1048576,12,FALSE))</f>
        <v/>
      </c>
    </row>
    <row r="1045482" spans="10:10">
      <c r="J1045482" s="168" t="str">
        <f>IF(C1045482="","",VLOOKUP(C1045482,运单基本信息!$C$4:$P$1048576,12,FALSE))</f>
        <v/>
      </c>
    </row>
    <row r="1045483" spans="10:10">
      <c r="J1045483" s="168" t="str">
        <f>IF(C1045483="","",VLOOKUP(C1045483,运单基本信息!$C$4:$P$1048576,12,FALSE))</f>
        <v/>
      </c>
    </row>
    <row r="1045484" spans="10:10">
      <c r="J1045484" s="168" t="str">
        <f>IF(C1045484="","",VLOOKUP(C1045484,运单基本信息!$C$4:$P$1048576,12,FALSE))</f>
        <v/>
      </c>
    </row>
    <row r="1045485" spans="10:10">
      <c r="J1045485" s="168" t="str">
        <f>IF(C1045485="","",VLOOKUP(C1045485,运单基本信息!$C$4:$P$1048576,12,FALSE))</f>
        <v/>
      </c>
    </row>
    <row r="1045486" spans="10:10">
      <c r="J1045486" s="168" t="str">
        <f>IF(C1045486="","",VLOOKUP(C1045486,运单基本信息!$C$4:$P$1048576,12,FALSE))</f>
        <v/>
      </c>
    </row>
    <row r="1045487" spans="10:10">
      <c r="J1045487" s="168" t="str">
        <f>IF(C1045487="","",VLOOKUP(C1045487,运单基本信息!$C$4:$P$1048576,12,FALSE))</f>
        <v/>
      </c>
    </row>
    <row r="1045488" spans="10:10">
      <c r="J1045488" s="168" t="str">
        <f>IF(C1045488="","",VLOOKUP(C1045488,运单基本信息!$C$4:$P$1048576,12,FALSE))</f>
        <v/>
      </c>
    </row>
    <row r="1045489" spans="10:10">
      <c r="J1045489" s="168" t="str">
        <f>IF(C1045489="","",VLOOKUP(C1045489,运单基本信息!$C$4:$P$1048576,12,FALSE))</f>
        <v/>
      </c>
    </row>
    <row r="1045490" spans="10:10">
      <c r="J1045490" s="168" t="str">
        <f>IF(C1045490="","",VLOOKUP(C1045490,运单基本信息!$C$4:$P$1048576,12,FALSE))</f>
        <v/>
      </c>
    </row>
    <row r="1045491" spans="10:10">
      <c r="J1045491" s="168" t="str">
        <f>IF(C1045491="","",VLOOKUP(C1045491,运单基本信息!$C$4:$P$1048576,12,FALSE))</f>
        <v/>
      </c>
    </row>
    <row r="1045492" spans="10:10">
      <c r="J1045492" s="168" t="str">
        <f>IF(C1045492="","",VLOOKUP(C1045492,运单基本信息!$C$4:$P$1048576,12,FALSE))</f>
        <v/>
      </c>
    </row>
    <row r="1045493" spans="10:10">
      <c r="J1045493" s="168" t="str">
        <f>IF(C1045493="","",VLOOKUP(C1045493,运单基本信息!$C$4:$P$1048576,12,FALSE))</f>
        <v/>
      </c>
    </row>
    <row r="1045494" spans="10:10">
      <c r="J1045494" s="168" t="str">
        <f>IF(C1045494="","",VLOOKUP(C1045494,运单基本信息!$C$4:$P$1048576,12,FALSE))</f>
        <v/>
      </c>
    </row>
    <row r="1045495" spans="10:10">
      <c r="J1045495" s="168" t="str">
        <f>IF(C1045495="","",VLOOKUP(C1045495,运单基本信息!$C$4:$P$1048576,12,FALSE))</f>
        <v/>
      </c>
    </row>
    <row r="1045496" spans="10:10">
      <c r="J1045496" s="168" t="str">
        <f>IF(C1045496="","",VLOOKUP(C1045496,运单基本信息!$C$4:$P$1048576,12,FALSE))</f>
        <v/>
      </c>
    </row>
    <row r="1045497" spans="10:10">
      <c r="J1045497" s="168" t="str">
        <f>IF(C1045497="","",VLOOKUP(C1045497,运单基本信息!$C$4:$P$1048576,12,FALSE))</f>
        <v/>
      </c>
    </row>
    <row r="1045498" spans="10:10">
      <c r="J1045498" s="168" t="str">
        <f>IF(C1045498="","",VLOOKUP(C1045498,运单基本信息!$C$4:$P$1048576,12,FALSE))</f>
        <v/>
      </c>
    </row>
    <row r="1045499" spans="10:10">
      <c r="J1045499" s="168" t="str">
        <f>IF(C1045499="","",VLOOKUP(C1045499,运单基本信息!$C$4:$P$1048576,12,FALSE))</f>
        <v/>
      </c>
    </row>
    <row r="1045500" spans="10:10">
      <c r="J1045500" s="168" t="str">
        <f>IF(C1045500="","",VLOOKUP(C1045500,运单基本信息!$C$4:$P$1048576,12,FALSE))</f>
        <v/>
      </c>
    </row>
    <row r="1045501" spans="10:10">
      <c r="J1045501" s="168" t="str">
        <f>IF(C1045501="","",VLOOKUP(C1045501,运单基本信息!$C$4:$P$1048576,12,FALSE))</f>
        <v/>
      </c>
    </row>
    <row r="1045502" spans="10:10">
      <c r="J1045502" s="168" t="str">
        <f>IF(C1045502="","",VLOOKUP(C1045502,运单基本信息!$C$4:$P$1048576,12,FALSE))</f>
        <v/>
      </c>
    </row>
    <row r="1045503" spans="10:10">
      <c r="J1045503" s="168" t="str">
        <f>IF(C1045503="","",VLOOKUP(C1045503,运单基本信息!$C$4:$P$1048576,12,FALSE))</f>
        <v/>
      </c>
    </row>
    <row r="1045504" spans="10:10">
      <c r="J1045504" s="168" t="str">
        <f>IF(C1045504="","",VLOOKUP(C1045504,运单基本信息!$C$4:$P$1048576,12,FALSE))</f>
        <v/>
      </c>
    </row>
    <row r="1045505" spans="10:10">
      <c r="J1045505" s="168" t="str">
        <f>IF(C1045505="","",VLOOKUP(C1045505,运单基本信息!$C$4:$P$1048576,12,FALSE))</f>
        <v/>
      </c>
    </row>
    <row r="1045506" spans="10:10">
      <c r="J1045506" s="168" t="str">
        <f>IF(C1045506="","",VLOOKUP(C1045506,运单基本信息!$C$4:$P$1048576,12,FALSE))</f>
        <v/>
      </c>
    </row>
    <row r="1045507" spans="10:10">
      <c r="J1045507" s="168" t="str">
        <f>IF(C1045507="","",VLOOKUP(C1045507,运单基本信息!$C$4:$P$1048576,12,FALSE))</f>
        <v/>
      </c>
    </row>
    <row r="1045508" spans="10:10">
      <c r="J1045508" s="168" t="str">
        <f>IF(C1045508="","",VLOOKUP(C1045508,运单基本信息!$C$4:$P$1048576,12,FALSE))</f>
        <v/>
      </c>
    </row>
    <row r="1045509" spans="10:10">
      <c r="J1045509" s="168" t="str">
        <f>IF(C1045509="","",VLOOKUP(C1045509,运单基本信息!$C$4:$P$1048576,12,FALSE))</f>
        <v/>
      </c>
    </row>
    <row r="1045510" spans="10:10">
      <c r="J1045510" s="168" t="str">
        <f>IF(C1045510="","",VLOOKUP(C1045510,运单基本信息!$C$4:$P$1048576,12,FALSE))</f>
        <v/>
      </c>
    </row>
    <row r="1045511" spans="10:10">
      <c r="J1045511" s="168" t="str">
        <f>IF(C1045511="","",VLOOKUP(C1045511,运单基本信息!$C$4:$P$1048576,12,FALSE))</f>
        <v/>
      </c>
    </row>
    <row r="1045512" spans="10:10">
      <c r="J1045512" s="168" t="str">
        <f>IF(C1045512="","",VLOOKUP(C1045512,运单基本信息!$C$4:$P$1048576,12,FALSE))</f>
        <v/>
      </c>
    </row>
    <row r="1045513" spans="10:10">
      <c r="J1045513" s="168" t="str">
        <f>IF(C1045513="","",VLOOKUP(C1045513,运单基本信息!$C$4:$P$1048576,12,FALSE))</f>
        <v/>
      </c>
    </row>
    <row r="1045514" spans="10:10">
      <c r="J1045514" s="168" t="str">
        <f>IF(C1045514="","",VLOOKUP(C1045514,运单基本信息!$C$4:$P$1048576,12,FALSE))</f>
        <v/>
      </c>
    </row>
    <row r="1045515" spans="10:10">
      <c r="J1045515" s="168" t="str">
        <f>IF(C1045515="","",VLOOKUP(C1045515,运单基本信息!$C$4:$P$1048576,12,FALSE))</f>
        <v/>
      </c>
    </row>
    <row r="1045516" spans="10:10">
      <c r="J1045516" s="168" t="str">
        <f>IF(C1045516="","",VLOOKUP(C1045516,运单基本信息!$C$4:$P$1048576,12,FALSE))</f>
        <v/>
      </c>
    </row>
    <row r="1045517" spans="10:10">
      <c r="J1045517" s="168" t="str">
        <f>IF(C1045517="","",VLOOKUP(C1045517,运单基本信息!$C$4:$P$1048576,12,FALSE))</f>
        <v/>
      </c>
    </row>
    <row r="1045518" spans="10:10">
      <c r="J1045518" s="168" t="str">
        <f>IF(C1045518="","",VLOOKUP(C1045518,运单基本信息!$C$4:$P$1048576,12,FALSE))</f>
        <v/>
      </c>
    </row>
    <row r="1045519" spans="10:10">
      <c r="J1045519" s="168" t="str">
        <f>IF(C1045519="","",VLOOKUP(C1045519,运单基本信息!$C$4:$P$1048576,12,FALSE))</f>
        <v/>
      </c>
    </row>
    <row r="1045520" spans="10:10">
      <c r="J1045520" s="168" t="str">
        <f>IF(C1045520="","",VLOOKUP(C1045520,运单基本信息!$C$4:$P$1048576,12,FALSE))</f>
        <v/>
      </c>
    </row>
    <row r="1045521" spans="10:10">
      <c r="J1045521" s="168" t="str">
        <f>IF(C1045521="","",VLOOKUP(C1045521,运单基本信息!$C$4:$P$1048576,12,FALSE))</f>
        <v/>
      </c>
    </row>
    <row r="1045522" spans="10:10">
      <c r="J1045522" s="168" t="str">
        <f>IF(C1045522="","",VLOOKUP(C1045522,运单基本信息!$C$4:$P$1048576,12,FALSE))</f>
        <v/>
      </c>
    </row>
    <row r="1045523" spans="10:10">
      <c r="J1045523" s="168" t="str">
        <f>IF(C1045523="","",VLOOKUP(C1045523,运单基本信息!$C$4:$P$1048576,12,FALSE))</f>
        <v/>
      </c>
    </row>
    <row r="1045524" spans="10:10">
      <c r="J1045524" s="168" t="str">
        <f>IF(C1045524="","",VLOOKUP(C1045524,运单基本信息!$C$4:$P$1048576,12,FALSE))</f>
        <v/>
      </c>
    </row>
    <row r="1045525" spans="10:10">
      <c r="J1045525" s="168" t="str">
        <f>IF(C1045525="","",VLOOKUP(C1045525,运单基本信息!$C$4:$P$1048576,12,FALSE))</f>
        <v/>
      </c>
    </row>
    <row r="1045526" spans="10:10">
      <c r="J1045526" s="168" t="str">
        <f>IF(C1045526="","",VLOOKUP(C1045526,运单基本信息!$C$4:$P$1048576,12,FALSE))</f>
        <v/>
      </c>
    </row>
    <row r="1045527" spans="10:10">
      <c r="J1045527" s="168" t="str">
        <f>IF(C1045527="","",VLOOKUP(C1045527,运单基本信息!$C$4:$P$1048576,12,FALSE))</f>
        <v/>
      </c>
    </row>
    <row r="1045528" spans="10:10">
      <c r="J1045528" s="168" t="str">
        <f>IF(C1045528="","",VLOOKUP(C1045528,运单基本信息!$C$4:$P$1048576,12,FALSE))</f>
        <v/>
      </c>
    </row>
    <row r="1045529" spans="10:10">
      <c r="J1045529" s="168" t="str">
        <f>IF(C1045529="","",VLOOKUP(C1045529,运单基本信息!$C$4:$P$1048576,12,FALSE))</f>
        <v/>
      </c>
    </row>
    <row r="1045530" spans="10:10">
      <c r="J1045530" s="168" t="str">
        <f>IF(C1045530="","",VLOOKUP(C1045530,运单基本信息!$C$4:$P$1048576,12,FALSE))</f>
        <v/>
      </c>
    </row>
    <row r="1045531" spans="10:10">
      <c r="J1045531" s="168" t="str">
        <f>IF(C1045531="","",VLOOKUP(C1045531,运单基本信息!$C$4:$P$1048576,12,FALSE))</f>
        <v/>
      </c>
    </row>
    <row r="1045532" spans="10:10">
      <c r="J1045532" s="168" t="str">
        <f>IF(C1045532="","",VLOOKUP(C1045532,运单基本信息!$C$4:$P$1048576,12,FALSE))</f>
        <v/>
      </c>
    </row>
    <row r="1045533" spans="10:10">
      <c r="J1045533" s="168" t="str">
        <f>IF(C1045533="","",VLOOKUP(C1045533,运单基本信息!$C$4:$P$1048576,12,FALSE))</f>
        <v/>
      </c>
    </row>
    <row r="1045534" spans="10:10">
      <c r="J1045534" s="168" t="str">
        <f>IF(C1045534="","",VLOOKUP(C1045534,运单基本信息!$C$4:$P$1048576,12,FALSE))</f>
        <v/>
      </c>
    </row>
    <row r="1045535" spans="10:10">
      <c r="J1045535" s="168" t="str">
        <f>IF(C1045535="","",VLOOKUP(C1045535,运单基本信息!$C$4:$P$1048576,12,FALSE))</f>
        <v/>
      </c>
    </row>
    <row r="1045536" spans="10:10">
      <c r="J1045536" s="168" t="str">
        <f>IF(C1045536="","",VLOOKUP(C1045536,运单基本信息!$C$4:$P$1048576,12,FALSE))</f>
        <v/>
      </c>
    </row>
    <row r="1045537" spans="10:10">
      <c r="J1045537" s="168" t="str">
        <f>IF(C1045537="","",VLOOKUP(C1045537,运单基本信息!$C$4:$P$1048576,12,FALSE))</f>
        <v/>
      </c>
    </row>
    <row r="1045538" spans="10:10">
      <c r="J1045538" s="168" t="str">
        <f>IF(C1045538="","",VLOOKUP(C1045538,运单基本信息!$C$4:$P$1048576,12,FALSE))</f>
        <v/>
      </c>
    </row>
    <row r="1045539" spans="10:10">
      <c r="J1045539" s="168" t="str">
        <f>IF(C1045539="","",VLOOKUP(C1045539,运单基本信息!$C$4:$P$1048576,12,FALSE))</f>
        <v/>
      </c>
    </row>
    <row r="1045540" spans="10:10">
      <c r="J1045540" s="168" t="str">
        <f>IF(C1045540="","",VLOOKUP(C1045540,运单基本信息!$C$4:$P$1048576,12,FALSE))</f>
        <v/>
      </c>
    </row>
    <row r="1045541" spans="10:10">
      <c r="J1045541" s="168" t="str">
        <f>IF(C1045541="","",VLOOKUP(C1045541,运单基本信息!$C$4:$P$1048576,12,FALSE))</f>
        <v/>
      </c>
    </row>
    <row r="1045542" spans="10:10">
      <c r="J1045542" s="168" t="str">
        <f>IF(C1045542="","",VLOOKUP(C1045542,运单基本信息!$C$4:$P$1048576,12,FALSE))</f>
        <v/>
      </c>
    </row>
    <row r="1045543" spans="10:10">
      <c r="J1045543" s="168" t="str">
        <f>IF(C1045543="","",VLOOKUP(C1045543,运单基本信息!$C$4:$P$1048576,12,FALSE))</f>
        <v/>
      </c>
    </row>
    <row r="1045544" spans="10:10">
      <c r="J1045544" s="168" t="str">
        <f>IF(C1045544="","",VLOOKUP(C1045544,运单基本信息!$C$4:$P$1048576,12,FALSE))</f>
        <v/>
      </c>
    </row>
    <row r="1045545" spans="10:10">
      <c r="J1045545" s="168" t="str">
        <f>IF(C1045545="","",VLOOKUP(C1045545,运单基本信息!$C$4:$P$1048576,12,FALSE))</f>
        <v/>
      </c>
    </row>
    <row r="1045546" spans="10:10">
      <c r="J1045546" s="168" t="str">
        <f>IF(C1045546="","",VLOOKUP(C1045546,运单基本信息!$C$4:$P$1048576,12,FALSE))</f>
        <v/>
      </c>
    </row>
    <row r="1045547" spans="10:10">
      <c r="J1045547" s="168" t="str">
        <f>IF(C1045547="","",VLOOKUP(C1045547,运单基本信息!$C$4:$P$1048576,12,FALSE))</f>
        <v/>
      </c>
    </row>
    <row r="1045548" spans="10:10">
      <c r="J1045548" s="168" t="str">
        <f>IF(C1045548="","",VLOOKUP(C1045548,运单基本信息!$C$4:$P$1048576,12,FALSE))</f>
        <v/>
      </c>
    </row>
    <row r="1045549" spans="10:10">
      <c r="J1045549" s="168" t="str">
        <f>IF(C1045549="","",VLOOKUP(C1045549,运单基本信息!$C$4:$P$1048576,12,FALSE))</f>
        <v/>
      </c>
    </row>
    <row r="1045550" spans="10:10">
      <c r="J1045550" s="168" t="str">
        <f>IF(C1045550="","",VLOOKUP(C1045550,运单基本信息!$C$4:$P$1048576,12,FALSE))</f>
        <v/>
      </c>
    </row>
    <row r="1045551" spans="10:10">
      <c r="J1045551" s="168" t="str">
        <f>IF(C1045551="","",VLOOKUP(C1045551,运单基本信息!$C$4:$P$1048576,12,FALSE))</f>
        <v/>
      </c>
    </row>
    <row r="1045552" spans="10:10">
      <c r="J1045552" s="168" t="str">
        <f>IF(C1045552="","",VLOOKUP(C1045552,运单基本信息!$C$4:$P$1048576,12,FALSE))</f>
        <v/>
      </c>
    </row>
    <row r="1045553" spans="10:10">
      <c r="J1045553" s="168" t="str">
        <f>IF(C1045553="","",VLOOKUP(C1045553,运单基本信息!$C$4:$P$1048576,12,FALSE))</f>
        <v/>
      </c>
    </row>
    <row r="1045554" spans="10:10">
      <c r="J1045554" s="168" t="str">
        <f>IF(C1045554="","",VLOOKUP(C1045554,运单基本信息!$C$4:$P$1048576,12,FALSE))</f>
        <v/>
      </c>
    </row>
    <row r="1045555" spans="10:10">
      <c r="J1045555" s="168" t="str">
        <f>IF(C1045555="","",VLOOKUP(C1045555,运单基本信息!$C$4:$P$1048576,12,FALSE))</f>
        <v/>
      </c>
    </row>
    <row r="1045556" spans="10:10">
      <c r="J1045556" s="168" t="str">
        <f>IF(C1045556="","",VLOOKUP(C1045556,运单基本信息!$C$4:$P$1048576,12,FALSE))</f>
        <v/>
      </c>
    </row>
    <row r="1045557" spans="10:10">
      <c r="J1045557" s="168" t="str">
        <f>IF(C1045557="","",VLOOKUP(C1045557,运单基本信息!$C$4:$P$1048576,12,FALSE))</f>
        <v/>
      </c>
    </row>
    <row r="1045558" spans="10:10">
      <c r="J1045558" s="168" t="str">
        <f>IF(C1045558="","",VLOOKUP(C1045558,运单基本信息!$C$4:$P$1048576,12,FALSE))</f>
        <v/>
      </c>
    </row>
    <row r="1045559" spans="10:10">
      <c r="J1045559" s="168" t="str">
        <f>IF(C1045559="","",VLOOKUP(C1045559,运单基本信息!$C$4:$P$1048576,12,FALSE))</f>
        <v/>
      </c>
    </row>
    <row r="1045560" spans="10:10">
      <c r="J1045560" s="168" t="str">
        <f>IF(C1045560="","",VLOOKUP(C1045560,运单基本信息!$C$4:$P$1048576,12,FALSE))</f>
        <v/>
      </c>
    </row>
    <row r="1045561" spans="10:10">
      <c r="J1045561" s="168" t="str">
        <f>IF(C1045561="","",VLOOKUP(C1045561,运单基本信息!$C$4:$P$1048576,12,FALSE))</f>
        <v/>
      </c>
    </row>
    <row r="1045562" spans="10:10">
      <c r="J1045562" s="168" t="str">
        <f>IF(C1045562="","",VLOOKUP(C1045562,运单基本信息!$C$4:$P$1048576,12,FALSE))</f>
        <v/>
      </c>
    </row>
    <row r="1045563" spans="10:10">
      <c r="J1045563" s="168" t="str">
        <f>IF(C1045563="","",VLOOKUP(C1045563,运单基本信息!$C$4:$P$1048576,12,FALSE))</f>
        <v/>
      </c>
    </row>
    <row r="1045564" spans="10:10">
      <c r="J1045564" s="168" t="str">
        <f>IF(C1045564="","",VLOOKUP(C1045564,运单基本信息!$C$4:$P$1048576,12,FALSE))</f>
        <v/>
      </c>
    </row>
    <row r="1045565" spans="10:10">
      <c r="J1045565" s="168" t="str">
        <f>IF(C1045565="","",VLOOKUP(C1045565,运单基本信息!$C$4:$P$1048576,12,FALSE))</f>
        <v/>
      </c>
    </row>
    <row r="1045566" spans="10:10">
      <c r="J1045566" s="168" t="str">
        <f>IF(C1045566="","",VLOOKUP(C1045566,运单基本信息!$C$4:$P$1048576,12,FALSE))</f>
        <v/>
      </c>
    </row>
    <row r="1045567" spans="10:10">
      <c r="J1045567" s="168" t="str">
        <f>IF(C1045567="","",VLOOKUP(C1045567,运单基本信息!$C$4:$P$1048576,12,FALSE))</f>
        <v/>
      </c>
    </row>
    <row r="1045568" spans="10:10">
      <c r="J1045568" s="168" t="str">
        <f>IF(C1045568="","",VLOOKUP(C1045568,运单基本信息!$C$4:$P$1048576,12,FALSE))</f>
        <v/>
      </c>
    </row>
    <row r="1045569" spans="10:10">
      <c r="J1045569" s="168" t="str">
        <f>IF(C1045569="","",VLOOKUP(C1045569,运单基本信息!$C$4:$P$1048576,12,FALSE))</f>
        <v/>
      </c>
    </row>
    <row r="1045570" spans="10:10">
      <c r="J1045570" s="168" t="str">
        <f>IF(C1045570="","",VLOOKUP(C1045570,运单基本信息!$C$4:$P$1048576,12,FALSE))</f>
        <v/>
      </c>
    </row>
    <row r="1045571" spans="10:10">
      <c r="J1045571" s="168" t="str">
        <f>IF(C1045571="","",VLOOKUP(C1045571,运单基本信息!$C$4:$P$1048576,12,FALSE))</f>
        <v/>
      </c>
    </row>
    <row r="1045572" spans="10:10">
      <c r="J1045572" s="168" t="str">
        <f>IF(C1045572="","",VLOOKUP(C1045572,运单基本信息!$C$4:$P$1048576,12,FALSE))</f>
        <v/>
      </c>
    </row>
    <row r="1045573" spans="10:10">
      <c r="J1045573" s="168" t="str">
        <f>IF(C1045573="","",VLOOKUP(C1045573,运单基本信息!$C$4:$P$1048576,12,FALSE))</f>
        <v/>
      </c>
    </row>
    <row r="1045574" spans="10:10">
      <c r="J1045574" s="168" t="str">
        <f>IF(C1045574="","",VLOOKUP(C1045574,运单基本信息!$C$4:$P$1048576,12,FALSE))</f>
        <v/>
      </c>
    </row>
    <row r="1045575" spans="10:10">
      <c r="J1045575" s="168" t="str">
        <f>IF(C1045575="","",VLOOKUP(C1045575,运单基本信息!$C$4:$P$1048576,12,FALSE))</f>
        <v/>
      </c>
    </row>
    <row r="1045576" spans="10:10">
      <c r="J1045576" s="168" t="str">
        <f>IF(C1045576="","",VLOOKUP(C1045576,运单基本信息!$C$4:$P$1048576,12,FALSE))</f>
        <v/>
      </c>
    </row>
    <row r="1045577" spans="10:10">
      <c r="J1045577" s="168" t="str">
        <f>IF(C1045577="","",VLOOKUP(C1045577,运单基本信息!$C$4:$P$1048576,12,FALSE))</f>
        <v/>
      </c>
    </row>
    <row r="1045578" spans="10:10">
      <c r="J1045578" s="168" t="str">
        <f>IF(C1045578="","",VLOOKUP(C1045578,运单基本信息!$C$4:$P$1048576,12,FALSE))</f>
        <v/>
      </c>
    </row>
    <row r="1045579" spans="10:10">
      <c r="J1045579" s="168" t="str">
        <f>IF(C1045579="","",VLOOKUP(C1045579,运单基本信息!$C$4:$P$1048576,12,FALSE))</f>
        <v/>
      </c>
    </row>
    <row r="1045580" spans="10:10">
      <c r="J1045580" s="168" t="str">
        <f>IF(C1045580="","",VLOOKUP(C1045580,运单基本信息!$C$4:$P$1048576,12,FALSE))</f>
        <v/>
      </c>
    </row>
    <row r="1045581" spans="10:10">
      <c r="J1045581" s="168" t="str">
        <f>IF(C1045581="","",VLOOKUP(C1045581,运单基本信息!$C$4:$P$1048576,12,FALSE))</f>
        <v/>
      </c>
    </row>
    <row r="1045582" spans="10:10">
      <c r="J1045582" s="168" t="str">
        <f>IF(C1045582="","",VLOOKUP(C1045582,运单基本信息!$C$4:$P$1048576,12,FALSE))</f>
        <v/>
      </c>
    </row>
    <row r="1045583" spans="10:10">
      <c r="J1045583" s="168" t="str">
        <f>IF(C1045583="","",VLOOKUP(C1045583,运单基本信息!$C$4:$P$1048576,12,FALSE))</f>
        <v/>
      </c>
    </row>
    <row r="1045584" spans="10:10">
      <c r="J1045584" s="168" t="str">
        <f>IF(C1045584="","",VLOOKUP(C1045584,运单基本信息!$C$4:$P$1048576,12,FALSE))</f>
        <v/>
      </c>
    </row>
    <row r="1045585" spans="10:10">
      <c r="J1045585" s="168" t="str">
        <f>IF(C1045585="","",VLOOKUP(C1045585,运单基本信息!$C$4:$P$1048576,12,FALSE))</f>
        <v/>
      </c>
    </row>
    <row r="1045586" spans="10:10">
      <c r="J1045586" s="168" t="str">
        <f>IF(C1045586="","",VLOOKUP(C1045586,运单基本信息!$C$4:$P$1048576,12,FALSE))</f>
        <v/>
      </c>
    </row>
    <row r="1045587" spans="10:10">
      <c r="J1045587" s="168" t="str">
        <f>IF(C1045587="","",VLOOKUP(C1045587,运单基本信息!$C$4:$P$1048576,12,FALSE))</f>
        <v/>
      </c>
    </row>
    <row r="1045588" spans="10:10">
      <c r="J1045588" s="168" t="str">
        <f>IF(C1045588="","",VLOOKUP(C1045588,运单基本信息!$C$4:$P$1048576,12,FALSE))</f>
        <v/>
      </c>
    </row>
    <row r="1045589" spans="10:10">
      <c r="J1045589" s="168" t="str">
        <f>IF(C1045589="","",VLOOKUP(C1045589,运单基本信息!$C$4:$P$1048576,12,FALSE))</f>
        <v/>
      </c>
    </row>
    <row r="1045590" spans="10:10">
      <c r="J1045590" s="168" t="str">
        <f>IF(C1045590="","",VLOOKUP(C1045590,运单基本信息!$C$4:$P$1048576,12,FALSE))</f>
        <v/>
      </c>
    </row>
    <row r="1045591" spans="10:10">
      <c r="J1045591" s="168" t="str">
        <f>IF(C1045591="","",VLOOKUP(C1045591,运单基本信息!$C$4:$P$1048576,12,FALSE))</f>
        <v/>
      </c>
    </row>
    <row r="1045592" spans="10:10">
      <c r="J1045592" s="168" t="str">
        <f>IF(C1045592="","",VLOOKUP(C1045592,运单基本信息!$C$4:$P$1048576,12,FALSE))</f>
        <v/>
      </c>
    </row>
    <row r="1045593" spans="10:10">
      <c r="J1045593" s="168" t="str">
        <f>IF(C1045593="","",VLOOKUP(C1045593,运单基本信息!$C$4:$P$1048576,12,FALSE))</f>
        <v/>
      </c>
    </row>
    <row r="1045594" spans="10:10">
      <c r="J1045594" s="168" t="str">
        <f>IF(C1045594="","",VLOOKUP(C1045594,运单基本信息!$C$4:$P$1048576,12,FALSE))</f>
        <v/>
      </c>
    </row>
    <row r="1045595" spans="10:10">
      <c r="J1045595" s="168" t="str">
        <f>IF(C1045595="","",VLOOKUP(C1045595,运单基本信息!$C$4:$P$1048576,12,FALSE))</f>
        <v/>
      </c>
    </row>
    <row r="1045596" spans="10:10">
      <c r="J1045596" s="168" t="str">
        <f>IF(C1045596="","",VLOOKUP(C1045596,运单基本信息!$C$4:$P$1048576,12,FALSE))</f>
        <v/>
      </c>
    </row>
    <row r="1045597" spans="10:10">
      <c r="J1045597" s="168" t="str">
        <f>IF(C1045597="","",VLOOKUP(C1045597,运单基本信息!$C$4:$P$1048576,12,FALSE))</f>
        <v/>
      </c>
    </row>
    <row r="1045598" spans="10:10">
      <c r="J1045598" s="168" t="str">
        <f>IF(C1045598="","",VLOOKUP(C1045598,运单基本信息!$C$4:$P$1048576,12,FALSE))</f>
        <v/>
      </c>
    </row>
    <row r="1045599" spans="10:10">
      <c r="J1045599" s="168" t="str">
        <f>IF(C1045599="","",VLOOKUP(C1045599,运单基本信息!$C$4:$P$1048576,12,FALSE))</f>
        <v/>
      </c>
    </row>
    <row r="1045600" spans="10:10">
      <c r="J1045600" s="168" t="str">
        <f>IF(C1045600="","",VLOOKUP(C1045600,运单基本信息!$C$4:$P$1048576,12,FALSE))</f>
        <v/>
      </c>
    </row>
    <row r="1045601" spans="10:10">
      <c r="J1045601" s="168" t="str">
        <f>IF(C1045601="","",VLOOKUP(C1045601,运单基本信息!$C$4:$P$1048576,12,FALSE))</f>
        <v/>
      </c>
    </row>
    <row r="1045602" spans="10:10">
      <c r="J1045602" s="168" t="str">
        <f>IF(C1045602="","",VLOOKUP(C1045602,运单基本信息!$C$4:$P$1048576,12,FALSE))</f>
        <v/>
      </c>
    </row>
    <row r="1045603" spans="10:10">
      <c r="J1045603" s="168" t="str">
        <f>IF(C1045603="","",VLOOKUP(C1045603,运单基本信息!$C$4:$P$1048576,12,FALSE))</f>
        <v/>
      </c>
    </row>
    <row r="1045604" spans="10:10">
      <c r="J1045604" s="168" t="str">
        <f>IF(C1045604="","",VLOOKUP(C1045604,运单基本信息!$C$4:$P$1048576,12,FALSE))</f>
        <v/>
      </c>
    </row>
    <row r="1045605" spans="10:10">
      <c r="J1045605" s="168" t="str">
        <f>IF(C1045605="","",VLOOKUP(C1045605,运单基本信息!$C$4:$P$1048576,12,FALSE))</f>
        <v/>
      </c>
    </row>
    <row r="1045606" spans="10:10">
      <c r="J1045606" s="168" t="str">
        <f>IF(C1045606="","",VLOOKUP(C1045606,运单基本信息!$C$4:$P$1048576,12,FALSE))</f>
        <v/>
      </c>
    </row>
    <row r="1045607" spans="10:10">
      <c r="J1045607" s="168" t="str">
        <f>IF(C1045607="","",VLOOKUP(C1045607,运单基本信息!$C$4:$P$1048576,12,FALSE))</f>
        <v/>
      </c>
    </row>
    <row r="1045608" spans="10:10">
      <c r="J1045608" s="168" t="str">
        <f>IF(C1045608="","",VLOOKUP(C1045608,运单基本信息!$C$4:$P$1048576,12,FALSE))</f>
        <v/>
      </c>
    </row>
    <row r="1045609" spans="10:10">
      <c r="J1045609" s="168" t="str">
        <f>IF(C1045609="","",VLOOKUP(C1045609,运单基本信息!$C$4:$P$1048576,12,FALSE))</f>
        <v/>
      </c>
    </row>
    <row r="1045610" spans="10:10">
      <c r="J1045610" s="168" t="str">
        <f>IF(C1045610="","",VLOOKUP(C1045610,运单基本信息!$C$4:$P$1048576,12,FALSE))</f>
        <v/>
      </c>
    </row>
    <row r="1045611" spans="10:10">
      <c r="J1045611" s="168" t="str">
        <f>IF(C1045611="","",VLOOKUP(C1045611,运单基本信息!$C$4:$P$1048576,12,FALSE))</f>
        <v/>
      </c>
    </row>
    <row r="1045612" spans="10:10">
      <c r="J1045612" s="168" t="str">
        <f>IF(C1045612="","",VLOOKUP(C1045612,运单基本信息!$C$4:$P$1048576,12,FALSE))</f>
        <v/>
      </c>
    </row>
    <row r="1045613" spans="10:10">
      <c r="J1045613" s="168" t="str">
        <f>IF(C1045613="","",VLOOKUP(C1045613,运单基本信息!$C$4:$P$1048576,12,FALSE))</f>
        <v/>
      </c>
    </row>
    <row r="1045614" spans="10:10">
      <c r="J1045614" s="168" t="str">
        <f>IF(C1045614="","",VLOOKUP(C1045614,运单基本信息!$C$4:$P$1048576,12,FALSE))</f>
        <v/>
      </c>
    </row>
    <row r="1045615" spans="10:10">
      <c r="J1045615" s="168" t="str">
        <f>IF(C1045615="","",VLOOKUP(C1045615,运单基本信息!$C$4:$P$1048576,12,FALSE))</f>
        <v/>
      </c>
    </row>
    <row r="1045616" spans="10:10">
      <c r="J1045616" s="168" t="str">
        <f>IF(C1045616="","",VLOOKUP(C1045616,运单基本信息!$C$4:$P$1048576,12,FALSE))</f>
        <v/>
      </c>
    </row>
    <row r="1045617" spans="10:10">
      <c r="J1045617" s="168" t="str">
        <f>IF(C1045617="","",VLOOKUP(C1045617,运单基本信息!$C$4:$P$1048576,12,FALSE))</f>
        <v/>
      </c>
    </row>
    <row r="1045618" spans="10:10">
      <c r="J1045618" s="168" t="str">
        <f>IF(C1045618="","",VLOOKUP(C1045618,运单基本信息!$C$4:$P$1048576,12,FALSE))</f>
        <v/>
      </c>
    </row>
    <row r="1045619" spans="10:10">
      <c r="J1045619" s="168" t="str">
        <f>IF(C1045619="","",VLOOKUP(C1045619,运单基本信息!$C$4:$P$1048576,12,FALSE))</f>
        <v/>
      </c>
    </row>
    <row r="1045620" spans="10:10">
      <c r="J1045620" s="168" t="str">
        <f>IF(C1045620="","",VLOOKUP(C1045620,运单基本信息!$C$4:$P$1048576,12,FALSE))</f>
        <v/>
      </c>
    </row>
    <row r="1045621" spans="10:10">
      <c r="J1045621" s="168" t="str">
        <f>IF(C1045621="","",VLOOKUP(C1045621,运单基本信息!$C$4:$P$1048576,12,FALSE))</f>
        <v/>
      </c>
    </row>
    <row r="1045622" spans="10:10">
      <c r="J1045622" s="168" t="str">
        <f>IF(C1045622="","",VLOOKUP(C1045622,运单基本信息!$C$4:$P$1048576,12,FALSE))</f>
        <v/>
      </c>
    </row>
    <row r="1045623" spans="10:10">
      <c r="J1045623" s="168" t="str">
        <f>IF(C1045623="","",VLOOKUP(C1045623,运单基本信息!$C$4:$P$1048576,12,FALSE))</f>
        <v/>
      </c>
    </row>
    <row r="1045624" spans="10:10">
      <c r="J1045624" s="168" t="str">
        <f>IF(C1045624="","",VLOOKUP(C1045624,运单基本信息!$C$4:$P$1048576,12,FALSE))</f>
        <v/>
      </c>
    </row>
    <row r="1045625" spans="10:10">
      <c r="J1045625" s="168" t="str">
        <f>IF(C1045625="","",VLOOKUP(C1045625,运单基本信息!$C$4:$P$1048576,12,FALSE))</f>
        <v/>
      </c>
    </row>
    <row r="1045626" spans="10:10">
      <c r="J1045626" s="168" t="str">
        <f>IF(C1045626="","",VLOOKUP(C1045626,运单基本信息!$C$4:$P$1048576,12,FALSE))</f>
        <v/>
      </c>
    </row>
    <row r="1045627" spans="10:10">
      <c r="J1045627" s="168" t="str">
        <f>IF(C1045627="","",VLOOKUP(C1045627,运单基本信息!$C$4:$P$1048576,12,FALSE))</f>
        <v/>
      </c>
    </row>
    <row r="1045628" spans="10:10">
      <c r="J1045628" s="168" t="str">
        <f>IF(C1045628="","",VLOOKUP(C1045628,运单基本信息!$C$4:$P$1048576,12,FALSE))</f>
        <v/>
      </c>
    </row>
    <row r="1045629" spans="10:10">
      <c r="J1045629" s="168" t="str">
        <f>IF(C1045629="","",VLOOKUP(C1045629,运单基本信息!$C$4:$P$1048576,12,FALSE))</f>
        <v/>
      </c>
    </row>
    <row r="1045630" spans="10:10">
      <c r="J1045630" s="168" t="str">
        <f>IF(C1045630="","",VLOOKUP(C1045630,运单基本信息!$C$4:$P$1048576,12,FALSE))</f>
        <v/>
      </c>
    </row>
    <row r="1045631" spans="10:10">
      <c r="J1045631" s="168" t="str">
        <f>IF(C1045631="","",VLOOKUP(C1045631,运单基本信息!$C$4:$P$1048576,12,FALSE))</f>
        <v/>
      </c>
    </row>
    <row r="1045632" spans="10:10">
      <c r="J1045632" s="168" t="str">
        <f>IF(C1045632="","",VLOOKUP(C1045632,运单基本信息!$C$4:$P$1048576,12,FALSE))</f>
        <v/>
      </c>
    </row>
    <row r="1045633" spans="10:10">
      <c r="J1045633" s="168" t="str">
        <f>IF(C1045633="","",VLOOKUP(C1045633,运单基本信息!$C$4:$P$1048576,12,FALSE))</f>
        <v/>
      </c>
    </row>
    <row r="1045634" spans="10:10">
      <c r="J1045634" s="168" t="str">
        <f>IF(C1045634="","",VLOOKUP(C1045634,运单基本信息!$C$4:$P$1048576,12,FALSE))</f>
        <v/>
      </c>
    </row>
    <row r="1045635" spans="10:10">
      <c r="J1045635" s="168" t="str">
        <f>IF(C1045635="","",VLOOKUP(C1045635,运单基本信息!$C$4:$P$1048576,12,FALSE))</f>
        <v/>
      </c>
    </row>
    <row r="1045636" spans="10:10">
      <c r="J1045636" s="168" t="str">
        <f>IF(C1045636="","",VLOOKUP(C1045636,运单基本信息!$C$4:$P$1048576,12,FALSE))</f>
        <v/>
      </c>
    </row>
    <row r="1045637" spans="10:10">
      <c r="J1045637" s="168" t="str">
        <f>IF(C1045637="","",VLOOKUP(C1045637,运单基本信息!$C$4:$P$1048576,12,FALSE))</f>
        <v/>
      </c>
    </row>
    <row r="1045638" spans="10:10">
      <c r="J1045638" s="168" t="str">
        <f>IF(C1045638="","",VLOOKUP(C1045638,运单基本信息!$C$4:$P$1048576,12,FALSE))</f>
        <v/>
      </c>
    </row>
    <row r="1045639" spans="10:10">
      <c r="J1045639" s="168" t="str">
        <f>IF(C1045639="","",VLOOKUP(C1045639,运单基本信息!$C$4:$P$1048576,12,FALSE))</f>
        <v/>
      </c>
    </row>
    <row r="1045640" spans="10:10">
      <c r="J1045640" s="168" t="str">
        <f>IF(C1045640="","",VLOOKUP(C1045640,运单基本信息!$C$4:$P$1048576,12,FALSE))</f>
        <v/>
      </c>
    </row>
    <row r="1045641" spans="10:10">
      <c r="J1045641" s="168" t="str">
        <f>IF(C1045641="","",VLOOKUP(C1045641,运单基本信息!$C$4:$P$1048576,12,FALSE))</f>
        <v/>
      </c>
    </row>
    <row r="1045642" spans="10:10">
      <c r="J1045642" s="168" t="str">
        <f>IF(C1045642="","",VLOOKUP(C1045642,运单基本信息!$C$4:$P$1048576,12,FALSE))</f>
        <v/>
      </c>
    </row>
    <row r="1045643" spans="10:10">
      <c r="J1045643" s="168" t="str">
        <f>IF(C1045643="","",VLOOKUP(C1045643,运单基本信息!$C$4:$P$1048576,12,FALSE))</f>
        <v/>
      </c>
    </row>
    <row r="1045644" spans="10:10">
      <c r="J1045644" s="168" t="str">
        <f>IF(C1045644="","",VLOOKUP(C1045644,运单基本信息!$C$4:$P$1048576,12,FALSE))</f>
        <v/>
      </c>
    </row>
    <row r="1045645" spans="10:10">
      <c r="J1045645" s="168" t="str">
        <f>IF(C1045645="","",VLOOKUP(C1045645,运单基本信息!$C$4:$P$1048576,12,FALSE))</f>
        <v/>
      </c>
    </row>
    <row r="1045646" spans="10:10">
      <c r="J1045646" s="168" t="str">
        <f>IF(C1045646="","",VLOOKUP(C1045646,运单基本信息!$C$4:$P$1048576,12,FALSE))</f>
        <v/>
      </c>
    </row>
    <row r="1045647" spans="10:10">
      <c r="J1045647" s="168" t="str">
        <f>IF(C1045647="","",VLOOKUP(C1045647,运单基本信息!$C$4:$P$1048576,12,FALSE))</f>
        <v/>
      </c>
    </row>
    <row r="1045648" spans="10:10">
      <c r="J1045648" s="168" t="str">
        <f>IF(C1045648="","",VLOOKUP(C1045648,运单基本信息!$C$4:$P$1048576,12,FALSE))</f>
        <v/>
      </c>
    </row>
    <row r="1045649" spans="10:10">
      <c r="J1045649" s="168" t="str">
        <f>IF(C1045649="","",VLOOKUP(C1045649,运单基本信息!$C$4:$P$1048576,12,FALSE))</f>
        <v/>
      </c>
    </row>
    <row r="1045650" spans="10:10">
      <c r="J1045650" s="168" t="str">
        <f>IF(C1045650="","",VLOOKUP(C1045650,运单基本信息!$C$4:$P$1048576,12,FALSE))</f>
        <v/>
      </c>
    </row>
    <row r="1045651" spans="10:10">
      <c r="J1045651" s="168" t="str">
        <f>IF(C1045651="","",VLOOKUP(C1045651,运单基本信息!$C$4:$P$1048576,12,FALSE))</f>
        <v/>
      </c>
    </row>
    <row r="1045652" spans="10:10">
      <c r="J1045652" s="168" t="str">
        <f>IF(C1045652="","",VLOOKUP(C1045652,运单基本信息!$C$4:$P$1048576,12,FALSE))</f>
        <v/>
      </c>
    </row>
    <row r="1045653" spans="10:10">
      <c r="J1045653" s="168" t="str">
        <f>IF(C1045653="","",VLOOKUP(C1045653,运单基本信息!$C$4:$P$1048576,12,FALSE))</f>
        <v/>
      </c>
    </row>
    <row r="1045654" spans="10:10">
      <c r="J1045654" s="168" t="str">
        <f>IF(C1045654="","",VLOOKUP(C1045654,运单基本信息!$C$4:$P$1048576,12,FALSE))</f>
        <v/>
      </c>
    </row>
    <row r="1045655" spans="10:10">
      <c r="J1045655" s="168" t="str">
        <f>IF(C1045655="","",VLOOKUP(C1045655,运单基本信息!$C$4:$P$1048576,12,FALSE))</f>
        <v/>
      </c>
    </row>
    <row r="1045656" spans="10:10">
      <c r="J1045656" s="168" t="str">
        <f>IF(C1045656="","",VLOOKUP(C1045656,运单基本信息!$C$4:$P$1048576,12,FALSE))</f>
        <v/>
      </c>
    </row>
    <row r="1045657" spans="10:10">
      <c r="J1045657" s="168" t="str">
        <f>IF(C1045657="","",VLOOKUP(C1045657,运单基本信息!$C$4:$P$1048576,12,FALSE))</f>
        <v/>
      </c>
    </row>
    <row r="1045658" spans="10:10">
      <c r="J1045658" s="168" t="str">
        <f>IF(C1045658="","",VLOOKUP(C1045658,运单基本信息!$C$4:$P$1048576,12,FALSE))</f>
        <v/>
      </c>
    </row>
    <row r="1045659" spans="10:10">
      <c r="J1045659" s="168" t="str">
        <f>IF(C1045659="","",VLOOKUP(C1045659,运单基本信息!$C$4:$P$1048576,12,FALSE))</f>
        <v/>
      </c>
    </row>
    <row r="1045660" spans="10:10">
      <c r="J1045660" s="168" t="str">
        <f>IF(C1045660="","",VLOOKUP(C1045660,运单基本信息!$C$4:$P$1048576,12,FALSE))</f>
        <v/>
      </c>
    </row>
    <row r="1045661" spans="10:10">
      <c r="J1045661" s="168" t="str">
        <f>IF(C1045661="","",VLOOKUP(C1045661,运单基本信息!$C$4:$P$1048576,12,FALSE))</f>
        <v/>
      </c>
    </row>
    <row r="1045662" spans="10:10">
      <c r="J1045662" s="168" t="str">
        <f>IF(C1045662="","",VLOOKUP(C1045662,运单基本信息!$C$4:$P$1048576,12,FALSE))</f>
        <v/>
      </c>
    </row>
    <row r="1045663" spans="10:10">
      <c r="J1045663" s="168" t="str">
        <f>IF(C1045663="","",VLOOKUP(C1045663,运单基本信息!$C$4:$P$1048576,12,FALSE))</f>
        <v/>
      </c>
    </row>
    <row r="1045664" spans="10:10">
      <c r="J1045664" s="168" t="str">
        <f>IF(C1045664="","",VLOOKUP(C1045664,运单基本信息!$C$4:$P$1048576,12,FALSE))</f>
        <v/>
      </c>
    </row>
    <row r="1045665" spans="10:10">
      <c r="J1045665" s="168" t="str">
        <f>IF(C1045665="","",VLOOKUP(C1045665,运单基本信息!$C$4:$P$1048576,12,FALSE))</f>
        <v/>
      </c>
    </row>
    <row r="1045666" spans="10:10">
      <c r="J1045666" s="168" t="str">
        <f>IF(C1045666="","",VLOOKUP(C1045666,运单基本信息!$C$4:$P$1048576,12,FALSE))</f>
        <v/>
      </c>
    </row>
    <row r="1045667" spans="10:10">
      <c r="J1045667" s="168" t="str">
        <f>IF(C1045667="","",VLOOKUP(C1045667,运单基本信息!$C$4:$P$1048576,12,FALSE))</f>
        <v/>
      </c>
    </row>
    <row r="1045668" spans="10:10">
      <c r="J1045668" s="168" t="str">
        <f>IF(C1045668="","",VLOOKUP(C1045668,运单基本信息!$C$4:$P$1048576,12,FALSE))</f>
        <v/>
      </c>
    </row>
    <row r="1045669" spans="10:10">
      <c r="J1045669" s="168" t="str">
        <f>IF(C1045669="","",VLOOKUP(C1045669,运单基本信息!$C$4:$P$1048576,12,FALSE))</f>
        <v/>
      </c>
    </row>
    <row r="1045670" spans="10:10">
      <c r="J1045670" s="168" t="str">
        <f>IF(C1045670="","",VLOOKUP(C1045670,运单基本信息!$C$4:$P$1048576,12,FALSE))</f>
        <v/>
      </c>
    </row>
    <row r="1045671" spans="10:10">
      <c r="J1045671" s="168" t="str">
        <f>IF(C1045671="","",VLOOKUP(C1045671,运单基本信息!$C$4:$P$1048576,12,FALSE))</f>
        <v/>
      </c>
    </row>
    <row r="1045672" spans="10:10">
      <c r="J1045672" s="168" t="str">
        <f>IF(C1045672="","",VLOOKUP(C1045672,运单基本信息!$C$4:$P$1048576,12,FALSE))</f>
        <v/>
      </c>
    </row>
    <row r="1045673" spans="10:10">
      <c r="J1045673" s="168" t="str">
        <f>IF(C1045673="","",VLOOKUP(C1045673,运单基本信息!$C$4:$P$1048576,12,FALSE))</f>
        <v/>
      </c>
    </row>
    <row r="1045674" spans="10:10">
      <c r="J1045674" s="168" t="str">
        <f>IF(C1045674="","",VLOOKUP(C1045674,运单基本信息!$C$4:$P$1048576,12,FALSE))</f>
        <v/>
      </c>
    </row>
    <row r="1045675" spans="10:10">
      <c r="J1045675" s="168" t="str">
        <f>IF(C1045675="","",VLOOKUP(C1045675,运单基本信息!$C$4:$P$1048576,12,FALSE))</f>
        <v/>
      </c>
    </row>
    <row r="1045676" spans="10:10">
      <c r="J1045676" s="168" t="str">
        <f>IF(C1045676="","",VLOOKUP(C1045676,运单基本信息!$C$4:$P$1048576,12,FALSE))</f>
        <v/>
      </c>
    </row>
    <row r="1045677" spans="10:10">
      <c r="J1045677" s="168" t="str">
        <f>IF(C1045677="","",VLOOKUP(C1045677,运单基本信息!$C$4:$P$1048576,12,FALSE))</f>
        <v/>
      </c>
    </row>
    <row r="1045678" spans="10:10">
      <c r="J1045678" s="168" t="str">
        <f>IF(C1045678="","",VLOOKUP(C1045678,运单基本信息!$C$4:$P$1048576,12,FALSE))</f>
        <v/>
      </c>
    </row>
    <row r="1045679" spans="10:10">
      <c r="J1045679" s="168" t="str">
        <f>IF(C1045679="","",VLOOKUP(C1045679,运单基本信息!$C$4:$P$1048576,12,FALSE))</f>
        <v/>
      </c>
    </row>
    <row r="1045680" spans="10:10">
      <c r="J1045680" s="168" t="str">
        <f>IF(C1045680="","",VLOOKUP(C1045680,运单基本信息!$C$4:$P$1048576,12,FALSE))</f>
        <v/>
      </c>
    </row>
    <row r="1045681" spans="10:10">
      <c r="J1045681" s="168" t="str">
        <f>IF(C1045681="","",VLOOKUP(C1045681,运单基本信息!$C$4:$P$1048576,12,FALSE))</f>
        <v/>
      </c>
    </row>
    <row r="1045682" spans="10:10">
      <c r="J1045682" s="168" t="str">
        <f>IF(C1045682="","",VLOOKUP(C1045682,运单基本信息!$C$4:$P$1048576,12,FALSE))</f>
        <v/>
      </c>
    </row>
    <row r="1045683" spans="10:10">
      <c r="J1045683" s="168" t="str">
        <f>IF(C1045683="","",VLOOKUP(C1045683,运单基本信息!$C$4:$P$1048576,12,FALSE))</f>
        <v/>
      </c>
    </row>
    <row r="1045684" spans="10:10">
      <c r="J1045684" s="168" t="str">
        <f>IF(C1045684="","",VLOOKUP(C1045684,运单基本信息!$C$4:$P$1048576,12,FALSE))</f>
        <v/>
      </c>
    </row>
    <row r="1045685" spans="10:10">
      <c r="J1045685" s="168" t="str">
        <f>IF(C1045685="","",VLOOKUP(C1045685,运单基本信息!$C$4:$P$1048576,12,FALSE))</f>
        <v/>
      </c>
    </row>
    <row r="1045686" spans="10:10">
      <c r="J1045686" s="168" t="str">
        <f>IF(C1045686="","",VLOOKUP(C1045686,运单基本信息!$C$4:$P$1048576,12,FALSE))</f>
        <v/>
      </c>
    </row>
    <row r="1045687" spans="10:10">
      <c r="J1045687" s="168" t="str">
        <f>IF(C1045687="","",VLOOKUP(C1045687,运单基本信息!$C$4:$P$1048576,12,FALSE))</f>
        <v/>
      </c>
    </row>
    <row r="1045688" spans="10:10">
      <c r="J1045688" s="168" t="str">
        <f>IF(C1045688="","",VLOOKUP(C1045688,运单基本信息!$C$4:$P$1048576,12,FALSE))</f>
        <v/>
      </c>
    </row>
    <row r="1045689" spans="10:10">
      <c r="J1045689" s="168" t="str">
        <f>IF(C1045689="","",VLOOKUP(C1045689,运单基本信息!$C$4:$P$1048576,12,FALSE))</f>
        <v/>
      </c>
    </row>
    <row r="1045690" spans="10:10">
      <c r="J1045690" s="168" t="str">
        <f>IF(C1045690="","",VLOOKUP(C1045690,运单基本信息!$C$4:$P$1048576,12,FALSE))</f>
        <v/>
      </c>
    </row>
    <row r="1045691" spans="10:10">
      <c r="J1045691" s="168" t="str">
        <f>IF(C1045691="","",VLOOKUP(C1045691,运单基本信息!$C$4:$P$1048576,12,FALSE))</f>
        <v/>
      </c>
    </row>
    <row r="1045692" spans="10:10">
      <c r="J1045692" s="168" t="str">
        <f>IF(C1045692="","",VLOOKUP(C1045692,运单基本信息!$C$4:$P$1048576,12,FALSE))</f>
        <v/>
      </c>
    </row>
    <row r="1045693" spans="10:10">
      <c r="J1045693" s="168" t="str">
        <f>IF(C1045693="","",VLOOKUP(C1045693,运单基本信息!$C$4:$P$1048576,12,FALSE))</f>
        <v/>
      </c>
    </row>
    <row r="1045694" spans="10:10">
      <c r="J1045694" s="168" t="str">
        <f>IF(C1045694="","",VLOOKUP(C1045694,运单基本信息!$C$4:$P$1048576,12,FALSE))</f>
        <v/>
      </c>
    </row>
    <row r="1045695" spans="10:10">
      <c r="J1045695" s="168" t="str">
        <f>IF(C1045695="","",VLOOKUP(C1045695,运单基本信息!$C$4:$P$1048576,12,FALSE))</f>
        <v/>
      </c>
    </row>
    <row r="1045696" spans="10:10">
      <c r="J1045696" s="168" t="str">
        <f>IF(C1045696="","",VLOOKUP(C1045696,运单基本信息!$C$4:$P$1048576,12,FALSE))</f>
        <v/>
      </c>
    </row>
    <row r="1045697" spans="10:10">
      <c r="J1045697" s="168" t="str">
        <f>IF(C1045697="","",VLOOKUP(C1045697,运单基本信息!$C$4:$P$1048576,12,FALSE))</f>
        <v/>
      </c>
    </row>
    <row r="1045698" spans="10:10">
      <c r="J1045698" s="168" t="str">
        <f>IF(C1045698="","",VLOOKUP(C1045698,运单基本信息!$C$4:$P$1048576,12,FALSE))</f>
        <v/>
      </c>
    </row>
    <row r="1045699" spans="10:10">
      <c r="J1045699" s="168" t="str">
        <f>IF(C1045699="","",VLOOKUP(C1045699,运单基本信息!$C$4:$P$1048576,12,FALSE))</f>
        <v/>
      </c>
    </row>
    <row r="1045700" spans="10:10">
      <c r="J1045700" s="168" t="str">
        <f>IF(C1045700="","",VLOOKUP(C1045700,运单基本信息!$C$4:$P$1048576,12,FALSE))</f>
        <v/>
      </c>
    </row>
    <row r="1045701" spans="10:10">
      <c r="J1045701" s="168" t="str">
        <f>IF(C1045701="","",VLOOKUP(C1045701,运单基本信息!$C$4:$P$1048576,12,FALSE))</f>
        <v/>
      </c>
    </row>
    <row r="1045702" spans="10:10">
      <c r="J1045702" s="168" t="str">
        <f>IF(C1045702="","",VLOOKUP(C1045702,运单基本信息!$C$4:$P$1048576,12,FALSE))</f>
        <v/>
      </c>
    </row>
    <row r="1045703" spans="10:10">
      <c r="J1045703" s="168" t="str">
        <f>IF(C1045703="","",VLOOKUP(C1045703,运单基本信息!$C$4:$P$1048576,12,FALSE))</f>
        <v/>
      </c>
    </row>
    <row r="1045704" spans="10:10">
      <c r="J1045704" s="168" t="str">
        <f>IF(C1045704="","",VLOOKUP(C1045704,运单基本信息!$C$4:$P$1048576,12,FALSE))</f>
        <v/>
      </c>
    </row>
    <row r="1045705" spans="10:10">
      <c r="J1045705" s="168" t="str">
        <f>IF(C1045705="","",VLOOKUP(C1045705,运单基本信息!$C$4:$P$1048576,12,FALSE))</f>
        <v/>
      </c>
    </row>
    <row r="1045706" spans="10:10">
      <c r="J1045706" s="168" t="str">
        <f>IF(C1045706="","",VLOOKUP(C1045706,运单基本信息!$C$4:$P$1048576,12,FALSE))</f>
        <v/>
      </c>
    </row>
    <row r="1045707" spans="10:10">
      <c r="J1045707" s="168" t="str">
        <f>IF(C1045707="","",VLOOKUP(C1045707,运单基本信息!$C$4:$P$1048576,12,FALSE))</f>
        <v/>
      </c>
    </row>
    <row r="1045708" spans="10:10">
      <c r="J1045708" s="168" t="str">
        <f>IF(C1045708="","",VLOOKUP(C1045708,运单基本信息!$C$4:$P$1048576,12,FALSE))</f>
        <v/>
      </c>
    </row>
    <row r="1045709" spans="10:10">
      <c r="J1045709" s="168" t="str">
        <f>IF(C1045709="","",VLOOKUP(C1045709,运单基本信息!$C$4:$P$1048576,12,FALSE))</f>
        <v/>
      </c>
    </row>
    <row r="1045710" spans="10:10">
      <c r="J1045710" s="168" t="str">
        <f>IF(C1045710="","",VLOOKUP(C1045710,运单基本信息!$C$4:$P$1048576,12,FALSE))</f>
        <v/>
      </c>
    </row>
    <row r="1045711" spans="10:10">
      <c r="J1045711" s="168" t="str">
        <f>IF(C1045711="","",VLOOKUP(C1045711,运单基本信息!$C$4:$P$1048576,12,FALSE))</f>
        <v/>
      </c>
    </row>
    <row r="1045712" spans="10:10">
      <c r="J1045712" s="168" t="str">
        <f>IF(C1045712="","",VLOOKUP(C1045712,运单基本信息!$C$4:$P$1048576,12,FALSE))</f>
        <v/>
      </c>
    </row>
    <row r="1045713" spans="10:10">
      <c r="J1045713" s="168" t="str">
        <f>IF(C1045713="","",VLOOKUP(C1045713,运单基本信息!$C$4:$P$1048576,12,FALSE))</f>
        <v/>
      </c>
    </row>
    <row r="1045714" spans="10:10">
      <c r="J1045714" s="168" t="str">
        <f>IF(C1045714="","",VLOOKUP(C1045714,运单基本信息!$C$4:$P$1048576,12,FALSE))</f>
        <v/>
      </c>
    </row>
    <row r="1045715" spans="10:10">
      <c r="J1045715" s="168" t="str">
        <f>IF(C1045715="","",VLOOKUP(C1045715,运单基本信息!$C$4:$P$1048576,12,FALSE))</f>
        <v/>
      </c>
    </row>
    <row r="1045716" spans="10:10">
      <c r="J1045716" s="168" t="str">
        <f>IF(C1045716="","",VLOOKUP(C1045716,运单基本信息!$C$4:$P$1048576,12,FALSE))</f>
        <v/>
      </c>
    </row>
    <row r="1045717" spans="10:10">
      <c r="J1045717" s="168" t="str">
        <f>IF(C1045717="","",VLOOKUP(C1045717,运单基本信息!$C$4:$P$1048576,12,FALSE))</f>
        <v/>
      </c>
    </row>
    <row r="1045718" spans="10:10">
      <c r="J1045718" s="168" t="str">
        <f>IF(C1045718="","",VLOOKUP(C1045718,运单基本信息!$C$4:$P$1048576,12,FALSE))</f>
        <v/>
      </c>
    </row>
    <row r="1045719" spans="10:10">
      <c r="J1045719" s="168" t="str">
        <f>IF(C1045719="","",VLOOKUP(C1045719,运单基本信息!$C$4:$P$1048576,12,FALSE))</f>
        <v/>
      </c>
    </row>
    <row r="1045720" spans="10:10">
      <c r="J1045720" s="168" t="str">
        <f>IF(C1045720="","",VLOOKUP(C1045720,运单基本信息!$C$4:$P$1048576,12,FALSE))</f>
        <v/>
      </c>
    </row>
    <row r="1045721" spans="10:10">
      <c r="J1045721" s="168" t="str">
        <f>IF(C1045721="","",VLOOKUP(C1045721,运单基本信息!$C$4:$P$1048576,12,FALSE))</f>
        <v/>
      </c>
    </row>
    <row r="1045722" spans="10:10">
      <c r="J1045722" s="168" t="str">
        <f>IF(C1045722="","",VLOOKUP(C1045722,运单基本信息!$C$4:$P$1048576,12,FALSE))</f>
        <v/>
      </c>
    </row>
    <row r="1045723" spans="10:10">
      <c r="J1045723" s="168" t="str">
        <f>IF(C1045723="","",VLOOKUP(C1045723,运单基本信息!$C$4:$P$1048576,12,FALSE))</f>
        <v/>
      </c>
    </row>
    <row r="1045724" spans="10:10">
      <c r="J1045724" s="168" t="str">
        <f>IF(C1045724="","",VLOOKUP(C1045724,运单基本信息!$C$4:$P$1048576,12,FALSE))</f>
        <v/>
      </c>
    </row>
    <row r="1045725" spans="10:10">
      <c r="J1045725" s="168" t="str">
        <f>IF(C1045725="","",VLOOKUP(C1045725,运单基本信息!$C$4:$P$1048576,12,FALSE))</f>
        <v/>
      </c>
    </row>
    <row r="1045726" spans="10:10">
      <c r="J1045726" s="168" t="str">
        <f>IF(C1045726="","",VLOOKUP(C1045726,运单基本信息!$C$4:$P$1048576,12,FALSE))</f>
        <v/>
      </c>
    </row>
    <row r="1045727" spans="10:10">
      <c r="J1045727" s="168" t="str">
        <f>IF(C1045727="","",VLOOKUP(C1045727,运单基本信息!$C$4:$P$1048576,12,FALSE))</f>
        <v/>
      </c>
    </row>
    <row r="1045728" spans="10:10">
      <c r="J1045728" s="168" t="str">
        <f>IF(C1045728="","",VLOOKUP(C1045728,运单基本信息!$C$4:$P$1048576,12,FALSE))</f>
        <v/>
      </c>
    </row>
    <row r="1045729" spans="10:10">
      <c r="J1045729" s="168" t="str">
        <f>IF(C1045729="","",VLOOKUP(C1045729,运单基本信息!$C$4:$P$1048576,12,FALSE))</f>
        <v/>
      </c>
    </row>
    <row r="1045730" spans="10:10">
      <c r="J1045730" s="168" t="str">
        <f>IF(C1045730="","",VLOOKUP(C1045730,运单基本信息!$C$4:$P$1048576,12,FALSE))</f>
        <v/>
      </c>
    </row>
    <row r="1045731" spans="10:10">
      <c r="J1045731" s="168" t="str">
        <f>IF(C1045731="","",VLOOKUP(C1045731,运单基本信息!$C$4:$P$1048576,12,FALSE))</f>
        <v/>
      </c>
    </row>
    <row r="1045732" spans="10:10">
      <c r="J1045732" s="168" t="str">
        <f>IF(C1045732="","",VLOOKUP(C1045732,运单基本信息!$C$4:$P$1048576,12,FALSE))</f>
        <v/>
      </c>
    </row>
    <row r="1045733" spans="10:10">
      <c r="J1045733" s="168" t="str">
        <f>IF(C1045733="","",VLOOKUP(C1045733,运单基本信息!$C$4:$P$1048576,12,FALSE))</f>
        <v/>
      </c>
    </row>
    <row r="1045734" spans="10:10">
      <c r="J1045734" s="168" t="str">
        <f>IF(C1045734="","",VLOOKUP(C1045734,运单基本信息!$C$4:$P$1048576,12,FALSE))</f>
        <v/>
      </c>
    </row>
    <row r="1045735" spans="10:10">
      <c r="J1045735" s="168" t="str">
        <f>IF(C1045735="","",VLOOKUP(C1045735,运单基本信息!$C$4:$P$1048576,12,FALSE))</f>
        <v/>
      </c>
    </row>
    <row r="1045736" spans="10:10">
      <c r="J1045736" s="168" t="str">
        <f>IF(C1045736="","",VLOOKUP(C1045736,运单基本信息!$C$4:$P$1048576,12,FALSE))</f>
        <v/>
      </c>
    </row>
    <row r="1045737" spans="10:10">
      <c r="J1045737" s="168" t="str">
        <f>IF(C1045737="","",VLOOKUP(C1045737,运单基本信息!$C$4:$P$1048576,12,FALSE))</f>
        <v/>
      </c>
    </row>
    <row r="1045738" spans="10:10">
      <c r="J1045738" s="168" t="str">
        <f>IF(C1045738="","",VLOOKUP(C1045738,运单基本信息!$C$4:$P$1048576,12,FALSE))</f>
        <v/>
      </c>
    </row>
    <row r="1045739" spans="10:10">
      <c r="J1045739" s="168" t="str">
        <f>IF(C1045739="","",VLOOKUP(C1045739,运单基本信息!$C$4:$P$1048576,12,FALSE))</f>
        <v/>
      </c>
    </row>
    <row r="1045740" spans="10:10">
      <c r="J1045740" s="168" t="str">
        <f>IF(C1045740="","",VLOOKUP(C1045740,运单基本信息!$C$4:$P$1048576,12,FALSE))</f>
        <v/>
      </c>
    </row>
    <row r="1045741" spans="10:10">
      <c r="J1045741" s="168" t="str">
        <f>IF(C1045741="","",VLOOKUP(C1045741,运单基本信息!$C$4:$P$1048576,12,FALSE))</f>
        <v/>
      </c>
    </row>
    <row r="1045742" spans="10:10">
      <c r="J1045742" s="168" t="str">
        <f>IF(C1045742="","",VLOOKUP(C1045742,运单基本信息!$C$4:$P$1048576,12,FALSE))</f>
        <v/>
      </c>
    </row>
    <row r="1045743" spans="10:10">
      <c r="J1045743" s="168" t="str">
        <f>IF(C1045743="","",VLOOKUP(C1045743,运单基本信息!$C$4:$P$1048576,12,FALSE))</f>
        <v/>
      </c>
    </row>
    <row r="1045744" spans="10:10">
      <c r="J1045744" s="168" t="str">
        <f>IF(C1045744="","",VLOOKUP(C1045744,运单基本信息!$C$4:$P$1048576,12,FALSE))</f>
        <v/>
      </c>
    </row>
    <row r="1045745" spans="10:10">
      <c r="J1045745" s="168" t="str">
        <f>IF(C1045745="","",VLOOKUP(C1045745,运单基本信息!$C$4:$P$1048576,12,FALSE))</f>
        <v/>
      </c>
    </row>
    <row r="1045746" spans="10:10">
      <c r="J1045746" s="168" t="str">
        <f>IF(C1045746="","",VLOOKUP(C1045746,运单基本信息!$C$4:$P$1048576,12,FALSE))</f>
        <v/>
      </c>
    </row>
    <row r="1045747" spans="10:10">
      <c r="J1045747" s="168" t="str">
        <f>IF(C1045747="","",VLOOKUP(C1045747,运单基本信息!$C$4:$P$1048576,12,FALSE))</f>
        <v/>
      </c>
    </row>
    <row r="1045748" spans="10:10">
      <c r="J1045748" s="168" t="str">
        <f>IF(C1045748="","",VLOOKUP(C1045748,运单基本信息!$C$4:$P$1048576,12,FALSE))</f>
        <v/>
      </c>
    </row>
    <row r="1045749" spans="10:10">
      <c r="J1045749" s="168" t="str">
        <f>IF(C1045749="","",VLOOKUP(C1045749,运单基本信息!$C$4:$P$1048576,12,FALSE))</f>
        <v/>
      </c>
    </row>
    <row r="1045750" spans="10:10">
      <c r="J1045750" s="168" t="str">
        <f>IF(C1045750="","",VLOOKUP(C1045750,运单基本信息!$C$4:$P$1048576,12,FALSE))</f>
        <v/>
      </c>
    </row>
    <row r="1045751" spans="10:10">
      <c r="J1045751" s="168" t="str">
        <f>IF(C1045751="","",VLOOKUP(C1045751,运单基本信息!$C$4:$P$1048576,12,FALSE))</f>
        <v/>
      </c>
    </row>
    <row r="1045752" spans="10:10">
      <c r="J1045752" s="168" t="str">
        <f>IF(C1045752="","",VLOOKUP(C1045752,运单基本信息!$C$4:$P$1048576,12,FALSE))</f>
        <v/>
      </c>
    </row>
    <row r="1045753" spans="10:10">
      <c r="J1045753" s="168" t="str">
        <f>IF(C1045753="","",VLOOKUP(C1045753,运单基本信息!$C$4:$P$1048576,12,FALSE))</f>
        <v/>
      </c>
    </row>
    <row r="1045754" spans="10:10">
      <c r="J1045754" s="168" t="str">
        <f>IF(C1045754="","",VLOOKUP(C1045754,运单基本信息!$C$4:$P$1048576,12,FALSE))</f>
        <v/>
      </c>
    </row>
    <row r="1045755" spans="10:10">
      <c r="J1045755" s="168" t="str">
        <f>IF(C1045755="","",VLOOKUP(C1045755,运单基本信息!$C$4:$P$1048576,12,FALSE))</f>
        <v/>
      </c>
    </row>
    <row r="1045756" spans="10:10">
      <c r="J1045756" s="168" t="str">
        <f>IF(C1045756="","",VLOOKUP(C1045756,运单基本信息!$C$4:$P$1048576,12,FALSE))</f>
        <v/>
      </c>
    </row>
    <row r="1045757" spans="10:10">
      <c r="J1045757" s="168" t="str">
        <f>IF(C1045757="","",VLOOKUP(C1045757,运单基本信息!$C$4:$P$1048576,12,FALSE))</f>
        <v/>
      </c>
    </row>
    <row r="1045758" spans="10:10">
      <c r="J1045758" s="168" t="str">
        <f>IF(C1045758="","",VLOOKUP(C1045758,运单基本信息!$C$4:$P$1048576,12,FALSE))</f>
        <v/>
      </c>
    </row>
    <row r="1045759" spans="10:10">
      <c r="J1045759" s="168" t="str">
        <f>IF(C1045759="","",VLOOKUP(C1045759,运单基本信息!$C$4:$P$1048576,12,FALSE))</f>
        <v/>
      </c>
    </row>
    <row r="1045760" spans="10:10">
      <c r="J1045760" s="168" t="str">
        <f>IF(C1045760="","",VLOOKUP(C1045760,运单基本信息!$C$4:$P$1048576,12,FALSE))</f>
        <v/>
      </c>
    </row>
    <row r="1045761" spans="10:10">
      <c r="J1045761" s="168" t="str">
        <f>IF(C1045761="","",VLOOKUP(C1045761,运单基本信息!$C$4:$P$1048576,12,FALSE))</f>
        <v/>
      </c>
    </row>
    <row r="1045762" spans="10:10">
      <c r="J1045762" s="168" t="str">
        <f>IF(C1045762="","",VLOOKUP(C1045762,运单基本信息!$C$4:$P$1048576,12,FALSE))</f>
        <v/>
      </c>
    </row>
    <row r="1045763" spans="10:10">
      <c r="J1045763" s="168" t="str">
        <f>IF(C1045763="","",VLOOKUP(C1045763,运单基本信息!$C$4:$P$1048576,12,FALSE))</f>
        <v/>
      </c>
    </row>
    <row r="1045764" spans="10:10">
      <c r="J1045764" s="168" t="str">
        <f>IF(C1045764="","",VLOOKUP(C1045764,运单基本信息!$C$4:$P$1048576,12,FALSE))</f>
        <v/>
      </c>
    </row>
    <row r="1045765" spans="10:10">
      <c r="J1045765" s="168" t="str">
        <f>IF(C1045765="","",VLOOKUP(C1045765,运单基本信息!$C$4:$P$1048576,12,FALSE))</f>
        <v/>
      </c>
    </row>
    <row r="1045766" spans="10:10">
      <c r="J1045766" s="168" t="str">
        <f>IF(C1045766="","",VLOOKUP(C1045766,运单基本信息!$C$4:$P$1048576,12,FALSE))</f>
        <v/>
      </c>
    </row>
    <row r="1045767" spans="10:10">
      <c r="J1045767" s="168" t="str">
        <f>IF(C1045767="","",VLOOKUP(C1045767,运单基本信息!$C$4:$P$1048576,12,FALSE))</f>
        <v/>
      </c>
    </row>
    <row r="1045768" spans="10:10">
      <c r="J1045768" s="168" t="str">
        <f>IF(C1045768="","",VLOOKUP(C1045768,运单基本信息!$C$4:$P$1048576,12,FALSE))</f>
        <v/>
      </c>
    </row>
    <row r="1045769" spans="10:10">
      <c r="J1045769" s="168" t="str">
        <f>IF(C1045769="","",VLOOKUP(C1045769,运单基本信息!$C$4:$P$1048576,12,FALSE))</f>
        <v/>
      </c>
    </row>
    <row r="1045770" spans="10:10">
      <c r="J1045770" s="168" t="str">
        <f>IF(C1045770="","",VLOOKUP(C1045770,运单基本信息!$C$4:$P$1048576,12,FALSE))</f>
        <v/>
      </c>
    </row>
    <row r="1045771" spans="10:10">
      <c r="J1045771" s="168" t="str">
        <f>IF(C1045771="","",VLOOKUP(C1045771,运单基本信息!$C$4:$P$1048576,12,FALSE))</f>
        <v/>
      </c>
    </row>
    <row r="1045772" spans="10:10">
      <c r="J1045772" s="168" t="str">
        <f>IF(C1045772="","",VLOOKUP(C1045772,运单基本信息!$C$4:$P$1048576,12,FALSE))</f>
        <v/>
      </c>
    </row>
    <row r="1045773" spans="10:10">
      <c r="J1045773" s="168" t="str">
        <f>IF(C1045773="","",VLOOKUP(C1045773,运单基本信息!$C$4:$P$1048576,12,FALSE))</f>
        <v/>
      </c>
    </row>
    <row r="1045774" spans="10:10">
      <c r="J1045774" s="168" t="str">
        <f>IF(C1045774="","",VLOOKUP(C1045774,运单基本信息!$C$4:$P$1048576,12,FALSE))</f>
        <v/>
      </c>
    </row>
    <row r="1045775" spans="10:10">
      <c r="J1045775" s="168" t="str">
        <f>IF(C1045775="","",VLOOKUP(C1045775,运单基本信息!$C$4:$P$1048576,12,FALSE))</f>
        <v/>
      </c>
    </row>
    <row r="1045776" spans="10:10">
      <c r="J1045776" s="168" t="str">
        <f>IF(C1045776="","",VLOOKUP(C1045776,运单基本信息!$C$4:$P$1048576,12,FALSE))</f>
        <v/>
      </c>
    </row>
    <row r="1045777" spans="10:10">
      <c r="J1045777" s="168" t="str">
        <f>IF(C1045777="","",VLOOKUP(C1045777,运单基本信息!$C$4:$P$1048576,12,FALSE))</f>
        <v/>
      </c>
    </row>
    <row r="1045778" spans="10:10">
      <c r="J1045778" s="168" t="str">
        <f>IF(C1045778="","",VLOOKUP(C1045778,运单基本信息!$C$4:$P$1048576,12,FALSE))</f>
        <v/>
      </c>
    </row>
    <row r="1045779" spans="10:10">
      <c r="J1045779" s="168" t="str">
        <f>IF(C1045779="","",VLOOKUP(C1045779,运单基本信息!$C$4:$P$1048576,12,FALSE))</f>
        <v/>
      </c>
    </row>
    <row r="1045780" spans="10:10">
      <c r="J1045780" s="168" t="str">
        <f>IF(C1045780="","",VLOOKUP(C1045780,运单基本信息!$C$4:$P$1048576,12,FALSE))</f>
        <v/>
      </c>
    </row>
    <row r="1045781" spans="10:10">
      <c r="J1045781" s="168" t="str">
        <f>IF(C1045781="","",VLOOKUP(C1045781,运单基本信息!$C$4:$P$1048576,12,FALSE))</f>
        <v/>
      </c>
    </row>
    <row r="1045782" spans="10:10">
      <c r="J1045782" s="168" t="str">
        <f>IF(C1045782="","",VLOOKUP(C1045782,运单基本信息!$C$4:$P$1048576,12,FALSE))</f>
        <v/>
      </c>
    </row>
    <row r="1045783" spans="10:10">
      <c r="J1045783" s="168" t="str">
        <f>IF(C1045783="","",VLOOKUP(C1045783,运单基本信息!$C$4:$P$1048576,12,FALSE))</f>
        <v/>
      </c>
    </row>
    <row r="1045784" spans="10:10">
      <c r="J1045784" s="168" t="str">
        <f>IF(C1045784="","",VLOOKUP(C1045784,运单基本信息!$C$4:$P$1048576,12,FALSE))</f>
        <v/>
      </c>
    </row>
    <row r="1045785" spans="10:10">
      <c r="J1045785" s="168" t="str">
        <f>IF(C1045785="","",VLOOKUP(C1045785,运单基本信息!$C$4:$P$1048576,12,FALSE))</f>
        <v/>
      </c>
    </row>
    <row r="1045786" spans="10:10">
      <c r="J1045786" s="168" t="str">
        <f>IF(C1045786="","",VLOOKUP(C1045786,运单基本信息!$C$4:$P$1048576,12,FALSE))</f>
        <v/>
      </c>
    </row>
    <row r="1045787" spans="10:10">
      <c r="J1045787" s="168" t="str">
        <f>IF(C1045787="","",VLOOKUP(C1045787,运单基本信息!$C$4:$P$1048576,12,FALSE))</f>
        <v/>
      </c>
    </row>
    <row r="1045788" spans="10:10">
      <c r="J1045788" s="168" t="str">
        <f>IF(C1045788="","",VLOOKUP(C1045788,运单基本信息!$C$4:$P$1048576,12,FALSE))</f>
        <v/>
      </c>
    </row>
    <row r="1045789" spans="10:10">
      <c r="J1045789" s="168" t="str">
        <f>IF(C1045789="","",VLOOKUP(C1045789,运单基本信息!$C$4:$P$1048576,12,FALSE))</f>
        <v/>
      </c>
    </row>
    <row r="1045790" spans="10:10">
      <c r="J1045790" s="168" t="str">
        <f>IF(C1045790="","",VLOOKUP(C1045790,运单基本信息!$C$4:$P$1048576,12,FALSE))</f>
        <v/>
      </c>
    </row>
    <row r="1045791" spans="10:10">
      <c r="J1045791" s="168" t="str">
        <f>IF(C1045791="","",VLOOKUP(C1045791,运单基本信息!$C$4:$P$1048576,12,FALSE))</f>
        <v/>
      </c>
    </row>
    <row r="1045792" spans="10:10">
      <c r="J1045792" s="168" t="str">
        <f>IF(C1045792="","",VLOOKUP(C1045792,运单基本信息!$C$4:$P$1048576,12,FALSE))</f>
        <v/>
      </c>
    </row>
    <row r="1045793" spans="10:10">
      <c r="J1045793" s="168" t="str">
        <f>IF(C1045793="","",VLOOKUP(C1045793,运单基本信息!$C$4:$P$1048576,12,FALSE))</f>
        <v/>
      </c>
    </row>
    <row r="1045794" spans="10:10">
      <c r="J1045794" s="168" t="str">
        <f>IF(C1045794="","",VLOOKUP(C1045794,运单基本信息!$C$4:$P$1048576,12,FALSE))</f>
        <v/>
      </c>
    </row>
    <row r="1045795" spans="10:10">
      <c r="J1045795" s="168" t="str">
        <f>IF(C1045795="","",VLOOKUP(C1045795,运单基本信息!$C$4:$P$1048576,12,FALSE))</f>
        <v/>
      </c>
    </row>
    <row r="1045796" spans="10:10">
      <c r="J1045796" s="168" t="str">
        <f>IF(C1045796="","",VLOOKUP(C1045796,运单基本信息!$C$4:$P$1048576,12,FALSE))</f>
        <v/>
      </c>
    </row>
    <row r="1045797" spans="10:10">
      <c r="J1045797" s="168" t="str">
        <f>IF(C1045797="","",VLOOKUP(C1045797,运单基本信息!$C$4:$P$1048576,12,FALSE))</f>
        <v/>
      </c>
    </row>
    <row r="1045798" spans="10:10">
      <c r="J1045798" s="168" t="str">
        <f>IF(C1045798="","",VLOOKUP(C1045798,运单基本信息!$C$4:$P$1048576,12,FALSE))</f>
        <v/>
      </c>
    </row>
    <row r="1045799" spans="10:10">
      <c r="J1045799" s="168" t="str">
        <f>IF(C1045799="","",VLOOKUP(C1045799,运单基本信息!$C$4:$P$1048576,12,FALSE))</f>
        <v/>
      </c>
    </row>
    <row r="1045800" spans="10:10">
      <c r="J1045800" s="168" t="str">
        <f>IF(C1045800="","",VLOOKUP(C1045800,运单基本信息!$C$4:$P$1048576,12,FALSE))</f>
        <v/>
      </c>
    </row>
    <row r="1045801" spans="10:10">
      <c r="J1045801" s="168" t="str">
        <f>IF(C1045801="","",VLOOKUP(C1045801,运单基本信息!$C$4:$P$1048576,12,FALSE))</f>
        <v/>
      </c>
    </row>
    <row r="1045802" spans="10:10">
      <c r="J1045802" s="168" t="str">
        <f>IF(C1045802="","",VLOOKUP(C1045802,运单基本信息!$C$4:$P$1048576,12,FALSE))</f>
        <v/>
      </c>
    </row>
    <row r="1045803" spans="10:10">
      <c r="J1045803" s="168" t="str">
        <f>IF(C1045803="","",VLOOKUP(C1045803,运单基本信息!$C$4:$P$1048576,12,FALSE))</f>
        <v/>
      </c>
    </row>
    <row r="1045804" spans="10:10">
      <c r="J1045804" s="168" t="str">
        <f>IF(C1045804="","",VLOOKUP(C1045804,运单基本信息!$C$4:$P$1048576,12,FALSE))</f>
        <v/>
      </c>
    </row>
    <row r="1045805" spans="10:10">
      <c r="J1045805" s="168" t="str">
        <f>IF(C1045805="","",VLOOKUP(C1045805,运单基本信息!$C$4:$P$1048576,12,FALSE))</f>
        <v/>
      </c>
    </row>
    <row r="1045806" spans="10:10">
      <c r="J1045806" s="168" t="str">
        <f>IF(C1045806="","",VLOOKUP(C1045806,运单基本信息!$C$4:$P$1048576,12,FALSE))</f>
        <v/>
      </c>
    </row>
    <row r="1045807" spans="10:10">
      <c r="J1045807" s="168" t="str">
        <f>IF(C1045807="","",VLOOKUP(C1045807,运单基本信息!$C$4:$P$1048576,12,FALSE))</f>
        <v/>
      </c>
    </row>
    <row r="1045808" spans="10:10">
      <c r="J1045808" s="168" t="str">
        <f>IF(C1045808="","",VLOOKUP(C1045808,运单基本信息!$C$4:$P$1048576,12,FALSE))</f>
        <v/>
      </c>
    </row>
    <row r="1045809" spans="10:10">
      <c r="J1045809" s="168" t="str">
        <f>IF(C1045809="","",VLOOKUP(C1045809,运单基本信息!$C$4:$P$1048576,12,FALSE))</f>
        <v/>
      </c>
    </row>
    <row r="1045810" spans="10:10">
      <c r="J1045810" s="168" t="str">
        <f>IF(C1045810="","",VLOOKUP(C1045810,运单基本信息!$C$4:$P$1048576,12,FALSE))</f>
        <v/>
      </c>
    </row>
    <row r="1045811" spans="10:10">
      <c r="J1045811" s="168" t="str">
        <f>IF(C1045811="","",VLOOKUP(C1045811,运单基本信息!$C$4:$P$1048576,12,FALSE))</f>
        <v/>
      </c>
    </row>
    <row r="1045812" spans="10:10">
      <c r="J1045812" s="168" t="str">
        <f>IF(C1045812="","",VLOOKUP(C1045812,运单基本信息!$C$4:$P$1048576,12,FALSE))</f>
        <v/>
      </c>
    </row>
    <row r="1045813" spans="10:10">
      <c r="J1045813" s="168" t="str">
        <f>IF(C1045813="","",VLOOKUP(C1045813,运单基本信息!$C$4:$P$1048576,12,FALSE))</f>
        <v/>
      </c>
    </row>
    <row r="1045814" spans="10:10">
      <c r="J1045814" s="168" t="str">
        <f>IF(C1045814="","",VLOOKUP(C1045814,运单基本信息!$C$4:$P$1048576,12,FALSE))</f>
        <v/>
      </c>
    </row>
    <row r="1045815" spans="10:10">
      <c r="J1045815" s="168" t="str">
        <f>IF(C1045815="","",VLOOKUP(C1045815,运单基本信息!$C$4:$P$1048576,12,FALSE))</f>
        <v/>
      </c>
    </row>
    <row r="1045816" spans="10:10">
      <c r="J1045816" s="168" t="str">
        <f>IF(C1045816="","",VLOOKUP(C1045816,运单基本信息!$C$4:$P$1048576,12,FALSE))</f>
        <v/>
      </c>
    </row>
    <row r="1045817" spans="10:10">
      <c r="J1045817" s="168" t="str">
        <f>IF(C1045817="","",VLOOKUP(C1045817,运单基本信息!$C$4:$P$1048576,12,FALSE))</f>
        <v/>
      </c>
    </row>
    <row r="1045818" spans="10:10">
      <c r="J1045818" s="168" t="str">
        <f>IF(C1045818="","",VLOOKUP(C1045818,运单基本信息!$C$4:$P$1048576,12,FALSE))</f>
        <v/>
      </c>
    </row>
    <row r="1045819" spans="10:10">
      <c r="J1045819" s="168" t="str">
        <f>IF(C1045819="","",VLOOKUP(C1045819,运单基本信息!$C$4:$P$1048576,12,FALSE))</f>
        <v/>
      </c>
    </row>
    <row r="1045820" spans="10:10">
      <c r="J1045820" s="168" t="str">
        <f>IF(C1045820="","",VLOOKUP(C1045820,运单基本信息!$C$4:$P$1048576,12,FALSE))</f>
        <v/>
      </c>
    </row>
    <row r="1045821" spans="10:10">
      <c r="J1045821" s="168" t="str">
        <f>IF(C1045821="","",VLOOKUP(C1045821,运单基本信息!$C$4:$P$1048576,12,FALSE))</f>
        <v/>
      </c>
    </row>
    <row r="1045822" spans="10:10">
      <c r="J1045822" s="168" t="str">
        <f>IF(C1045822="","",VLOOKUP(C1045822,运单基本信息!$C$4:$P$1048576,12,FALSE))</f>
        <v/>
      </c>
    </row>
    <row r="1045823" spans="10:10">
      <c r="J1045823" s="168" t="str">
        <f>IF(C1045823="","",VLOOKUP(C1045823,运单基本信息!$C$4:$P$1048576,12,FALSE))</f>
        <v/>
      </c>
    </row>
    <row r="1045824" spans="10:10">
      <c r="J1045824" s="168" t="str">
        <f>IF(C1045824="","",VLOOKUP(C1045824,运单基本信息!$C$4:$P$1048576,12,FALSE))</f>
        <v/>
      </c>
    </row>
    <row r="1045825" spans="10:10">
      <c r="J1045825" s="168" t="str">
        <f>IF(C1045825="","",VLOOKUP(C1045825,运单基本信息!$C$4:$P$1048576,12,FALSE))</f>
        <v/>
      </c>
    </row>
    <row r="1045826" spans="10:10">
      <c r="J1045826" s="168" t="str">
        <f>IF(C1045826="","",VLOOKUP(C1045826,运单基本信息!$C$4:$P$1048576,12,FALSE))</f>
        <v/>
      </c>
    </row>
    <row r="1045827" spans="10:10">
      <c r="J1045827" s="168" t="str">
        <f>IF(C1045827="","",VLOOKUP(C1045827,运单基本信息!$C$4:$P$1048576,12,FALSE))</f>
        <v/>
      </c>
    </row>
    <row r="1045828" spans="10:10">
      <c r="J1045828" s="168" t="str">
        <f>IF(C1045828="","",VLOOKUP(C1045828,运单基本信息!$C$4:$P$1048576,12,FALSE))</f>
        <v/>
      </c>
    </row>
    <row r="1045829" spans="10:10">
      <c r="J1045829" s="168" t="str">
        <f>IF(C1045829="","",VLOOKUP(C1045829,运单基本信息!$C$4:$P$1048576,12,FALSE))</f>
        <v/>
      </c>
    </row>
    <row r="1045830" spans="10:10">
      <c r="J1045830" s="168" t="str">
        <f>IF(C1045830="","",VLOOKUP(C1045830,运单基本信息!$C$4:$P$1048576,12,FALSE))</f>
        <v/>
      </c>
    </row>
    <row r="1045831" spans="10:10">
      <c r="J1045831" s="168" t="str">
        <f>IF(C1045831="","",VLOOKUP(C1045831,运单基本信息!$C$4:$P$1048576,12,FALSE))</f>
        <v/>
      </c>
    </row>
    <row r="1045832" spans="10:10">
      <c r="J1045832" s="168" t="str">
        <f>IF(C1045832="","",VLOOKUP(C1045832,运单基本信息!$C$4:$P$1048576,12,FALSE))</f>
        <v/>
      </c>
    </row>
    <row r="1045833" spans="10:10">
      <c r="J1045833" s="168" t="str">
        <f>IF(C1045833="","",VLOOKUP(C1045833,运单基本信息!$C$4:$P$1048576,12,FALSE))</f>
        <v/>
      </c>
    </row>
    <row r="1045834" spans="10:10">
      <c r="J1045834" s="168" t="str">
        <f>IF(C1045834="","",VLOOKUP(C1045834,运单基本信息!$C$4:$P$1048576,12,FALSE))</f>
        <v/>
      </c>
    </row>
    <row r="1045835" spans="10:10">
      <c r="J1045835" s="168" t="str">
        <f>IF(C1045835="","",VLOOKUP(C1045835,运单基本信息!$C$4:$P$1048576,12,FALSE))</f>
        <v/>
      </c>
    </row>
    <row r="1045836" spans="10:10">
      <c r="J1045836" s="168" t="str">
        <f>IF(C1045836="","",VLOOKUP(C1045836,运单基本信息!$C$4:$P$1048576,12,FALSE))</f>
        <v/>
      </c>
    </row>
    <row r="1045837" spans="10:10">
      <c r="J1045837" s="168" t="str">
        <f>IF(C1045837="","",VLOOKUP(C1045837,运单基本信息!$C$4:$P$1048576,12,FALSE))</f>
        <v/>
      </c>
    </row>
    <row r="1045838" spans="10:10">
      <c r="J1045838" s="168" t="str">
        <f>IF(C1045838="","",VLOOKUP(C1045838,运单基本信息!$C$4:$P$1048576,12,FALSE))</f>
        <v/>
      </c>
    </row>
    <row r="1045839" spans="10:10">
      <c r="J1045839" s="168" t="str">
        <f>IF(C1045839="","",VLOOKUP(C1045839,运单基本信息!$C$4:$P$1048576,12,FALSE))</f>
        <v/>
      </c>
    </row>
    <row r="1045840" spans="10:10">
      <c r="J1045840" s="168" t="str">
        <f>IF(C1045840="","",VLOOKUP(C1045840,运单基本信息!$C$4:$P$1048576,12,FALSE))</f>
        <v/>
      </c>
    </row>
    <row r="1045841" spans="10:10">
      <c r="J1045841" s="168" t="str">
        <f>IF(C1045841="","",VLOOKUP(C1045841,运单基本信息!$C$4:$P$1048576,12,FALSE))</f>
        <v/>
      </c>
    </row>
    <row r="1045842" spans="10:10">
      <c r="J1045842" s="168" t="str">
        <f>IF(C1045842="","",VLOOKUP(C1045842,运单基本信息!$C$4:$P$1048576,12,FALSE))</f>
        <v/>
      </c>
    </row>
    <row r="1045843" spans="10:10">
      <c r="J1045843" s="168" t="str">
        <f>IF(C1045843="","",VLOOKUP(C1045843,运单基本信息!$C$4:$P$1048576,12,FALSE))</f>
        <v/>
      </c>
    </row>
    <row r="1045844" spans="10:10">
      <c r="J1045844" s="168" t="str">
        <f>IF(C1045844="","",VLOOKUP(C1045844,运单基本信息!$C$4:$P$1048576,12,FALSE))</f>
        <v/>
      </c>
    </row>
    <row r="1045845" spans="10:10">
      <c r="J1045845" s="168" t="str">
        <f>IF(C1045845="","",VLOOKUP(C1045845,运单基本信息!$C$4:$P$1048576,12,FALSE))</f>
        <v/>
      </c>
    </row>
    <row r="1045846" spans="10:10">
      <c r="J1045846" s="168" t="str">
        <f>IF(C1045846="","",VLOOKUP(C1045846,运单基本信息!$C$4:$P$1048576,12,FALSE))</f>
        <v/>
      </c>
    </row>
    <row r="1045847" spans="10:10">
      <c r="J1045847" s="168" t="str">
        <f>IF(C1045847="","",VLOOKUP(C1045847,运单基本信息!$C$4:$P$1048576,12,FALSE))</f>
        <v/>
      </c>
    </row>
    <row r="1045848" spans="10:10">
      <c r="J1045848" s="168" t="str">
        <f>IF(C1045848="","",VLOOKUP(C1045848,运单基本信息!$C$4:$P$1048576,12,FALSE))</f>
        <v/>
      </c>
    </row>
    <row r="1045849" spans="10:10">
      <c r="J1045849" s="168" t="str">
        <f>IF(C1045849="","",VLOOKUP(C1045849,运单基本信息!$C$4:$P$1048576,12,FALSE))</f>
        <v/>
      </c>
    </row>
    <row r="1045850" spans="10:10">
      <c r="J1045850" s="168" t="str">
        <f>IF(C1045850="","",VLOOKUP(C1045850,运单基本信息!$C$4:$P$1048576,12,FALSE))</f>
        <v/>
      </c>
    </row>
    <row r="1045851" spans="10:10">
      <c r="J1045851" s="168" t="str">
        <f>IF(C1045851="","",VLOOKUP(C1045851,运单基本信息!$C$4:$P$1048576,12,FALSE))</f>
        <v/>
      </c>
    </row>
    <row r="1045852" spans="10:10">
      <c r="J1045852" s="168" t="str">
        <f>IF(C1045852="","",VLOOKUP(C1045852,运单基本信息!$C$4:$P$1048576,12,FALSE))</f>
        <v/>
      </c>
    </row>
    <row r="1045853" spans="10:10">
      <c r="J1045853" s="168" t="str">
        <f>IF(C1045853="","",VLOOKUP(C1045853,运单基本信息!$C$4:$P$1048576,12,FALSE))</f>
        <v/>
      </c>
    </row>
    <row r="1045854" spans="10:10">
      <c r="J1045854" s="168" t="str">
        <f>IF(C1045854="","",VLOOKUP(C1045854,运单基本信息!$C$4:$P$1048576,12,FALSE))</f>
        <v/>
      </c>
    </row>
    <row r="1045855" spans="10:10">
      <c r="J1045855" s="168" t="str">
        <f>IF(C1045855="","",VLOOKUP(C1045855,运单基本信息!$C$4:$P$1048576,12,FALSE))</f>
        <v/>
      </c>
    </row>
    <row r="1045856" spans="10:10">
      <c r="J1045856" s="168" t="str">
        <f>IF(C1045856="","",VLOOKUP(C1045856,运单基本信息!$C$4:$P$1048576,12,FALSE))</f>
        <v/>
      </c>
    </row>
    <row r="1045857" spans="10:10">
      <c r="J1045857" s="168" t="str">
        <f>IF(C1045857="","",VLOOKUP(C1045857,运单基本信息!$C$4:$P$1048576,12,FALSE))</f>
        <v/>
      </c>
    </row>
    <row r="1045858" spans="10:10">
      <c r="J1045858" s="168" t="str">
        <f>IF(C1045858="","",VLOOKUP(C1045858,运单基本信息!$C$4:$P$1048576,12,FALSE))</f>
        <v/>
      </c>
    </row>
    <row r="1045859" spans="10:10">
      <c r="J1045859" s="168" t="str">
        <f>IF(C1045859="","",VLOOKUP(C1045859,运单基本信息!$C$4:$P$1048576,12,FALSE))</f>
        <v/>
      </c>
    </row>
    <row r="1045860" spans="10:10">
      <c r="J1045860" s="168" t="str">
        <f>IF(C1045860="","",VLOOKUP(C1045860,运单基本信息!$C$4:$P$1048576,12,FALSE))</f>
        <v/>
      </c>
    </row>
    <row r="1045861" spans="10:10">
      <c r="J1045861" s="168" t="str">
        <f>IF(C1045861="","",VLOOKUP(C1045861,运单基本信息!$C$4:$P$1048576,12,FALSE))</f>
        <v/>
      </c>
    </row>
    <row r="1045862" spans="10:10">
      <c r="J1045862" s="168" t="str">
        <f>IF(C1045862="","",VLOOKUP(C1045862,运单基本信息!$C$4:$P$1048576,12,FALSE))</f>
        <v/>
      </c>
    </row>
    <row r="1045863" spans="10:10">
      <c r="J1045863" s="168" t="str">
        <f>IF(C1045863="","",VLOOKUP(C1045863,运单基本信息!$C$4:$P$1048576,12,FALSE))</f>
        <v/>
      </c>
    </row>
    <row r="1045864" spans="10:10">
      <c r="J1045864" s="168" t="str">
        <f>IF(C1045864="","",VLOOKUP(C1045864,运单基本信息!$C$4:$P$1048576,12,FALSE))</f>
        <v/>
      </c>
    </row>
    <row r="1045865" spans="10:10">
      <c r="J1045865" s="168" t="str">
        <f>IF(C1045865="","",VLOOKUP(C1045865,运单基本信息!$C$4:$P$1048576,12,FALSE))</f>
        <v/>
      </c>
    </row>
    <row r="1045866" spans="10:10">
      <c r="J1045866" s="168" t="str">
        <f>IF(C1045866="","",VLOOKUP(C1045866,运单基本信息!$C$4:$P$1048576,12,FALSE))</f>
        <v/>
      </c>
    </row>
    <row r="1045867" spans="10:10">
      <c r="J1045867" s="168" t="str">
        <f>IF(C1045867="","",VLOOKUP(C1045867,运单基本信息!$C$4:$P$1048576,12,FALSE))</f>
        <v/>
      </c>
    </row>
    <row r="1045868" spans="10:10">
      <c r="J1045868" s="168" t="str">
        <f>IF(C1045868="","",VLOOKUP(C1045868,运单基本信息!$C$4:$P$1048576,12,FALSE))</f>
        <v/>
      </c>
    </row>
    <row r="1045869" spans="10:10">
      <c r="J1045869" s="168" t="str">
        <f>IF(C1045869="","",VLOOKUP(C1045869,运单基本信息!$C$4:$P$1048576,12,FALSE))</f>
        <v/>
      </c>
    </row>
    <row r="1045870" spans="10:10">
      <c r="J1045870" s="168" t="str">
        <f>IF(C1045870="","",VLOOKUP(C1045870,运单基本信息!$C$4:$P$1048576,12,FALSE))</f>
        <v/>
      </c>
    </row>
    <row r="1045871" spans="10:10">
      <c r="J1045871" s="168" t="str">
        <f>IF(C1045871="","",VLOOKUP(C1045871,运单基本信息!$C$4:$P$1048576,12,FALSE))</f>
        <v/>
      </c>
    </row>
    <row r="1045872" spans="10:10">
      <c r="J1045872" s="168" t="str">
        <f>IF(C1045872="","",VLOOKUP(C1045872,运单基本信息!$C$4:$P$1048576,12,FALSE))</f>
        <v/>
      </c>
    </row>
    <row r="1045873" spans="10:10">
      <c r="J1045873" s="168" t="str">
        <f>IF(C1045873="","",VLOOKUP(C1045873,运单基本信息!$C$4:$P$1048576,12,FALSE))</f>
        <v/>
      </c>
    </row>
    <row r="1045874" spans="10:10">
      <c r="J1045874" s="168" t="str">
        <f>IF(C1045874="","",VLOOKUP(C1045874,运单基本信息!$C$4:$P$1048576,12,FALSE))</f>
        <v/>
      </c>
    </row>
    <row r="1045875" spans="10:10">
      <c r="J1045875" s="168" t="str">
        <f>IF(C1045875="","",VLOOKUP(C1045875,运单基本信息!$C$4:$P$1048576,12,FALSE))</f>
        <v/>
      </c>
    </row>
    <row r="1045876" spans="10:10">
      <c r="J1045876" s="168" t="str">
        <f>IF(C1045876="","",VLOOKUP(C1045876,运单基本信息!$C$4:$P$1048576,12,FALSE))</f>
        <v/>
      </c>
    </row>
    <row r="1045877" spans="10:10">
      <c r="J1045877" s="168" t="str">
        <f>IF(C1045877="","",VLOOKUP(C1045877,运单基本信息!$C$4:$P$1048576,12,FALSE))</f>
        <v/>
      </c>
    </row>
    <row r="1045878" spans="10:10">
      <c r="J1045878" s="168" t="str">
        <f>IF(C1045878="","",VLOOKUP(C1045878,运单基本信息!$C$4:$P$1048576,12,FALSE))</f>
        <v/>
      </c>
    </row>
    <row r="1045879" spans="10:10">
      <c r="J1045879" s="168" t="str">
        <f>IF(C1045879="","",VLOOKUP(C1045879,运单基本信息!$C$4:$P$1048576,12,FALSE))</f>
        <v/>
      </c>
    </row>
    <row r="1045880" spans="10:10">
      <c r="J1045880" s="168" t="str">
        <f>IF(C1045880="","",VLOOKUP(C1045880,运单基本信息!$C$4:$P$1048576,12,FALSE))</f>
        <v/>
      </c>
    </row>
    <row r="1045881" spans="10:10">
      <c r="J1045881" s="168" t="str">
        <f>IF(C1045881="","",VLOOKUP(C1045881,运单基本信息!$C$4:$P$1048576,12,FALSE))</f>
        <v/>
      </c>
    </row>
    <row r="1045882" spans="10:10">
      <c r="J1045882" s="168" t="str">
        <f>IF(C1045882="","",VLOOKUP(C1045882,运单基本信息!$C$4:$P$1048576,12,FALSE))</f>
        <v/>
      </c>
    </row>
    <row r="1045883" spans="10:10">
      <c r="J1045883" s="168" t="str">
        <f>IF(C1045883="","",VLOOKUP(C1045883,运单基本信息!$C$4:$P$1048576,12,FALSE))</f>
        <v/>
      </c>
    </row>
    <row r="1045884" spans="10:10">
      <c r="J1045884" s="168" t="str">
        <f>IF(C1045884="","",VLOOKUP(C1045884,运单基本信息!$C$4:$P$1048576,12,FALSE))</f>
        <v/>
      </c>
    </row>
    <row r="1045885" spans="10:10">
      <c r="J1045885" s="168" t="str">
        <f>IF(C1045885="","",VLOOKUP(C1045885,运单基本信息!$C$4:$P$1048576,12,FALSE))</f>
        <v/>
      </c>
    </row>
    <row r="1045886" spans="10:10">
      <c r="J1045886" s="168" t="str">
        <f>IF(C1045886="","",VLOOKUP(C1045886,运单基本信息!$C$4:$P$1048576,12,FALSE))</f>
        <v/>
      </c>
    </row>
    <row r="1045887" spans="10:10">
      <c r="J1045887" s="168" t="str">
        <f>IF(C1045887="","",VLOOKUP(C1045887,运单基本信息!$C$4:$P$1048576,12,FALSE))</f>
        <v/>
      </c>
    </row>
    <row r="1045888" spans="10:10">
      <c r="J1045888" s="168" t="str">
        <f>IF(C1045888="","",VLOOKUP(C1045888,运单基本信息!$C$4:$P$1048576,12,FALSE))</f>
        <v/>
      </c>
    </row>
    <row r="1045889" spans="10:10">
      <c r="J1045889" s="168" t="str">
        <f>IF(C1045889="","",VLOOKUP(C1045889,运单基本信息!$C$4:$P$1048576,12,FALSE))</f>
        <v/>
      </c>
    </row>
    <row r="1045890" spans="10:10">
      <c r="J1045890" s="168" t="str">
        <f>IF(C1045890="","",VLOOKUP(C1045890,运单基本信息!$C$4:$P$1048576,12,FALSE))</f>
        <v/>
      </c>
    </row>
    <row r="1045891" spans="10:10">
      <c r="J1045891" s="168" t="str">
        <f>IF(C1045891="","",VLOOKUP(C1045891,运单基本信息!$C$4:$P$1048576,12,FALSE))</f>
        <v/>
      </c>
    </row>
    <row r="1045892" spans="10:10">
      <c r="J1045892" s="168" t="str">
        <f>IF(C1045892="","",VLOOKUP(C1045892,运单基本信息!$C$4:$P$1048576,12,FALSE))</f>
        <v/>
      </c>
    </row>
    <row r="1045893" spans="10:10">
      <c r="J1045893" s="168" t="str">
        <f>IF(C1045893="","",VLOOKUP(C1045893,运单基本信息!$C$4:$P$1048576,12,FALSE))</f>
        <v/>
      </c>
    </row>
    <row r="1045894" spans="10:10">
      <c r="J1045894" s="168" t="str">
        <f>IF(C1045894="","",VLOOKUP(C1045894,运单基本信息!$C$4:$P$1048576,12,FALSE))</f>
        <v/>
      </c>
    </row>
    <row r="1045895" spans="10:10">
      <c r="J1045895" s="168" t="str">
        <f>IF(C1045895="","",VLOOKUP(C1045895,运单基本信息!$C$4:$P$1048576,12,FALSE))</f>
        <v/>
      </c>
    </row>
    <row r="1045896" spans="10:10">
      <c r="J1045896" s="168" t="str">
        <f>IF(C1045896="","",VLOOKUP(C1045896,运单基本信息!$C$4:$P$1048576,12,FALSE))</f>
        <v/>
      </c>
    </row>
    <row r="1045897" spans="10:10">
      <c r="J1045897" s="168" t="str">
        <f>IF(C1045897="","",VLOOKUP(C1045897,运单基本信息!$C$4:$P$1048576,12,FALSE))</f>
        <v/>
      </c>
    </row>
    <row r="1045898" spans="10:10">
      <c r="J1045898" s="168" t="str">
        <f>IF(C1045898="","",VLOOKUP(C1045898,运单基本信息!$C$4:$P$1048576,12,FALSE))</f>
        <v/>
      </c>
    </row>
    <row r="1045899" spans="10:10">
      <c r="J1045899" s="168" t="str">
        <f>IF(C1045899="","",VLOOKUP(C1045899,运单基本信息!$C$4:$P$1048576,12,FALSE))</f>
        <v/>
      </c>
    </row>
    <row r="1045900" spans="10:10">
      <c r="J1045900" s="168" t="str">
        <f>IF(C1045900="","",VLOOKUP(C1045900,运单基本信息!$C$4:$P$1048576,12,FALSE))</f>
        <v/>
      </c>
    </row>
    <row r="1045901" spans="10:10">
      <c r="J1045901" s="168" t="str">
        <f>IF(C1045901="","",VLOOKUP(C1045901,运单基本信息!$C$4:$P$1048576,12,FALSE))</f>
        <v/>
      </c>
    </row>
    <row r="1045902" spans="10:10">
      <c r="J1045902" s="168" t="str">
        <f>IF(C1045902="","",VLOOKUP(C1045902,运单基本信息!$C$4:$P$1048576,12,FALSE))</f>
        <v/>
      </c>
    </row>
    <row r="1045903" spans="10:10">
      <c r="J1045903" s="168" t="str">
        <f>IF(C1045903="","",VLOOKUP(C1045903,运单基本信息!$C$4:$P$1048576,12,FALSE))</f>
        <v/>
      </c>
    </row>
    <row r="1045904" spans="10:10">
      <c r="J1045904" s="168" t="str">
        <f>IF(C1045904="","",VLOOKUP(C1045904,运单基本信息!$C$4:$P$1048576,12,FALSE))</f>
        <v/>
      </c>
    </row>
    <row r="1045905" spans="10:10">
      <c r="J1045905" s="168" t="str">
        <f>IF(C1045905="","",VLOOKUP(C1045905,运单基本信息!$C$4:$P$1048576,12,FALSE))</f>
        <v/>
      </c>
    </row>
    <row r="1045906" spans="10:10">
      <c r="J1045906" s="168" t="str">
        <f>IF(C1045906="","",VLOOKUP(C1045906,运单基本信息!$C$4:$P$1048576,12,FALSE))</f>
        <v/>
      </c>
    </row>
    <row r="1045907" spans="10:10">
      <c r="J1045907" s="168" t="str">
        <f>IF(C1045907="","",VLOOKUP(C1045907,运单基本信息!$C$4:$P$1048576,12,FALSE))</f>
        <v/>
      </c>
    </row>
    <row r="1045908" spans="10:10">
      <c r="J1045908" s="168" t="str">
        <f>IF(C1045908="","",VLOOKUP(C1045908,运单基本信息!$C$4:$P$1048576,12,FALSE))</f>
        <v/>
      </c>
    </row>
    <row r="1045909" spans="10:10">
      <c r="J1045909" s="168" t="str">
        <f>IF(C1045909="","",VLOOKUP(C1045909,运单基本信息!$C$4:$P$1048576,12,FALSE))</f>
        <v/>
      </c>
    </row>
    <row r="1045910" spans="10:10">
      <c r="J1045910" s="168" t="str">
        <f>IF(C1045910="","",VLOOKUP(C1045910,运单基本信息!$C$4:$P$1048576,12,FALSE))</f>
        <v/>
      </c>
    </row>
    <row r="1045911" spans="10:10">
      <c r="J1045911" s="168" t="str">
        <f>IF(C1045911="","",VLOOKUP(C1045911,运单基本信息!$C$4:$P$1048576,12,FALSE))</f>
        <v/>
      </c>
    </row>
    <row r="1045912" spans="10:10">
      <c r="J1045912" s="168" t="str">
        <f>IF(C1045912="","",VLOOKUP(C1045912,运单基本信息!$C$4:$P$1048576,12,FALSE))</f>
        <v/>
      </c>
    </row>
    <row r="1045913" spans="10:10">
      <c r="J1045913" s="168" t="str">
        <f>IF(C1045913="","",VLOOKUP(C1045913,运单基本信息!$C$4:$P$1048576,12,FALSE))</f>
        <v/>
      </c>
    </row>
    <row r="1045914" spans="10:10">
      <c r="J1045914" s="168" t="str">
        <f>IF(C1045914="","",VLOOKUP(C1045914,运单基本信息!$C$4:$P$1048576,12,FALSE))</f>
        <v/>
      </c>
    </row>
    <row r="1045915" spans="10:10">
      <c r="J1045915" s="168" t="str">
        <f>IF(C1045915="","",VLOOKUP(C1045915,运单基本信息!$C$4:$P$1048576,12,FALSE))</f>
        <v/>
      </c>
    </row>
    <row r="1045916" spans="10:10">
      <c r="J1045916" s="168" t="str">
        <f>IF(C1045916="","",VLOOKUP(C1045916,运单基本信息!$C$4:$P$1048576,12,FALSE))</f>
        <v/>
      </c>
    </row>
    <row r="1045917" spans="10:10">
      <c r="J1045917" s="168" t="str">
        <f>IF(C1045917="","",VLOOKUP(C1045917,运单基本信息!$C$4:$P$1048576,12,FALSE))</f>
        <v/>
      </c>
    </row>
    <row r="1045918" spans="10:10">
      <c r="J1045918" s="168" t="str">
        <f>IF(C1045918="","",VLOOKUP(C1045918,运单基本信息!$C$4:$P$1048576,12,FALSE))</f>
        <v/>
      </c>
    </row>
    <row r="1045919" spans="10:10">
      <c r="J1045919" s="168" t="str">
        <f>IF(C1045919="","",VLOOKUP(C1045919,运单基本信息!$C$4:$P$1048576,12,FALSE))</f>
        <v/>
      </c>
    </row>
    <row r="1045920" spans="10:10">
      <c r="J1045920" s="168" t="str">
        <f>IF(C1045920="","",VLOOKUP(C1045920,运单基本信息!$C$4:$P$1048576,12,FALSE))</f>
        <v/>
      </c>
    </row>
    <row r="1045921" spans="10:10">
      <c r="J1045921" s="168" t="str">
        <f>IF(C1045921="","",VLOOKUP(C1045921,运单基本信息!$C$4:$P$1048576,12,FALSE))</f>
        <v/>
      </c>
    </row>
    <row r="1045922" spans="10:10">
      <c r="J1045922" s="168" t="str">
        <f>IF(C1045922="","",VLOOKUP(C1045922,运单基本信息!$C$4:$P$1048576,12,FALSE))</f>
        <v/>
      </c>
    </row>
    <row r="1045923" spans="10:10">
      <c r="J1045923" s="168" t="str">
        <f>IF(C1045923="","",VLOOKUP(C1045923,运单基本信息!$C$4:$P$1048576,12,FALSE))</f>
        <v/>
      </c>
    </row>
    <row r="1045924" spans="10:10">
      <c r="J1045924" s="168" t="str">
        <f>IF(C1045924="","",VLOOKUP(C1045924,运单基本信息!$C$4:$P$1048576,12,FALSE))</f>
        <v/>
      </c>
    </row>
    <row r="1045925" spans="10:10">
      <c r="J1045925" s="168" t="str">
        <f>IF(C1045925="","",VLOOKUP(C1045925,运单基本信息!$C$4:$P$1048576,12,FALSE))</f>
        <v/>
      </c>
    </row>
    <row r="1045926" spans="10:10">
      <c r="J1045926" s="168" t="str">
        <f>IF(C1045926="","",VLOOKUP(C1045926,运单基本信息!$C$4:$P$1048576,12,FALSE))</f>
        <v/>
      </c>
    </row>
    <row r="1045927" spans="10:10">
      <c r="J1045927" s="168" t="str">
        <f>IF(C1045927="","",VLOOKUP(C1045927,运单基本信息!$C$4:$P$1048576,12,FALSE))</f>
        <v/>
      </c>
    </row>
    <row r="1045928" spans="10:10">
      <c r="J1045928" s="168" t="str">
        <f>IF(C1045928="","",VLOOKUP(C1045928,运单基本信息!$C$4:$P$1048576,12,FALSE))</f>
        <v/>
      </c>
    </row>
    <row r="1045929" spans="10:10">
      <c r="J1045929" s="168" t="str">
        <f>IF(C1045929="","",VLOOKUP(C1045929,运单基本信息!$C$4:$P$1048576,12,FALSE))</f>
        <v/>
      </c>
    </row>
    <row r="1045930" spans="10:10">
      <c r="J1045930" s="168" t="str">
        <f>IF(C1045930="","",VLOOKUP(C1045930,运单基本信息!$C$4:$P$1048576,12,FALSE))</f>
        <v/>
      </c>
    </row>
    <row r="1045931" spans="10:10">
      <c r="J1045931" s="168" t="str">
        <f>IF(C1045931="","",VLOOKUP(C1045931,运单基本信息!$C$4:$P$1048576,12,FALSE))</f>
        <v/>
      </c>
    </row>
    <row r="1045932" spans="10:10">
      <c r="J1045932" s="168" t="str">
        <f>IF(C1045932="","",VLOOKUP(C1045932,运单基本信息!$C$4:$P$1048576,12,FALSE))</f>
        <v/>
      </c>
    </row>
    <row r="1045933" spans="10:10">
      <c r="J1045933" s="168" t="str">
        <f>IF(C1045933="","",VLOOKUP(C1045933,运单基本信息!$C$4:$P$1048576,12,FALSE))</f>
        <v/>
      </c>
    </row>
    <row r="1045934" spans="10:10">
      <c r="J1045934" s="168" t="str">
        <f>IF(C1045934="","",VLOOKUP(C1045934,运单基本信息!$C$4:$P$1048576,12,FALSE))</f>
        <v/>
      </c>
    </row>
    <row r="1045935" spans="10:10">
      <c r="J1045935" s="168" t="str">
        <f>IF(C1045935="","",VLOOKUP(C1045935,运单基本信息!$C$4:$P$1048576,12,FALSE))</f>
        <v/>
      </c>
    </row>
    <row r="1045936" spans="10:10">
      <c r="J1045936" s="168" t="str">
        <f>IF(C1045936="","",VLOOKUP(C1045936,运单基本信息!$C$4:$P$1048576,12,FALSE))</f>
        <v/>
      </c>
    </row>
    <row r="1045937" spans="10:10">
      <c r="J1045937" s="168" t="str">
        <f>IF(C1045937="","",VLOOKUP(C1045937,运单基本信息!$C$4:$P$1048576,12,FALSE))</f>
        <v/>
      </c>
    </row>
    <row r="1045938" spans="10:10">
      <c r="J1045938" s="168" t="str">
        <f>IF(C1045938="","",VLOOKUP(C1045938,运单基本信息!$C$4:$P$1048576,12,FALSE))</f>
        <v/>
      </c>
    </row>
    <row r="1045939" spans="10:10">
      <c r="J1045939" s="168" t="str">
        <f>IF(C1045939="","",VLOOKUP(C1045939,运单基本信息!$C$4:$P$1048576,12,FALSE))</f>
        <v/>
      </c>
    </row>
    <row r="1045940" spans="10:10">
      <c r="J1045940" s="168" t="str">
        <f>IF(C1045940="","",VLOOKUP(C1045940,运单基本信息!$C$4:$P$1048576,12,FALSE))</f>
        <v/>
      </c>
    </row>
    <row r="1045941" spans="10:10">
      <c r="J1045941" s="168" t="str">
        <f>IF(C1045941="","",VLOOKUP(C1045941,运单基本信息!$C$4:$P$1048576,12,FALSE))</f>
        <v/>
      </c>
    </row>
    <row r="1045942" spans="10:10">
      <c r="J1045942" s="168" t="str">
        <f>IF(C1045942="","",VLOOKUP(C1045942,运单基本信息!$C$4:$P$1048576,12,FALSE))</f>
        <v/>
      </c>
    </row>
    <row r="1045943" spans="10:10">
      <c r="J1045943" s="168" t="str">
        <f>IF(C1045943="","",VLOOKUP(C1045943,运单基本信息!$C$4:$P$1048576,12,FALSE))</f>
        <v/>
      </c>
    </row>
    <row r="1045944" spans="10:10">
      <c r="J1045944" s="168" t="str">
        <f>IF(C1045944="","",VLOOKUP(C1045944,运单基本信息!$C$4:$P$1048576,12,FALSE))</f>
        <v/>
      </c>
    </row>
    <row r="1045945" spans="10:10">
      <c r="J1045945" s="168" t="str">
        <f>IF(C1045945="","",VLOOKUP(C1045945,运单基本信息!$C$4:$P$1048576,12,FALSE))</f>
        <v/>
      </c>
    </row>
    <row r="1045946" spans="10:10">
      <c r="J1045946" s="168" t="str">
        <f>IF(C1045946="","",VLOOKUP(C1045946,运单基本信息!$C$4:$P$1048576,12,FALSE))</f>
        <v/>
      </c>
    </row>
    <row r="1045947" spans="10:10">
      <c r="J1045947" s="168" t="str">
        <f>IF(C1045947="","",VLOOKUP(C1045947,运单基本信息!$C$4:$P$1048576,12,FALSE))</f>
        <v/>
      </c>
    </row>
    <row r="1045948" spans="10:10">
      <c r="J1045948" s="168" t="str">
        <f>IF(C1045948="","",VLOOKUP(C1045948,运单基本信息!$C$4:$P$1048576,12,FALSE))</f>
        <v/>
      </c>
    </row>
    <row r="1045949" spans="10:10">
      <c r="J1045949" s="168" t="str">
        <f>IF(C1045949="","",VLOOKUP(C1045949,运单基本信息!$C$4:$P$1048576,12,FALSE))</f>
        <v/>
      </c>
    </row>
    <row r="1045950" spans="10:10">
      <c r="J1045950" s="168" t="str">
        <f>IF(C1045950="","",VLOOKUP(C1045950,运单基本信息!$C$4:$P$1048576,12,FALSE))</f>
        <v/>
      </c>
    </row>
    <row r="1045951" spans="10:10">
      <c r="J1045951" s="168" t="str">
        <f>IF(C1045951="","",VLOOKUP(C1045951,运单基本信息!$C$4:$P$1048576,12,FALSE))</f>
        <v/>
      </c>
    </row>
    <row r="1045952" spans="10:10">
      <c r="J1045952" s="168" t="str">
        <f>IF(C1045952="","",VLOOKUP(C1045952,运单基本信息!$C$4:$P$1048576,12,FALSE))</f>
        <v/>
      </c>
    </row>
    <row r="1045953" spans="10:10">
      <c r="J1045953" s="168" t="str">
        <f>IF(C1045953="","",VLOOKUP(C1045953,运单基本信息!$C$4:$P$1048576,12,FALSE))</f>
        <v/>
      </c>
    </row>
    <row r="1045954" spans="10:10">
      <c r="J1045954" s="168" t="str">
        <f>IF(C1045954="","",VLOOKUP(C1045954,运单基本信息!$C$4:$P$1048576,12,FALSE))</f>
        <v/>
      </c>
    </row>
    <row r="1045955" spans="10:10">
      <c r="J1045955" s="168" t="str">
        <f>IF(C1045955="","",VLOOKUP(C1045955,运单基本信息!$C$4:$P$1048576,12,FALSE))</f>
        <v/>
      </c>
    </row>
    <row r="1045956" spans="10:10">
      <c r="J1045956" s="168" t="str">
        <f>IF(C1045956="","",VLOOKUP(C1045956,运单基本信息!$C$4:$P$1048576,12,FALSE))</f>
        <v/>
      </c>
    </row>
    <row r="1045957" spans="10:10">
      <c r="J1045957" s="168" t="str">
        <f>IF(C1045957="","",VLOOKUP(C1045957,运单基本信息!$C$4:$P$1048576,12,FALSE))</f>
        <v/>
      </c>
    </row>
    <row r="1045958" spans="10:10">
      <c r="J1045958" s="168" t="str">
        <f>IF(C1045958="","",VLOOKUP(C1045958,运单基本信息!$C$4:$P$1048576,12,FALSE))</f>
        <v/>
      </c>
    </row>
    <row r="1045959" spans="10:10">
      <c r="J1045959" s="168" t="str">
        <f>IF(C1045959="","",VLOOKUP(C1045959,运单基本信息!$C$4:$P$1048576,12,FALSE))</f>
        <v/>
      </c>
    </row>
    <row r="1045960" spans="10:10">
      <c r="J1045960" s="168" t="str">
        <f>IF(C1045960="","",VLOOKUP(C1045960,运单基本信息!$C$4:$P$1048576,12,FALSE))</f>
        <v/>
      </c>
    </row>
    <row r="1045961" spans="10:10">
      <c r="J1045961" s="168" t="str">
        <f>IF(C1045961="","",VLOOKUP(C1045961,运单基本信息!$C$4:$P$1048576,12,FALSE))</f>
        <v/>
      </c>
    </row>
    <row r="1045962" spans="10:10">
      <c r="J1045962" s="168" t="str">
        <f>IF(C1045962="","",VLOOKUP(C1045962,运单基本信息!$C$4:$P$1048576,12,FALSE))</f>
        <v/>
      </c>
    </row>
    <row r="1045963" spans="10:10">
      <c r="J1045963" s="168" t="str">
        <f>IF(C1045963="","",VLOOKUP(C1045963,运单基本信息!$C$4:$P$1048576,12,FALSE))</f>
        <v/>
      </c>
    </row>
    <row r="1045964" spans="10:10">
      <c r="J1045964" s="168" t="str">
        <f>IF(C1045964="","",VLOOKUP(C1045964,运单基本信息!$C$4:$P$1048576,12,FALSE))</f>
        <v/>
      </c>
    </row>
    <row r="1045965" spans="10:10">
      <c r="J1045965" s="168" t="str">
        <f>IF(C1045965="","",VLOOKUP(C1045965,运单基本信息!$C$4:$P$1048576,12,FALSE))</f>
        <v/>
      </c>
    </row>
    <row r="1045966" spans="10:10">
      <c r="J1045966" s="168" t="str">
        <f>IF(C1045966="","",VLOOKUP(C1045966,运单基本信息!$C$4:$P$1048576,12,FALSE))</f>
        <v/>
      </c>
    </row>
    <row r="1045967" spans="10:10">
      <c r="J1045967" s="168" t="str">
        <f>IF(C1045967="","",VLOOKUP(C1045967,运单基本信息!$C$4:$P$1048576,12,FALSE))</f>
        <v/>
      </c>
    </row>
    <row r="1045968" spans="10:10">
      <c r="J1045968" s="168" t="str">
        <f>IF(C1045968="","",VLOOKUP(C1045968,运单基本信息!$C$4:$P$1048576,12,FALSE))</f>
        <v/>
      </c>
    </row>
    <row r="1045969" spans="10:10">
      <c r="J1045969" s="168" t="str">
        <f>IF(C1045969="","",VLOOKUP(C1045969,运单基本信息!$C$4:$P$1048576,12,FALSE))</f>
        <v/>
      </c>
    </row>
    <row r="1045970" spans="10:10">
      <c r="J1045970" s="168" t="str">
        <f>IF(C1045970="","",VLOOKUP(C1045970,运单基本信息!$C$4:$P$1048576,12,FALSE))</f>
        <v/>
      </c>
    </row>
    <row r="1045971" spans="10:10">
      <c r="J1045971" s="168" t="str">
        <f>IF(C1045971="","",VLOOKUP(C1045971,运单基本信息!$C$4:$P$1048576,12,FALSE))</f>
        <v/>
      </c>
    </row>
    <row r="1045972" spans="10:10">
      <c r="J1045972" s="168" t="str">
        <f>IF(C1045972="","",VLOOKUP(C1045972,运单基本信息!$C$4:$P$1048576,12,FALSE))</f>
        <v/>
      </c>
    </row>
    <row r="1045973" spans="10:10">
      <c r="J1045973" s="168" t="str">
        <f>IF(C1045973="","",VLOOKUP(C1045973,运单基本信息!$C$4:$P$1048576,12,FALSE))</f>
        <v/>
      </c>
    </row>
    <row r="1045974" spans="10:10">
      <c r="J1045974" s="168" t="str">
        <f>IF(C1045974="","",VLOOKUP(C1045974,运单基本信息!$C$4:$P$1048576,12,FALSE))</f>
        <v/>
      </c>
    </row>
    <row r="1045975" spans="10:10">
      <c r="J1045975" s="168" t="str">
        <f>IF(C1045975="","",VLOOKUP(C1045975,运单基本信息!$C$4:$P$1048576,12,FALSE))</f>
        <v/>
      </c>
    </row>
    <row r="1045976" spans="10:10">
      <c r="J1045976" s="168" t="str">
        <f>IF(C1045976="","",VLOOKUP(C1045976,运单基本信息!$C$4:$P$1048576,12,FALSE))</f>
        <v/>
      </c>
    </row>
    <row r="1045977" spans="10:10">
      <c r="J1045977" s="168" t="str">
        <f>IF(C1045977="","",VLOOKUP(C1045977,运单基本信息!$C$4:$P$1048576,12,FALSE))</f>
        <v/>
      </c>
    </row>
    <row r="1045978" spans="10:10">
      <c r="J1045978" s="168" t="str">
        <f>IF(C1045978="","",VLOOKUP(C1045978,运单基本信息!$C$4:$P$1048576,12,FALSE))</f>
        <v/>
      </c>
    </row>
    <row r="1045979" spans="10:10">
      <c r="J1045979" s="168" t="str">
        <f>IF(C1045979="","",VLOOKUP(C1045979,运单基本信息!$C$4:$P$1048576,12,FALSE))</f>
        <v/>
      </c>
    </row>
    <row r="1045980" spans="10:10">
      <c r="J1045980" s="168" t="str">
        <f>IF(C1045980="","",VLOOKUP(C1045980,运单基本信息!$C$4:$P$1048576,12,FALSE))</f>
        <v/>
      </c>
    </row>
    <row r="1045981" spans="10:10">
      <c r="J1045981" s="168" t="str">
        <f>IF(C1045981="","",VLOOKUP(C1045981,运单基本信息!$C$4:$P$1048576,12,FALSE))</f>
        <v/>
      </c>
    </row>
    <row r="1045982" spans="10:10">
      <c r="J1045982" s="168" t="str">
        <f>IF(C1045982="","",VLOOKUP(C1045982,运单基本信息!$C$4:$P$1048576,12,FALSE))</f>
        <v/>
      </c>
    </row>
    <row r="1045983" spans="10:10">
      <c r="J1045983" s="168" t="str">
        <f>IF(C1045983="","",VLOOKUP(C1045983,运单基本信息!$C$4:$P$1048576,12,FALSE))</f>
        <v/>
      </c>
    </row>
    <row r="1045984" spans="10:10">
      <c r="J1045984" s="168" t="str">
        <f>IF(C1045984="","",VLOOKUP(C1045984,运单基本信息!$C$4:$P$1048576,12,FALSE))</f>
        <v/>
      </c>
    </row>
    <row r="1045985" spans="10:10">
      <c r="J1045985" s="168" t="str">
        <f>IF(C1045985="","",VLOOKUP(C1045985,运单基本信息!$C$4:$P$1048576,12,FALSE))</f>
        <v/>
      </c>
    </row>
    <row r="1045986" spans="10:10">
      <c r="J1045986" s="168" t="str">
        <f>IF(C1045986="","",VLOOKUP(C1045986,运单基本信息!$C$4:$P$1048576,12,FALSE))</f>
        <v/>
      </c>
    </row>
    <row r="1045987" spans="10:10">
      <c r="J1045987" s="168" t="str">
        <f>IF(C1045987="","",VLOOKUP(C1045987,运单基本信息!$C$4:$P$1048576,12,FALSE))</f>
        <v/>
      </c>
    </row>
    <row r="1045988" spans="10:10">
      <c r="J1045988" s="168" t="str">
        <f>IF(C1045988="","",VLOOKUP(C1045988,运单基本信息!$C$4:$P$1048576,12,FALSE))</f>
        <v/>
      </c>
    </row>
    <row r="1045989" spans="10:10">
      <c r="J1045989" s="168" t="str">
        <f>IF(C1045989="","",VLOOKUP(C1045989,运单基本信息!$C$4:$P$1048576,12,FALSE))</f>
        <v/>
      </c>
    </row>
    <row r="1045990" spans="10:10">
      <c r="J1045990" s="168" t="str">
        <f>IF(C1045990="","",VLOOKUP(C1045990,运单基本信息!$C$4:$P$1048576,12,FALSE))</f>
        <v/>
      </c>
    </row>
    <row r="1045991" spans="10:10">
      <c r="J1045991" s="168" t="str">
        <f>IF(C1045991="","",VLOOKUP(C1045991,运单基本信息!$C$4:$P$1048576,12,FALSE))</f>
        <v/>
      </c>
    </row>
    <row r="1045992" spans="10:10">
      <c r="J1045992" s="168" t="str">
        <f>IF(C1045992="","",VLOOKUP(C1045992,运单基本信息!$C$4:$P$1048576,12,FALSE))</f>
        <v/>
      </c>
    </row>
    <row r="1045993" spans="10:10">
      <c r="J1045993" s="168" t="str">
        <f>IF(C1045993="","",VLOOKUP(C1045993,运单基本信息!$C$4:$P$1048576,12,FALSE))</f>
        <v/>
      </c>
    </row>
    <row r="1045994" spans="10:10">
      <c r="J1045994" s="168" t="str">
        <f>IF(C1045994="","",VLOOKUP(C1045994,运单基本信息!$C$4:$P$1048576,12,FALSE))</f>
        <v/>
      </c>
    </row>
    <row r="1045995" spans="10:10">
      <c r="J1045995" s="168" t="str">
        <f>IF(C1045995="","",VLOOKUP(C1045995,运单基本信息!$C$4:$P$1048576,12,FALSE))</f>
        <v/>
      </c>
    </row>
    <row r="1045996" spans="10:10">
      <c r="J1045996" s="168" t="str">
        <f>IF(C1045996="","",VLOOKUP(C1045996,运单基本信息!$C$4:$P$1048576,12,FALSE))</f>
        <v/>
      </c>
    </row>
    <row r="1045997" spans="10:10">
      <c r="J1045997" s="168" t="str">
        <f>IF(C1045997="","",VLOOKUP(C1045997,运单基本信息!$C$4:$P$1048576,12,FALSE))</f>
        <v/>
      </c>
    </row>
    <row r="1045998" spans="10:10">
      <c r="J1045998" s="168" t="str">
        <f>IF(C1045998="","",VLOOKUP(C1045998,运单基本信息!$C$4:$P$1048576,12,FALSE))</f>
        <v/>
      </c>
    </row>
    <row r="1045999" spans="10:10">
      <c r="J1045999" s="168" t="str">
        <f>IF(C1045999="","",VLOOKUP(C1045999,运单基本信息!$C$4:$P$1048576,12,FALSE))</f>
        <v/>
      </c>
    </row>
    <row r="1046000" spans="10:10">
      <c r="J1046000" s="168" t="str">
        <f>IF(C1046000="","",VLOOKUP(C1046000,运单基本信息!$C$4:$P$1048576,12,FALSE))</f>
        <v/>
      </c>
    </row>
    <row r="1046001" spans="10:10">
      <c r="J1046001" s="168" t="str">
        <f>IF(C1046001="","",VLOOKUP(C1046001,运单基本信息!$C$4:$P$1048576,12,FALSE))</f>
        <v/>
      </c>
    </row>
    <row r="1046002" spans="10:10">
      <c r="J1046002" s="168" t="str">
        <f>IF(C1046002="","",VLOOKUP(C1046002,运单基本信息!$C$4:$P$1048576,12,FALSE))</f>
        <v/>
      </c>
    </row>
    <row r="1046003" spans="10:10">
      <c r="J1046003" s="168" t="str">
        <f>IF(C1046003="","",VLOOKUP(C1046003,运单基本信息!$C$4:$P$1048576,12,FALSE))</f>
        <v/>
      </c>
    </row>
    <row r="1046004" spans="10:10">
      <c r="J1046004" s="168" t="str">
        <f>IF(C1046004="","",VLOOKUP(C1046004,运单基本信息!$C$4:$P$1048576,12,FALSE))</f>
        <v/>
      </c>
    </row>
    <row r="1046005" spans="10:10">
      <c r="J1046005" s="168" t="str">
        <f>IF(C1046005="","",VLOOKUP(C1046005,运单基本信息!$C$4:$P$1048576,12,FALSE))</f>
        <v/>
      </c>
    </row>
    <row r="1046006" spans="10:10">
      <c r="J1046006" s="168" t="str">
        <f>IF(C1046006="","",VLOOKUP(C1046006,运单基本信息!$C$4:$P$1048576,12,FALSE))</f>
        <v/>
      </c>
    </row>
    <row r="1046007" spans="10:10">
      <c r="J1046007" s="168" t="str">
        <f>IF(C1046007="","",VLOOKUP(C1046007,运单基本信息!$C$4:$P$1048576,12,FALSE))</f>
        <v/>
      </c>
    </row>
    <row r="1046008" spans="10:10">
      <c r="J1046008" s="168" t="str">
        <f>IF(C1046008="","",VLOOKUP(C1046008,运单基本信息!$C$4:$P$1048576,12,FALSE))</f>
        <v/>
      </c>
    </row>
    <row r="1046009" spans="10:10">
      <c r="J1046009" s="168" t="str">
        <f>IF(C1046009="","",VLOOKUP(C1046009,运单基本信息!$C$4:$P$1048576,12,FALSE))</f>
        <v/>
      </c>
    </row>
    <row r="1046010" spans="10:10">
      <c r="J1046010" s="168" t="str">
        <f>IF(C1046010="","",VLOOKUP(C1046010,运单基本信息!$C$4:$P$1048576,12,FALSE))</f>
        <v/>
      </c>
    </row>
    <row r="1046011" spans="10:10">
      <c r="J1046011" s="168" t="str">
        <f>IF(C1046011="","",VLOOKUP(C1046011,运单基本信息!$C$4:$P$1048576,12,FALSE))</f>
        <v/>
      </c>
    </row>
    <row r="1046012" spans="10:10">
      <c r="J1046012" s="168" t="str">
        <f>IF(C1046012="","",VLOOKUP(C1046012,运单基本信息!$C$4:$P$1048576,12,FALSE))</f>
        <v/>
      </c>
    </row>
    <row r="1046013" spans="10:10">
      <c r="J1046013" s="168" t="str">
        <f>IF(C1046013="","",VLOOKUP(C1046013,运单基本信息!$C$4:$P$1048576,12,FALSE))</f>
        <v/>
      </c>
    </row>
    <row r="1046014" spans="10:10">
      <c r="J1046014" s="168" t="str">
        <f>IF(C1046014="","",VLOOKUP(C1046014,运单基本信息!$C$4:$P$1048576,12,FALSE))</f>
        <v/>
      </c>
    </row>
    <row r="1046015" spans="10:10">
      <c r="J1046015" s="168" t="str">
        <f>IF(C1046015="","",VLOOKUP(C1046015,运单基本信息!$C$4:$P$1048576,12,FALSE))</f>
        <v/>
      </c>
    </row>
    <row r="1046016" spans="10:10">
      <c r="J1046016" s="168" t="str">
        <f>IF(C1046016="","",VLOOKUP(C1046016,运单基本信息!$C$4:$P$1048576,12,FALSE))</f>
        <v/>
      </c>
    </row>
    <row r="1046017" spans="10:10">
      <c r="J1046017" s="168" t="str">
        <f>IF(C1046017="","",VLOOKUP(C1046017,运单基本信息!$C$4:$P$1048576,12,FALSE))</f>
        <v/>
      </c>
    </row>
    <row r="1046018" spans="10:10">
      <c r="J1046018" s="168" t="str">
        <f>IF(C1046018="","",VLOOKUP(C1046018,运单基本信息!$C$4:$P$1048576,12,FALSE))</f>
        <v/>
      </c>
    </row>
    <row r="1046019" spans="10:10">
      <c r="J1046019" s="168" t="str">
        <f>IF(C1046019="","",VLOOKUP(C1046019,运单基本信息!$C$4:$P$1048576,12,FALSE))</f>
        <v/>
      </c>
    </row>
    <row r="1046020" spans="10:10">
      <c r="J1046020" s="168" t="str">
        <f>IF(C1046020="","",VLOOKUP(C1046020,运单基本信息!$C$4:$P$1048576,12,FALSE))</f>
        <v/>
      </c>
    </row>
    <row r="1046021" spans="10:10">
      <c r="J1046021" s="168" t="str">
        <f>IF(C1046021="","",VLOOKUP(C1046021,运单基本信息!$C$4:$P$1048576,12,FALSE))</f>
        <v/>
      </c>
    </row>
    <row r="1046022" spans="10:10">
      <c r="J1046022" s="168" t="str">
        <f>IF(C1046022="","",VLOOKUP(C1046022,运单基本信息!$C$4:$P$1048576,12,FALSE))</f>
        <v/>
      </c>
    </row>
    <row r="1046023" spans="10:10">
      <c r="J1046023" s="168" t="str">
        <f>IF(C1046023="","",VLOOKUP(C1046023,运单基本信息!$C$4:$P$1048576,12,FALSE))</f>
        <v/>
      </c>
    </row>
    <row r="1046024" spans="10:10">
      <c r="J1046024" s="168" t="str">
        <f>IF(C1046024="","",VLOOKUP(C1046024,运单基本信息!$C$4:$P$1048576,12,FALSE))</f>
        <v/>
      </c>
    </row>
    <row r="1046025" spans="10:10">
      <c r="J1046025" s="168" t="str">
        <f>IF(C1046025="","",VLOOKUP(C1046025,运单基本信息!$C$4:$P$1048576,12,FALSE))</f>
        <v/>
      </c>
    </row>
    <row r="1046026" spans="10:10">
      <c r="J1046026" s="168" t="str">
        <f>IF(C1046026="","",VLOOKUP(C1046026,运单基本信息!$C$4:$P$1048576,12,FALSE))</f>
        <v/>
      </c>
    </row>
    <row r="1046027" spans="10:10">
      <c r="J1046027" s="168" t="str">
        <f>IF(C1046027="","",VLOOKUP(C1046027,运单基本信息!$C$4:$P$1048576,12,FALSE))</f>
        <v/>
      </c>
    </row>
    <row r="1046028" spans="10:10">
      <c r="J1046028" s="168" t="str">
        <f>IF(C1046028="","",VLOOKUP(C1046028,运单基本信息!$C$4:$P$1048576,12,FALSE))</f>
        <v/>
      </c>
    </row>
    <row r="1046029" spans="10:10">
      <c r="J1046029" s="168" t="str">
        <f>IF(C1046029="","",VLOOKUP(C1046029,运单基本信息!$C$4:$P$1048576,12,FALSE))</f>
        <v/>
      </c>
    </row>
    <row r="1046030" spans="10:10">
      <c r="J1046030" s="168" t="str">
        <f>IF(C1046030="","",VLOOKUP(C1046030,运单基本信息!$C$4:$P$1048576,12,FALSE))</f>
        <v/>
      </c>
    </row>
    <row r="1046031" spans="10:10">
      <c r="J1046031" s="168" t="str">
        <f>IF(C1046031="","",VLOOKUP(C1046031,运单基本信息!$C$4:$P$1048576,12,FALSE))</f>
        <v/>
      </c>
    </row>
    <row r="1046032" spans="10:10">
      <c r="J1046032" s="168" t="str">
        <f>IF(C1046032="","",VLOOKUP(C1046032,运单基本信息!$C$4:$P$1048576,12,FALSE))</f>
        <v/>
      </c>
    </row>
    <row r="1046033" spans="10:10">
      <c r="J1046033" s="168" t="str">
        <f>IF(C1046033="","",VLOOKUP(C1046033,运单基本信息!$C$4:$P$1048576,12,FALSE))</f>
        <v/>
      </c>
    </row>
    <row r="1046034" spans="10:10">
      <c r="J1046034" s="168" t="str">
        <f>IF(C1046034="","",VLOOKUP(C1046034,运单基本信息!$C$4:$P$1048576,12,FALSE))</f>
        <v/>
      </c>
    </row>
    <row r="1046035" spans="10:10">
      <c r="J1046035" s="168" t="str">
        <f>IF(C1046035="","",VLOOKUP(C1046035,运单基本信息!$C$4:$P$1048576,12,FALSE))</f>
        <v/>
      </c>
    </row>
    <row r="1046036" spans="10:10">
      <c r="J1046036" s="168" t="str">
        <f>IF(C1046036="","",VLOOKUP(C1046036,运单基本信息!$C$4:$P$1048576,12,FALSE))</f>
        <v/>
      </c>
    </row>
    <row r="1046037" spans="10:10">
      <c r="J1046037" s="168" t="str">
        <f>IF(C1046037="","",VLOOKUP(C1046037,运单基本信息!$C$4:$P$1048576,12,FALSE))</f>
        <v/>
      </c>
    </row>
    <row r="1046038" spans="10:10">
      <c r="J1046038" s="168" t="str">
        <f>IF(C1046038="","",VLOOKUP(C1046038,运单基本信息!$C$4:$P$1048576,12,FALSE))</f>
        <v/>
      </c>
    </row>
    <row r="1046039" spans="10:10">
      <c r="J1046039" s="168" t="str">
        <f>IF(C1046039="","",VLOOKUP(C1046039,运单基本信息!$C$4:$P$1048576,12,FALSE))</f>
        <v/>
      </c>
    </row>
    <row r="1046040" spans="10:10">
      <c r="J1046040" s="168" t="str">
        <f>IF(C1046040="","",VLOOKUP(C1046040,运单基本信息!$C$4:$P$1048576,12,FALSE))</f>
        <v/>
      </c>
    </row>
    <row r="1046041" spans="10:10">
      <c r="J1046041" s="168" t="str">
        <f>IF(C1046041="","",VLOOKUP(C1046041,运单基本信息!$C$4:$P$1048576,12,FALSE))</f>
        <v/>
      </c>
    </row>
    <row r="1046042" spans="10:10">
      <c r="J1046042" s="168" t="str">
        <f>IF(C1046042="","",VLOOKUP(C1046042,运单基本信息!$C$4:$P$1048576,12,FALSE))</f>
        <v/>
      </c>
    </row>
    <row r="1046043" spans="10:10">
      <c r="J1046043" s="168" t="str">
        <f>IF(C1046043="","",VLOOKUP(C1046043,运单基本信息!$C$4:$P$1048576,12,FALSE))</f>
        <v/>
      </c>
    </row>
    <row r="1046044" spans="10:10">
      <c r="J1046044" s="168" t="str">
        <f>IF(C1046044="","",VLOOKUP(C1046044,运单基本信息!$C$4:$P$1048576,12,FALSE))</f>
        <v/>
      </c>
    </row>
    <row r="1046045" spans="10:10">
      <c r="J1046045" s="168" t="str">
        <f>IF(C1046045="","",VLOOKUP(C1046045,运单基本信息!$C$4:$P$1048576,12,FALSE))</f>
        <v/>
      </c>
    </row>
    <row r="1046046" spans="10:10">
      <c r="J1046046" s="168" t="str">
        <f>IF(C1046046="","",VLOOKUP(C1046046,运单基本信息!$C$4:$P$1048576,12,FALSE))</f>
        <v/>
      </c>
    </row>
    <row r="1046047" spans="10:10">
      <c r="J1046047" s="168" t="str">
        <f>IF(C1046047="","",VLOOKUP(C1046047,运单基本信息!$C$4:$P$1048576,12,FALSE))</f>
        <v/>
      </c>
    </row>
    <row r="1046048" spans="10:10">
      <c r="J1046048" s="168" t="str">
        <f>IF(C1046048="","",VLOOKUP(C1046048,运单基本信息!$C$4:$P$1048576,12,FALSE))</f>
        <v/>
      </c>
    </row>
    <row r="1046049" spans="10:10">
      <c r="J1046049" s="168" t="str">
        <f>IF(C1046049="","",VLOOKUP(C1046049,运单基本信息!$C$4:$P$1048576,12,FALSE))</f>
        <v/>
      </c>
    </row>
    <row r="1046050" spans="10:10">
      <c r="J1046050" s="168" t="str">
        <f>IF(C1046050="","",VLOOKUP(C1046050,运单基本信息!$C$4:$P$1048576,12,FALSE))</f>
        <v/>
      </c>
    </row>
    <row r="1046051" spans="10:10">
      <c r="J1046051" s="168" t="str">
        <f>IF(C1046051="","",VLOOKUP(C1046051,运单基本信息!$C$4:$P$1048576,12,FALSE))</f>
        <v/>
      </c>
    </row>
    <row r="1046052" spans="10:10">
      <c r="J1046052" s="168" t="str">
        <f>IF(C1046052="","",VLOOKUP(C1046052,运单基本信息!$C$4:$P$1048576,12,FALSE))</f>
        <v/>
      </c>
    </row>
    <row r="1046053" spans="10:10">
      <c r="J1046053" s="168" t="str">
        <f>IF(C1046053="","",VLOOKUP(C1046053,运单基本信息!$C$4:$P$1048576,12,FALSE))</f>
        <v/>
      </c>
    </row>
    <row r="1046054" spans="10:10">
      <c r="J1046054" s="168" t="str">
        <f>IF(C1046054="","",VLOOKUP(C1046054,运单基本信息!$C$4:$P$1048576,12,FALSE))</f>
        <v/>
      </c>
    </row>
    <row r="1046055" spans="10:10">
      <c r="J1046055" s="168" t="str">
        <f>IF(C1046055="","",VLOOKUP(C1046055,运单基本信息!$C$4:$P$1048576,12,FALSE))</f>
        <v/>
      </c>
    </row>
    <row r="1046056" spans="10:10">
      <c r="J1046056" s="168" t="str">
        <f>IF(C1046056="","",VLOOKUP(C1046056,运单基本信息!$C$4:$P$1048576,12,FALSE))</f>
        <v/>
      </c>
    </row>
    <row r="1046057" spans="10:10">
      <c r="J1046057" s="168" t="str">
        <f>IF(C1046057="","",VLOOKUP(C1046057,运单基本信息!$C$4:$P$1048576,12,FALSE))</f>
        <v/>
      </c>
    </row>
    <row r="1046058" spans="10:10">
      <c r="J1046058" s="168" t="str">
        <f>IF(C1046058="","",VLOOKUP(C1046058,运单基本信息!$C$4:$P$1048576,12,FALSE))</f>
        <v/>
      </c>
    </row>
    <row r="1046059" spans="10:10">
      <c r="J1046059" s="168" t="str">
        <f>IF(C1046059="","",VLOOKUP(C1046059,运单基本信息!$C$4:$P$1048576,12,FALSE))</f>
        <v/>
      </c>
    </row>
    <row r="1046060" spans="10:10">
      <c r="J1046060" s="168" t="str">
        <f>IF(C1046060="","",VLOOKUP(C1046060,运单基本信息!$C$4:$P$1048576,12,FALSE))</f>
        <v/>
      </c>
    </row>
    <row r="1046061" spans="10:10">
      <c r="J1046061" s="168" t="str">
        <f>IF(C1046061="","",VLOOKUP(C1046061,运单基本信息!$C$4:$P$1048576,12,FALSE))</f>
        <v/>
      </c>
    </row>
    <row r="1046062" spans="10:10">
      <c r="J1046062" s="168" t="str">
        <f>IF(C1046062="","",VLOOKUP(C1046062,运单基本信息!$C$4:$P$1048576,12,FALSE))</f>
        <v/>
      </c>
    </row>
    <row r="1046063" spans="10:10">
      <c r="J1046063" s="168" t="str">
        <f>IF(C1046063="","",VLOOKUP(C1046063,运单基本信息!$C$4:$P$1048576,12,FALSE))</f>
        <v/>
      </c>
    </row>
    <row r="1046064" spans="10:10">
      <c r="J1046064" s="168" t="str">
        <f>IF(C1046064="","",VLOOKUP(C1046064,运单基本信息!$C$4:$P$1048576,12,FALSE))</f>
        <v/>
      </c>
    </row>
    <row r="1046065" spans="10:10">
      <c r="J1046065" s="168" t="str">
        <f>IF(C1046065="","",VLOOKUP(C1046065,运单基本信息!$C$4:$P$1048576,12,FALSE))</f>
        <v/>
      </c>
    </row>
    <row r="1046066" spans="10:10">
      <c r="J1046066" s="168" t="str">
        <f>IF(C1046066="","",VLOOKUP(C1046066,运单基本信息!$C$4:$P$1048576,12,FALSE))</f>
        <v/>
      </c>
    </row>
    <row r="1046067" spans="10:10">
      <c r="J1046067" s="168" t="str">
        <f>IF(C1046067="","",VLOOKUP(C1046067,运单基本信息!$C$4:$P$1048576,12,FALSE))</f>
        <v/>
      </c>
    </row>
    <row r="1046068" spans="10:10">
      <c r="J1046068" s="168" t="str">
        <f>IF(C1046068="","",VLOOKUP(C1046068,运单基本信息!$C$4:$P$1048576,12,FALSE))</f>
        <v/>
      </c>
    </row>
    <row r="1046069" spans="10:10">
      <c r="J1046069" s="168" t="str">
        <f>IF(C1046069="","",VLOOKUP(C1046069,运单基本信息!$C$4:$P$1048576,12,FALSE))</f>
        <v/>
      </c>
    </row>
    <row r="1046070" spans="10:10">
      <c r="J1046070" s="168" t="str">
        <f>IF(C1046070="","",VLOOKUP(C1046070,运单基本信息!$C$4:$P$1048576,12,FALSE))</f>
        <v/>
      </c>
    </row>
    <row r="1046071" spans="10:10">
      <c r="J1046071" s="168" t="str">
        <f>IF(C1046071="","",VLOOKUP(C1046071,运单基本信息!$C$4:$P$1048576,12,FALSE))</f>
        <v/>
      </c>
    </row>
    <row r="1046072" spans="10:10">
      <c r="J1046072" s="168" t="str">
        <f>IF(C1046072="","",VLOOKUP(C1046072,运单基本信息!$C$4:$P$1048576,12,FALSE))</f>
        <v/>
      </c>
    </row>
    <row r="1046073" spans="10:10">
      <c r="J1046073" s="168" t="str">
        <f>IF(C1046073="","",VLOOKUP(C1046073,运单基本信息!$C$4:$P$1048576,12,FALSE))</f>
        <v/>
      </c>
    </row>
    <row r="1046074" spans="10:10">
      <c r="J1046074" s="168" t="str">
        <f>IF(C1046074="","",VLOOKUP(C1046074,运单基本信息!$C$4:$P$1048576,12,FALSE))</f>
        <v/>
      </c>
    </row>
    <row r="1046075" spans="10:10">
      <c r="J1046075" s="168" t="str">
        <f>IF(C1046075="","",VLOOKUP(C1046075,运单基本信息!$C$4:$P$1048576,12,FALSE))</f>
        <v/>
      </c>
    </row>
    <row r="1046076" spans="10:10">
      <c r="J1046076" s="168" t="str">
        <f>IF(C1046076="","",VLOOKUP(C1046076,运单基本信息!$C$4:$P$1048576,12,FALSE))</f>
        <v/>
      </c>
    </row>
    <row r="1046077" spans="10:10">
      <c r="J1046077" s="168" t="str">
        <f>IF(C1046077="","",VLOOKUP(C1046077,运单基本信息!$C$4:$P$1048576,12,FALSE))</f>
        <v/>
      </c>
    </row>
    <row r="1046078" spans="10:10">
      <c r="J1046078" s="168" t="str">
        <f>IF(C1046078="","",VLOOKUP(C1046078,运单基本信息!$C$4:$P$1048576,12,FALSE))</f>
        <v/>
      </c>
    </row>
    <row r="1046079" spans="10:10">
      <c r="J1046079" s="168" t="str">
        <f>IF(C1046079="","",VLOOKUP(C1046079,运单基本信息!$C$4:$P$1048576,12,FALSE))</f>
        <v/>
      </c>
    </row>
    <row r="1046080" spans="10:10">
      <c r="J1046080" s="168" t="str">
        <f>IF(C1046080="","",VLOOKUP(C1046080,运单基本信息!$C$4:$P$1048576,12,FALSE))</f>
        <v/>
      </c>
    </row>
    <row r="1046081" spans="10:10">
      <c r="J1046081" s="168" t="str">
        <f>IF(C1046081="","",VLOOKUP(C1046081,运单基本信息!$C$4:$P$1048576,12,FALSE))</f>
        <v/>
      </c>
    </row>
    <row r="1046082" spans="10:10">
      <c r="J1046082" s="168" t="str">
        <f>IF(C1046082="","",VLOOKUP(C1046082,运单基本信息!$C$4:$P$1048576,12,FALSE))</f>
        <v/>
      </c>
    </row>
    <row r="1046083" spans="10:10">
      <c r="J1046083" s="168" t="str">
        <f>IF(C1046083="","",VLOOKUP(C1046083,运单基本信息!$C$4:$P$1048576,12,FALSE))</f>
        <v/>
      </c>
    </row>
    <row r="1046084" spans="10:10">
      <c r="J1046084" s="168" t="str">
        <f>IF(C1046084="","",VLOOKUP(C1046084,运单基本信息!$C$4:$P$1048576,12,FALSE))</f>
        <v/>
      </c>
    </row>
    <row r="1046085" spans="10:10">
      <c r="J1046085" s="168" t="str">
        <f>IF(C1046085="","",VLOOKUP(C1046085,运单基本信息!$C$4:$P$1048576,12,FALSE))</f>
        <v/>
      </c>
    </row>
    <row r="1046086" spans="10:10">
      <c r="J1046086" s="168" t="str">
        <f>IF(C1046086="","",VLOOKUP(C1046086,运单基本信息!$C$4:$P$1048576,12,FALSE))</f>
        <v/>
      </c>
    </row>
    <row r="1046087" spans="10:10">
      <c r="J1046087" s="168" t="str">
        <f>IF(C1046087="","",VLOOKUP(C1046087,运单基本信息!$C$4:$P$1048576,12,FALSE))</f>
        <v/>
      </c>
    </row>
    <row r="1046088" spans="10:10">
      <c r="J1046088" s="168" t="str">
        <f>IF(C1046088="","",VLOOKUP(C1046088,运单基本信息!$C$4:$P$1048576,12,FALSE))</f>
        <v/>
      </c>
    </row>
    <row r="1046089" spans="10:10">
      <c r="J1046089" s="168" t="str">
        <f>IF(C1046089="","",VLOOKUP(C1046089,运单基本信息!$C$4:$P$1048576,12,FALSE))</f>
        <v/>
      </c>
    </row>
    <row r="1046090" spans="10:10">
      <c r="J1046090" s="168" t="str">
        <f>IF(C1046090="","",VLOOKUP(C1046090,运单基本信息!$C$4:$P$1048576,12,FALSE))</f>
        <v/>
      </c>
    </row>
    <row r="1046091" spans="10:10">
      <c r="J1046091" s="168" t="str">
        <f>IF(C1046091="","",VLOOKUP(C1046091,运单基本信息!$C$4:$P$1048576,12,FALSE))</f>
        <v/>
      </c>
    </row>
    <row r="1046092" spans="10:10">
      <c r="J1046092" s="168" t="str">
        <f>IF(C1046092="","",VLOOKUP(C1046092,运单基本信息!$C$4:$P$1048576,12,FALSE))</f>
        <v/>
      </c>
    </row>
    <row r="1046093" spans="10:10">
      <c r="J1046093" s="168" t="str">
        <f>IF(C1046093="","",VLOOKUP(C1046093,运单基本信息!$C$4:$P$1048576,12,FALSE))</f>
        <v/>
      </c>
    </row>
    <row r="1046094" spans="10:10">
      <c r="J1046094" s="168" t="str">
        <f>IF(C1046094="","",VLOOKUP(C1046094,运单基本信息!$C$4:$P$1048576,12,FALSE))</f>
        <v/>
      </c>
    </row>
    <row r="1046095" spans="10:10">
      <c r="J1046095" s="168" t="str">
        <f>IF(C1046095="","",VLOOKUP(C1046095,运单基本信息!$C$4:$P$1048576,12,FALSE))</f>
        <v/>
      </c>
    </row>
    <row r="1046096" spans="10:10">
      <c r="J1046096" s="168" t="str">
        <f>IF(C1046096="","",VLOOKUP(C1046096,运单基本信息!$C$4:$P$1048576,12,FALSE))</f>
        <v/>
      </c>
    </row>
    <row r="1046097" spans="10:10">
      <c r="J1046097" s="168" t="str">
        <f>IF(C1046097="","",VLOOKUP(C1046097,运单基本信息!$C$4:$P$1048576,12,FALSE))</f>
        <v/>
      </c>
    </row>
    <row r="1046098" spans="10:10">
      <c r="J1046098" s="168" t="str">
        <f>IF(C1046098="","",VLOOKUP(C1046098,运单基本信息!$C$4:$P$1048576,12,FALSE))</f>
        <v/>
      </c>
    </row>
    <row r="1046099" spans="10:10">
      <c r="J1046099" s="168" t="str">
        <f>IF(C1046099="","",VLOOKUP(C1046099,运单基本信息!$C$4:$P$1048576,12,FALSE))</f>
        <v/>
      </c>
    </row>
    <row r="1046100" spans="10:10">
      <c r="J1046100" s="168" t="str">
        <f>IF(C1046100="","",VLOOKUP(C1046100,运单基本信息!$C$4:$P$1048576,12,FALSE))</f>
        <v/>
      </c>
    </row>
    <row r="1046101" spans="10:10">
      <c r="J1046101" s="168" t="str">
        <f>IF(C1046101="","",VLOOKUP(C1046101,运单基本信息!$C$4:$P$1048576,12,FALSE))</f>
        <v/>
      </c>
    </row>
    <row r="1046102" spans="10:10">
      <c r="J1046102" s="168" t="str">
        <f>IF(C1046102="","",VLOOKUP(C1046102,运单基本信息!$C$4:$P$1048576,12,FALSE))</f>
        <v/>
      </c>
    </row>
    <row r="1046103" spans="10:10">
      <c r="J1046103" s="168" t="str">
        <f>IF(C1046103="","",VLOOKUP(C1046103,运单基本信息!$C$4:$P$1048576,12,FALSE))</f>
        <v/>
      </c>
    </row>
    <row r="1046104" spans="10:10">
      <c r="J1046104" s="168" t="str">
        <f>IF(C1046104="","",VLOOKUP(C1046104,运单基本信息!$C$4:$P$1048576,12,FALSE))</f>
        <v/>
      </c>
    </row>
    <row r="1046105" spans="10:10">
      <c r="J1046105" s="168" t="str">
        <f>IF(C1046105="","",VLOOKUP(C1046105,运单基本信息!$C$4:$P$1048576,12,FALSE))</f>
        <v/>
      </c>
    </row>
    <row r="1046106" spans="10:10">
      <c r="J1046106" s="168" t="str">
        <f>IF(C1046106="","",VLOOKUP(C1046106,运单基本信息!$C$4:$P$1048576,12,FALSE))</f>
        <v/>
      </c>
    </row>
    <row r="1046107" spans="10:10">
      <c r="J1046107" s="168" t="str">
        <f>IF(C1046107="","",VLOOKUP(C1046107,运单基本信息!$C$4:$P$1048576,12,FALSE))</f>
        <v/>
      </c>
    </row>
    <row r="1046108" spans="10:10">
      <c r="J1046108" s="168" t="str">
        <f>IF(C1046108="","",VLOOKUP(C1046108,运单基本信息!$C$4:$P$1048576,12,FALSE))</f>
        <v/>
      </c>
    </row>
    <row r="1046109" spans="10:10">
      <c r="J1046109" s="168" t="str">
        <f>IF(C1046109="","",VLOOKUP(C1046109,运单基本信息!$C$4:$P$1048576,12,FALSE))</f>
        <v/>
      </c>
    </row>
    <row r="1046110" spans="10:10">
      <c r="J1046110" s="168" t="str">
        <f>IF(C1046110="","",VLOOKUP(C1046110,运单基本信息!$C$4:$P$1048576,12,FALSE))</f>
        <v/>
      </c>
    </row>
    <row r="1046111" spans="10:10">
      <c r="J1046111" s="168" t="str">
        <f>IF(C1046111="","",VLOOKUP(C1046111,运单基本信息!$C$4:$P$1048576,12,FALSE))</f>
        <v/>
      </c>
    </row>
    <row r="1046112" spans="10:10">
      <c r="J1046112" s="168" t="str">
        <f>IF(C1046112="","",VLOOKUP(C1046112,运单基本信息!$C$4:$P$1048576,12,FALSE))</f>
        <v/>
      </c>
    </row>
    <row r="1046113" spans="10:10">
      <c r="J1046113" s="168" t="str">
        <f>IF(C1046113="","",VLOOKUP(C1046113,运单基本信息!$C$4:$P$1048576,12,FALSE))</f>
        <v/>
      </c>
    </row>
    <row r="1046114" spans="10:10">
      <c r="J1046114" s="168" t="str">
        <f>IF(C1046114="","",VLOOKUP(C1046114,运单基本信息!$C$4:$P$1048576,12,FALSE))</f>
        <v/>
      </c>
    </row>
    <row r="1046115" spans="10:10">
      <c r="J1046115" s="168" t="str">
        <f>IF(C1046115="","",VLOOKUP(C1046115,运单基本信息!$C$4:$P$1048576,12,FALSE))</f>
        <v/>
      </c>
    </row>
    <row r="1046116" spans="10:10">
      <c r="J1046116" s="168" t="str">
        <f>IF(C1046116="","",VLOOKUP(C1046116,运单基本信息!$C$4:$P$1048576,12,FALSE))</f>
        <v/>
      </c>
    </row>
    <row r="1046117" spans="10:10">
      <c r="J1046117" s="168" t="str">
        <f>IF(C1046117="","",VLOOKUP(C1046117,运单基本信息!$C$4:$P$1048576,12,FALSE))</f>
        <v/>
      </c>
    </row>
    <row r="1046118" spans="10:10">
      <c r="J1046118" s="168" t="str">
        <f>IF(C1046118="","",VLOOKUP(C1046118,运单基本信息!$C$4:$P$1048576,12,FALSE))</f>
        <v/>
      </c>
    </row>
    <row r="1046119" spans="10:10">
      <c r="J1046119" s="168" t="str">
        <f>IF(C1046119="","",VLOOKUP(C1046119,运单基本信息!$C$4:$P$1048576,12,FALSE))</f>
        <v/>
      </c>
    </row>
    <row r="1046120" spans="10:10">
      <c r="J1046120" s="168" t="str">
        <f>IF(C1046120="","",VLOOKUP(C1046120,运单基本信息!$C$4:$P$1048576,12,FALSE))</f>
        <v/>
      </c>
    </row>
    <row r="1046121" spans="10:10">
      <c r="J1046121" s="168" t="str">
        <f>IF(C1046121="","",VLOOKUP(C1046121,运单基本信息!$C$4:$P$1048576,12,FALSE))</f>
        <v/>
      </c>
    </row>
    <row r="1046122" spans="10:10">
      <c r="J1046122" s="168" t="str">
        <f>IF(C1046122="","",VLOOKUP(C1046122,运单基本信息!$C$4:$P$1048576,12,FALSE))</f>
        <v/>
      </c>
    </row>
    <row r="1046123" spans="10:10">
      <c r="J1046123" s="168" t="str">
        <f>IF(C1046123="","",VLOOKUP(C1046123,运单基本信息!$C$4:$P$1048576,12,FALSE))</f>
        <v/>
      </c>
    </row>
    <row r="1046124" spans="10:10">
      <c r="J1046124" s="168" t="str">
        <f>IF(C1046124="","",VLOOKUP(C1046124,运单基本信息!$C$4:$P$1048576,12,FALSE))</f>
        <v/>
      </c>
    </row>
    <row r="1046125" spans="10:10">
      <c r="J1046125" s="168" t="str">
        <f>IF(C1046125="","",VLOOKUP(C1046125,运单基本信息!$C$4:$P$1048576,12,FALSE))</f>
        <v/>
      </c>
    </row>
    <row r="1046126" spans="10:10">
      <c r="J1046126" s="168" t="str">
        <f>IF(C1046126="","",VLOOKUP(C1046126,运单基本信息!$C$4:$P$1048576,12,FALSE))</f>
        <v/>
      </c>
    </row>
    <row r="1046127" spans="10:10">
      <c r="J1046127" s="168" t="str">
        <f>IF(C1046127="","",VLOOKUP(C1046127,运单基本信息!$C$4:$P$1048576,12,FALSE))</f>
        <v/>
      </c>
    </row>
    <row r="1046128" spans="10:10">
      <c r="J1046128" s="168" t="str">
        <f>IF(C1046128="","",VLOOKUP(C1046128,运单基本信息!$C$4:$P$1048576,12,FALSE))</f>
        <v/>
      </c>
    </row>
    <row r="1046129" spans="10:10">
      <c r="J1046129" s="168" t="str">
        <f>IF(C1046129="","",VLOOKUP(C1046129,运单基本信息!$C$4:$P$1048576,12,FALSE))</f>
        <v/>
      </c>
    </row>
    <row r="1046130" spans="10:10">
      <c r="J1046130" s="168" t="str">
        <f>IF(C1046130="","",VLOOKUP(C1046130,运单基本信息!$C$4:$P$1048576,12,FALSE))</f>
        <v/>
      </c>
    </row>
    <row r="1046131" spans="10:10">
      <c r="J1046131" s="168" t="str">
        <f>IF(C1046131="","",VLOOKUP(C1046131,运单基本信息!$C$4:$P$1048576,12,FALSE))</f>
        <v/>
      </c>
    </row>
    <row r="1046132" spans="10:10">
      <c r="J1046132" s="168" t="str">
        <f>IF(C1046132="","",VLOOKUP(C1046132,运单基本信息!$C$4:$P$1048576,12,FALSE))</f>
        <v/>
      </c>
    </row>
    <row r="1046133" spans="10:10">
      <c r="J1046133" s="168" t="str">
        <f>IF(C1046133="","",VLOOKUP(C1046133,运单基本信息!$C$4:$P$1048576,12,FALSE))</f>
        <v/>
      </c>
    </row>
    <row r="1046134" spans="10:10">
      <c r="J1046134" s="168" t="str">
        <f>IF(C1046134="","",VLOOKUP(C1046134,运单基本信息!$C$4:$P$1048576,12,FALSE))</f>
        <v/>
      </c>
    </row>
    <row r="1046135" spans="10:10">
      <c r="J1046135" s="168" t="str">
        <f>IF(C1046135="","",VLOOKUP(C1046135,运单基本信息!$C$4:$P$1048576,12,FALSE))</f>
        <v/>
      </c>
    </row>
    <row r="1046136" spans="10:10">
      <c r="J1046136" s="168" t="str">
        <f>IF(C1046136="","",VLOOKUP(C1046136,运单基本信息!$C$4:$P$1048576,12,FALSE))</f>
        <v/>
      </c>
    </row>
    <row r="1046137" spans="10:10">
      <c r="J1046137" s="168" t="str">
        <f>IF(C1046137="","",VLOOKUP(C1046137,运单基本信息!$C$4:$P$1048576,12,FALSE))</f>
        <v/>
      </c>
    </row>
    <row r="1046138" spans="10:10">
      <c r="J1046138" s="168" t="str">
        <f>IF(C1046138="","",VLOOKUP(C1046138,运单基本信息!$C$4:$P$1048576,12,FALSE))</f>
        <v/>
      </c>
    </row>
    <row r="1046139" spans="10:10">
      <c r="J1046139" s="168" t="str">
        <f>IF(C1046139="","",VLOOKUP(C1046139,运单基本信息!$C$4:$P$1048576,12,FALSE))</f>
        <v/>
      </c>
    </row>
    <row r="1046140" spans="10:10">
      <c r="J1046140" s="168" t="str">
        <f>IF(C1046140="","",VLOOKUP(C1046140,运单基本信息!$C$4:$P$1048576,12,FALSE))</f>
        <v/>
      </c>
    </row>
    <row r="1046141" spans="10:10">
      <c r="J1046141" s="168" t="str">
        <f>IF(C1046141="","",VLOOKUP(C1046141,运单基本信息!$C$4:$P$1048576,12,FALSE))</f>
        <v/>
      </c>
    </row>
    <row r="1046142" spans="10:10">
      <c r="J1046142" s="168" t="str">
        <f>IF(C1046142="","",VLOOKUP(C1046142,运单基本信息!$C$4:$P$1048576,12,FALSE))</f>
        <v/>
      </c>
    </row>
    <row r="1046143" spans="10:10">
      <c r="J1046143" s="168" t="str">
        <f>IF(C1046143="","",VLOOKUP(C1046143,运单基本信息!$C$4:$P$1048576,12,FALSE))</f>
        <v/>
      </c>
    </row>
    <row r="1046144" spans="10:10">
      <c r="J1046144" s="168" t="str">
        <f>IF(C1046144="","",VLOOKUP(C1046144,运单基本信息!$C$4:$P$1048576,12,FALSE))</f>
        <v/>
      </c>
    </row>
    <row r="1046145" spans="10:10">
      <c r="J1046145" s="168" t="str">
        <f>IF(C1046145="","",VLOOKUP(C1046145,运单基本信息!$C$4:$P$1048576,12,FALSE))</f>
        <v/>
      </c>
    </row>
    <row r="1046146" spans="10:10">
      <c r="J1046146" s="168" t="str">
        <f>IF(C1046146="","",VLOOKUP(C1046146,运单基本信息!$C$4:$P$1048576,12,FALSE))</f>
        <v/>
      </c>
    </row>
    <row r="1046147" spans="10:10">
      <c r="J1046147" s="168" t="str">
        <f>IF(C1046147="","",VLOOKUP(C1046147,运单基本信息!$C$4:$P$1048576,12,FALSE))</f>
        <v/>
      </c>
    </row>
    <row r="1046148" spans="10:10">
      <c r="J1046148" s="168" t="str">
        <f>IF(C1046148="","",VLOOKUP(C1046148,运单基本信息!$C$4:$P$1048576,12,FALSE))</f>
        <v/>
      </c>
    </row>
    <row r="1046149" spans="10:10">
      <c r="J1046149" s="168" t="str">
        <f>IF(C1046149="","",VLOOKUP(C1046149,运单基本信息!$C$4:$P$1048576,12,FALSE))</f>
        <v/>
      </c>
    </row>
    <row r="1046150" spans="10:10">
      <c r="J1046150" s="168" t="str">
        <f>IF(C1046150="","",VLOOKUP(C1046150,运单基本信息!$C$4:$P$1048576,12,FALSE))</f>
        <v/>
      </c>
    </row>
    <row r="1046151" spans="10:10">
      <c r="J1046151" s="168" t="str">
        <f>IF(C1046151="","",VLOOKUP(C1046151,运单基本信息!$C$4:$P$1048576,12,FALSE))</f>
        <v/>
      </c>
    </row>
    <row r="1046152" spans="10:10">
      <c r="J1046152" s="168" t="str">
        <f>IF(C1046152="","",VLOOKUP(C1046152,运单基本信息!$C$4:$P$1048576,12,FALSE))</f>
        <v/>
      </c>
    </row>
    <row r="1046153" spans="10:10">
      <c r="J1046153" s="168" t="str">
        <f>IF(C1046153="","",VLOOKUP(C1046153,运单基本信息!$C$4:$P$1048576,12,FALSE))</f>
        <v/>
      </c>
    </row>
    <row r="1046154" spans="10:10">
      <c r="J1046154" s="168" t="str">
        <f>IF(C1046154="","",VLOOKUP(C1046154,运单基本信息!$C$4:$P$1048576,12,FALSE))</f>
        <v/>
      </c>
    </row>
    <row r="1046155" spans="10:10">
      <c r="J1046155" s="168" t="str">
        <f>IF(C1046155="","",VLOOKUP(C1046155,运单基本信息!$C$4:$P$1048576,12,FALSE))</f>
        <v/>
      </c>
    </row>
    <row r="1046156" spans="10:10">
      <c r="J1046156" s="168" t="str">
        <f>IF(C1046156="","",VLOOKUP(C1046156,运单基本信息!$C$4:$P$1048576,12,FALSE))</f>
        <v/>
      </c>
    </row>
    <row r="1046157" spans="10:10">
      <c r="J1046157" s="168" t="str">
        <f>IF(C1046157="","",VLOOKUP(C1046157,运单基本信息!$C$4:$P$1048576,12,FALSE))</f>
        <v/>
      </c>
    </row>
    <row r="1046158" spans="10:10">
      <c r="J1046158" s="168" t="str">
        <f>IF(C1046158="","",VLOOKUP(C1046158,运单基本信息!$C$4:$P$1048576,12,FALSE))</f>
        <v/>
      </c>
    </row>
    <row r="1046159" spans="10:10">
      <c r="J1046159" s="168" t="str">
        <f>IF(C1046159="","",VLOOKUP(C1046159,运单基本信息!$C$4:$P$1048576,12,FALSE))</f>
        <v/>
      </c>
    </row>
    <row r="1046160" spans="10:10">
      <c r="J1046160" s="168" t="str">
        <f>IF(C1046160="","",VLOOKUP(C1046160,运单基本信息!$C$4:$P$1048576,12,FALSE))</f>
        <v/>
      </c>
    </row>
    <row r="1046161" spans="10:10">
      <c r="J1046161" s="168" t="str">
        <f>IF(C1046161="","",VLOOKUP(C1046161,运单基本信息!$C$4:$P$1048576,12,FALSE))</f>
        <v/>
      </c>
    </row>
    <row r="1046162" spans="10:10">
      <c r="J1046162" s="168" t="str">
        <f>IF(C1046162="","",VLOOKUP(C1046162,运单基本信息!$C$4:$P$1048576,12,FALSE))</f>
        <v/>
      </c>
    </row>
    <row r="1046163" spans="10:10">
      <c r="J1046163" s="168" t="str">
        <f>IF(C1046163="","",VLOOKUP(C1046163,运单基本信息!$C$4:$P$1048576,12,FALSE))</f>
        <v/>
      </c>
    </row>
    <row r="1046164" spans="10:10">
      <c r="J1046164" s="168" t="str">
        <f>IF(C1046164="","",VLOOKUP(C1046164,运单基本信息!$C$4:$P$1048576,12,FALSE))</f>
        <v/>
      </c>
    </row>
    <row r="1046165" spans="10:10">
      <c r="J1046165" s="168" t="str">
        <f>IF(C1046165="","",VLOOKUP(C1046165,运单基本信息!$C$4:$P$1048576,12,FALSE))</f>
        <v/>
      </c>
    </row>
    <row r="1046166" spans="10:10">
      <c r="J1046166" s="168" t="str">
        <f>IF(C1046166="","",VLOOKUP(C1046166,运单基本信息!$C$4:$P$1048576,12,FALSE))</f>
        <v/>
      </c>
    </row>
    <row r="1046167" spans="10:10">
      <c r="J1046167" s="168" t="str">
        <f>IF(C1046167="","",VLOOKUP(C1046167,运单基本信息!$C$4:$P$1048576,12,FALSE))</f>
        <v/>
      </c>
    </row>
    <row r="1046168" spans="10:10">
      <c r="J1046168" s="168" t="str">
        <f>IF(C1046168="","",VLOOKUP(C1046168,运单基本信息!$C$4:$P$1048576,12,FALSE))</f>
        <v/>
      </c>
    </row>
    <row r="1046169" spans="10:10">
      <c r="J1046169" s="168" t="str">
        <f>IF(C1046169="","",VLOOKUP(C1046169,运单基本信息!$C$4:$P$1048576,12,FALSE))</f>
        <v/>
      </c>
    </row>
    <row r="1046170" spans="10:10">
      <c r="J1046170" s="168" t="str">
        <f>IF(C1046170="","",VLOOKUP(C1046170,运单基本信息!$C$4:$P$1048576,12,FALSE))</f>
        <v/>
      </c>
    </row>
    <row r="1046171" spans="10:10">
      <c r="J1046171" s="168" t="str">
        <f>IF(C1046171="","",VLOOKUP(C1046171,运单基本信息!$C$4:$P$1048576,12,FALSE))</f>
        <v/>
      </c>
    </row>
    <row r="1046172" spans="10:10">
      <c r="J1046172" s="168" t="str">
        <f>IF(C1046172="","",VLOOKUP(C1046172,运单基本信息!$C$4:$P$1048576,12,FALSE))</f>
        <v/>
      </c>
    </row>
    <row r="1046173" spans="10:10">
      <c r="J1046173" s="168" t="str">
        <f>IF(C1046173="","",VLOOKUP(C1046173,运单基本信息!$C$4:$P$1048576,12,FALSE))</f>
        <v/>
      </c>
    </row>
    <row r="1046174" spans="10:10">
      <c r="J1046174" s="168" t="str">
        <f>IF(C1046174="","",VLOOKUP(C1046174,运单基本信息!$C$4:$P$1048576,12,FALSE))</f>
        <v/>
      </c>
    </row>
    <row r="1046175" spans="10:10">
      <c r="J1046175" s="168" t="str">
        <f>IF(C1046175="","",VLOOKUP(C1046175,运单基本信息!$C$4:$P$1048576,12,FALSE))</f>
        <v/>
      </c>
    </row>
    <row r="1046176" spans="10:10">
      <c r="J1046176" s="168" t="str">
        <f>IF(C1046176="","",VLOOKUP(C1046176,运单基本信息!$C$4:$P$1048576,12,FALSE))</f>
        <v/>
      </c>
    </row>
    <row r="1046177" spans="10:10">
      <c r="J1046177" s="168" t="str">
        <f>IF(C1046177="","",VLOOKUP(C1046177,运单基本信息!$C$4:$P$1048576,12,FALSE))</f>
        <v/>
      </c>
    </row>
    <row r="1046178" spans="10:10">
      <c r="J1046178" s="168" t="str">
        <f>IF(C1046178="","",VLOOKUP(C1046178,运单基本信息!$C$4:$P$1048576,12,FALSE))</f>
        <v/>
      </c>
    </row>
    <row r="1046179" spans="10:10">
      <c r="J1046179" s="168" t="str">
        <f>IF(C1046179="","",VLOOKUP(C1046179,运单基本信息!$C$4:$P$1048576,12,FALSE))</f>
        <v/>
      </c>
    </row>
    <row r="1046180" spans="10:10">
      <c r="J1046180" s="168" t="str">
        <f>IF(C1046180="","",VLOOKUP(C1046180,运单基本信息!$C$4:$P$1048576,12,FALSE))</f>
        <v/>
      </c>
    </row>
    <row r="1046181" spans="10:10">
      <c r="J1046181" s="168" t="str">
        <f>IF(C1046181="","",VLOOKUP(C1046181,运单基本信息!$C$4:$P$1048576,12,FALSE))</f>
        <v/>
      </c>
    </row>
    <row r="1046182" spans="10:10">
      <c r="J1046182" s="168" t="str">
        <f>IF(C1046182="","",VLOOKUP(C1046182,运单基本信息!$C$4:$P$1048576,12,FALSE))</f>
        <v/>
      </c>
    </row>
    <row r="1046183" spans="10:10">
      <c r="J1046183" s="168" t="str">
        <f>IF(C1046183="","",VLOOKUP(C1046183,运单基本信息!$C$4:$P$1048576,12,FALSE))</f>
        <v/>
      </c>
    </row>
    <row r="1046184" spans="10:10">
      <c r="J1046184" s="168" t="str">
        <f>IF(C1046184="","",VLOOKUP(C1046184,运单基本信息!$C$4:$P$1048576,12,FALSE))</f>
        <v/>
      </c>
    </row>
    <row r="1046185" spans="10:10">
      <c r="J1046185" s="168" t="str">
        <f>IF(C1046185="","",VLOOKUP(C1046185,运单基本信息!$C$4:$P$1048576,12,FALSE))</f>
        <v/>
      </c>
    </row>
    <row r="1046186" spans="10:10">
      <c r="J1046186" s="168" t="str">
        <f>IF(C1046186="","",VLOOKUP(C1046186,运单基本信息!$C$4:$P$1048576,12,FALSE))</f>
        <v/>
      </c>
    </row>
    <row r="1046187" spans="10:10">
      <c r="J1046187" s="168" t="str">
        <f>IF(C1046187="","",VLOOKUP(C1046187,运单基本信息!$C$4:$P$1048576,12,FALSE))</f>
        <v/>
      </c>
    </row>
    <row r="1046188" spans="10:10">
      <c r="J1046188" s="168" t="str">
        <f>IF(C1046188="","",VLOOKUP(C1046188,运单基本信息!$C$4:$P$1048576,12,FALSE))</f>
        <v/>
      </c>
    </row>
    <row r="1046189" spans="10:10">
      <c r="J1046189" s="168" t="str">
        <f>IF(C1046189="","",VLOOKUP(C1046189,运单基本信息!$C$4:$P$1048576,12,FALSE))</f>
        <v/>
      </c>
    </row>
    <row r="1046190" spans="10:10">
      <c r="J1046190" s="168" t="str">
        <f>IF(C1046190="","",VLOOKUP(C1046190,运单基本信息!$C$4:$P$1048576,12,FALSE))</f>
        <v/>
      </c>
    </row>
    <row r="1046191" spans="10:10">
      <c r="J1046191" s="168" t="str">
        <f>IF(C1046191="","",VLOOKUP(C1046191,运单基本信息!$C$4:$P$1048576,12,FALSE))</f>
        <v/>
      </c>
    </row>
    <row r="1046192" spans="10:10">
      <c r="J1046192" s="168" t="str">
        <f>IF(C1046192="","",VLOOKUP(C1046192,运单基本信息!$C$4:$P$1048576,12,FALSE))</f>
        <v/>
      </c>
    </row>
    <row r="1046193" spans="10:10">
      <c r="J1046193" s="168" t="str">
        <f>IF(C1046193="","",VLOOKUP(C1046193,运单基本信息!$C$4:$P$1048576,12,FALSE))</f>
        <v/>
      </c>
    </row>
    <row r="1046194" spans="10:10">
      <c r="J1046194" s="168" t="str">
        <f>IF(C1046194="","",VLOOKUP(C1046194,运单基本信息!$C$4:$P$1048576,12,FALSE))</f>
        <v/>
      </c>
    </row>
    <row r="1046195" spans="10:10">
      <c r="J1046195" s="168" t="str">
        <f>IF(C1046195="","",VLOOKUP(C1046195,运单基本信息!$C$4:$P$1048576,12,FALSE))</f>
        <v/>
      </c>
    </row>
    <row r="1046196" spans="10:10">
      <c r="J1046196" s="168" t="str">
        <f>IF(C1046196="","",VLOOKUP(C1046196,运单基本信息!$C$4:$P$1048576,12,FALSE))</f>
        <v/>
      </c>
    </row>
    <row r="1046197" spans="10:10">
      <c r="J1046197" s="168" t="str">
        <f>IF(C1046197="","",VLOOKUP(C1046197,运单基本信息!$C$4:$P$1048576,12,FALSE))</f>
        <v/>
      </c>
    </row>
    <row r="1046198" spans="10:10">
      <c r="J1046198" s="168" t="str">
        <f>IF(C1046198="","",VLOOKUP(C1046198,运单基本信息!$C$4:$P$1048576,12,FALSE))</f>
        <v/>
      </c>
    </row>
    <row r="1046199" spans="10:10">
      <c r="J1046199" s="168" t="str">
        <f>IF(C1046199="","",VLOOKUP(C1046199,运单基本信息!$C$4:$P$1048576,12,FALSE))</f>
        <v/>
      </c>
    </row>
    <row r="1046200" spans="10:10">
      <c r="J1046200" s="168" t="str">
        <f>IF(C1046200="","",VLOOKUP(C1046200,运单基本信息!$C$4:$P$1048576,12,FALSE))</f>
        <v/>
      </c>
    </row>
    <row r="1046201" spans="10:10">
      <c r="J1046201" s="168" t="str">
        <f>IF(C1046201="","",VLOOKUP(C1046201,运单基本信息!$C$4:$P$1048576,12,FALSE))</f>
        <v/>
      </c>
    </row>
    <row r="1046202" spans="10:10">
      <c r="J1046202" s="168" t="str">
        <f>IF(C1046202="","",VLOOKUP(C1046202,运单基本信息!$C$4:$P$1048576,12,FALSE))</f>
        <v/>
      </c>
    </row>
    <row r="1046203" spans="10:10">
      <c r="J1046203" s="168" t="str">
        <f>IF(C1046203="","",VLOOKUP(C1046203,运单基本信息!$C$4:$P$1048576,12,FALSE))</f>
        <v/>
      </c>
    </row>
    <row r="1046204" spans="10:10">
      <c r="J1046204" s="168" t="str">
        <f>IF(C1046204="","",VLOOKUP(C1046204,运单基本信息!$C$4:$P$1048576,12,FALSE))</f>
        <v/>
      </c>
    </row>
    <row r="1046205" spans="10:10">
      <c r="J1046205" s="168" t="str">
        <f>IF(C1046205="","",VLOOKUP(C1046205,运单基本信息!$C$4:$P$1048576,12,FALSE))</f>
        <v/>
      </c>
    </row>
    <row r="1046206" spans="10:10">
      <c r="J1046206" s="168" t="str">
        <f>IF(C1046206="","",VLOOKUP(C1046206,运单基本信息!$C$4:$P$1048576,12,FALSE))</f>
        <v/>
      </c>
    </row>
    <row r="1046207" spans="10:10">
      <c r="J1046207" s="168" t="str">
        <f>IF(C1046207="","",VLOOKUP(C1046207,运单基本信息!$C$4:$P$1048576,12,FALSE))</f>
        <v/>
      </c>
    </row>
    <row r="1046208" spans="10:10">
      <c r="J1046208" s="168" t="str">
        <f>IF(C1046208="","",VLOOKUP(C1046208,运单基本信息!$C$4:$P$1048576,12,FALSE))</f>
        <v/>
      </c>
    </row>
    <row r="1046209" spans="10:10">
      <c r="J1046209" s="168" t="str">
        <f>IF(C1046209="","",VLOOKUP(C1046209,运单基本信息!$C$4:$P$1048576,12,FALSE))</f>
        <v/>
      </c>
    </row>
    <row r="1046210" spans="10:10">
      <c r="J1046210" s="168" t="str">
        <f>IF(C1046210="","",VLOOKUP(C1046210,运单基本信息!$C$4:$P$1048576,12,FALSE))</f>
        <v/>
      </c>
    </row>
    <row r="1046211" spans="10:10">
      <c r="J1046211" s="168" t="str">
        <f>IF(C1046211="","",VLOOKUP(C1046211,运单基本信息!$C$4:$P$1048576,12,FALSE))</f>
        <v/>
      </c>
    </row>
    <row r="1046212" spans="10:10">
      <c r="J1046212" s="168" t="str">
        <f>IF(C1046212="","",VLOOKUP(C1046212,运单基本信息!$C$4:$P$1048576,12,FALSE))</f>
        <v/>
      </c>
    </row>
    <row r="1046213" spans="10:10">
      <c r="J1046213" s="168" t="str">
        <f>IF(C1046213="","",VLOOKUP(C1046213,运单基本信息!$C$4:$P$1048576,12,FALSE))</f>
        <v/>
      </c>
    </row>
    <row r="1046214" spans="10:10">
      <c r="J1046214" s="168" t="str">
        <f>IF(C1046214="","",VLOOKUP(C1046214,运单基本信息!$C$4:$P$1048576,12,FALSE))</f>
        <v/>
      </c>
    </row>
    <row r="1046215" spans="10:10">
      <c r="J1046215" s="168" t="str">
        <f>IF(C1046215="","",VLOOKUP(C1046215,运单基本信息!$C$4:$P$1048576,12,FALSE))</f>
        <v/>
      </c>
    </row>
    <row r="1046216" spans="10:10">
      <c r="J1046216" s="168" t="str">
        <f>IF(C1046216="","",VLOOKUP(C1046216,运单基本信息!$C$4:$P$1048576,12,FALSE))</f>
        <v/>
      </c>
    </row>
    <row r="1046217" spans="10:10">
      <c r="J1046217" s="168" t="str">
        <f>IF(C1046217="","",VLOOKUP(C1046217,运单基本信息!$C$4:$P$1048576,12,FALSE))</f>
        <v/>
      </c>
    </row>
    <row r="1046218" spans="10:10">
      <c r="J1046218" s="168" t="str">
        <f>IF(C1046218="","",VLOOKUP(C1046218,运单基本信息!$C$4:$P$1048576,12,FALSE))</f>
        <v/>
      </c>
    </row>
    <row r="1046219" spans="10:10">
      <c r="J1046219" s="168" t="str">
        <f>IF(C1046219="","",VLOOKUP(C1046219,运单基本信息!$C$4:$P$1048576,12,FALSE))</f>
        <v/>
      </c>
    </row>
    <row r="1046220" spans="10:10">
      <c r="J1046220" s="168" t="str">
        <f>IF(C1046220="","",VLOOKUP(C1046220,运单基本信息!$C$4:$P$1048576,12,FALSE))</f>
        <v/>
      </c>
    </row>
    <row r="1046221" spans="10:10">
      <c r="J1046221" s="168" t="str">
        <f>IF(C1046221="","",VLOOKUP(C1046221,运单基本信息!$C$4:$P$1048576,12,FALSE))</f>
        <v/>
      </c>
    </row>
    <row r="1046222" spans="10:10">
      <c r="J1046222" s="168" t="str">
        <f>IF(C1046222="","",VLOOKUP(C1046222,运单基本信息!$C$4:$P$1048576,12,FALSE))</f>
        <v/>
      </c>
    </row>
    <row r="1046223" spans="10:10">
      <c r="J1046223" s="168" t="str">
        <f>IF(C1046223="","",VLOOKUP(C1046223,运单基本信息!$C$4:$P$1048576,12,FALSE))</f>
        <v/>
      </c>
    </row>
    <row r="1046224" spans="10:10">
      <c r="J1046224" s="168" t="str">
        <f>IF(C1046224="","",VLOOKUP(C1046224,运单基本信息!$C$4:$P$1048576,12,FALSE))</f>
        <v/>
      </c>
    </row>
    <row r="1046225" spans="10:10">
      <c r="J1046225" s="168" t="str">
        <f>IF(C1046225="","",VLOOKUP(C1046225,运单基本信息!$C$4:$P$1048576,12,FALSE))</f>
        <v/>
      </c>
    </row>
    <row r="1046226" spans="10:10">
      <c r="J1046226" s="168" t="str">
        <f>IF(C1046226="","",VLOOKUP(C1046226,运单基本信息!$C$4:$P$1048576,12,FALSE))</f>
        <v/>
      </c>
    </row>
    <row r="1046227" spans="10:10">
      <c r="J1046227" s="168" t="str">
        <f>IF(C1046227="","",VLOOKUP(C1046227,运单基本信息!$C$4:$P$1048576,12,FALSE))</f>
        <v/>
      </c>
    </row>
    <row r="1046228" spans="10:10">
      <c r="J1046228" s="168" t="str">
        <f>IF(C1046228="","",VLOOKUP(C1046228,运单基本信息!$C$4:$P$1048576,12,FALSE))</f>
        <v/>
      </c>
    </row>
    <row r="1046229" spans="10:10">
      <c r="J1046229" s="168" t="str">
        <f>IF(C1046229="","",VLOOKUP(C1046229,运单基本信息!$C$4:$P$1048576,12,FALSE))</f>
        <v/>
      </c>
    </row>
    <row r="1046230" spans="10:10">
      <c r="J1046230" s="168" t="str">
        <f>IF(C1046230="","",VLOOKUP(C1046230,运单基本信息!$C$4:$P$1048576,12,FALSE))</f>
        <v/>
      </c>
    </row>
    <row r="1046231" spans="10:10">
      <c r="J1046231" s="168" t="str">
        <f>IF(C1046231="","",VLOOKUP(C1046231,运单基本信息!$C$4:$P$1048576,12,FALSE))</f>
        <v/>
      </c>
    </row>
    <row r="1046232" spans="10:10">
      <c r="J1046232" s="168" t="str">
        <f>IF(C1046232="","",VLOOKUP(C1046232,运单基本信息!$C$4:$P$1048576,12,FALSE))</f>
        <v/>
      </c>
    </row>
    <row r="1046233" spans="10:10">
      <c r="J1046233" s="168" t="str">
        <f>IF(C1046233="","",VLOOKUP(C1046233,运单基本信息!$C$4:$P$1048576,12,FALSE))</f>
        <v/>
      </c>
    </row>
    <row r="1046234" spans="10:10">
      <c r="J1046234" s="168" t="str">
        <f>IF(C1046234="","",VLOOKUP(C1046234,运单基本信息!$C$4:$P$1048576,12,FALSE))</f>
        <v/>
      </c>
    </row>
    <row r="1046235" spans="10:10">
      <c r="J1046235" s="168" t="str">
        <f>IF(C1046235="","",VLOOKUP(C1046235,运单基本信息!$C$4:$P$1048576,12,FALSE))</f>
        <v/>
      </c>
    </row>
    <row r="1046236" spans="10:10">
      <c r="J1046236" s="168" t="str">
        <f>IF(C1046236="","",VLOOKUP(C1046236,运单基本信息!$C$4:$P$1048576,12,FALSE))</f>
        <v/>
      </c>
    </row>
    <row r="1046237" spans="10:10">
      <c r="J1046237" s="168" t="str">
        <f>IF(C1046237="","",VLOOKUP(C1046237,运单基本信息!$C$4:$P$1048576,12,FALSE))</f>
        <v/>
      </c>
    </row>
    <row r="1046238" spans="10:10">
      <c r="J1046238" s="168" t="str">
        <f>IF(C1046238="","",VLOOKUP(C1046238,运单基本信息!$C$4:$P$1048576,12,FALSE))</f>
        <v/>
      </c>
    </row>
    <row r="1046239" spans="10:10">
      <c r="J1046239" s="168" t="str">
        <f>IF(C1046239="","",VLOOKUP(C1046239,运单基本信息!$C$4:$P$1048576,12,FALSE))</f>
        <v/>
      </c>
    </row>
    <row r="1046240" spans="10:10">
      <c r="J1046240" s="168" t="str">
        <f>IF(C1046240="","",VLOOKUP(C1046240,运单基本信息!$C$4:$P$1048576,12,FALSE))</f>
        <v/>
      </c>
    </row>
    <row r="1046241" spans="10:10">
      <c r="J1046241" s="168" t="str">
        <f>IF(C1046241="","",VLOOKUP(C1046241,运单基本信息!$C$4:$P$1048576,12,FALSE))</f>
        <v/>
      </c>
    </row>
    <row r="1046242" spans="10:10">
      <c r="J1046242" s="168" t="str">
        <f>IF(C1046242="","",VLOOKUP(C1046242,运单基本信息!$C$4:$P$1048576,12,FALSE))</f>
        <v/>
      </c>
    </row>
    <row r="1046243" spans="10:10">
      <c r="J1046243" s="168" t="str">
        <f>IF(C1046243="","",VLOOKUP(C1046243,运单基本信息!$C$4:$P$1048576,12,FALSE))</f>
        <v/>
      </c>
    </row>
    <row r="1046244" spans="10:10">
      <c r="J1046244" s="168" t="str">
        <f>IF(C1046244="","",VLOOKUP(C1046244,运单基本信息!$C$4:$P$1048576,12,FALSE))</f>
        <v/>
      </c>
    </row>
    <row r="1046245" spans="10:10">
      <c r="J1046245" s="168" t="str">
        <f>IF(C1046245="","",VLOOKUP(C1046245,运单基本信息!$C$4:$P$1048576,12,FALSE))</f>
        <v/>
      </c>
    </row>
    <row r="1046246" spans="10:10">
      <c r="J1046246" s="168" t="str">
        <f>IF(C1046246="","",VLOOKUP(C1046246,运单基本信息!$C$4:$P$1048576,12,FALSE))</f>
        <v/>
      </c>
    </row>
    <row r="1046247" spans="10:10">
      <c r="J1046247" s="168" t="str">
        <f>IF(C1046247="","",VLOOKUP(C1046247,运单基本信息!$C$4:$P$1048576,12,FALSE))</f>
        <v/>
      </c>
    </row>
    <row r="1046248" spans="10:10">
      <c r="J1046248" s="168" t="str">
        <f>IF(C1046248="","",VLOOKUP(C1046248,运单基本信息!$C$4:$P$1048576,12,FALSE))</f>
        <v/>
      </c>
    </row>
    <row r="1046249" spans="10:10">
      <c r="J1046249" s="168" t="str">
        <f>IF(C1046249="","",VLOOKUP(C1046249,运单基本信息!$C$4:$P$1048576,12,FALSE))</f>
        <v/>
      </c>
    </row>
    <row r="1046250" spans="10:10">
      <c r="J1046250" s="168" t="str">
        <f>IF(C1046250="","",VLOOKUP(C1046250,运单基本信息!$C$4:$P$1048576,12,FALSE))</f>
        <v/>
      </c>
    </row>
    <row r="1046251" spans="10:10">
      <c r="J1046251" s="168" t="str">
        <f>IF(C1046251="","",VLOOKUP(C1046251,运单基本信息!$C$4:$P$1048576,12,FALSE))</f>
        <v/>
      </c>
    </row>
    <row r="1046252" spans="10:10">
      <c r="J1046252" s="168" t="str">
        <f>IF(C1046252="","",VLOOKUP(C1046252,运单基本信息!$C$4:$P$1048576,12,FALSE))</f>
        <v/>
      </c>
    </row>
    <row r="1046253" spans="10:10">
      <c r="J1046253" s="168" t="str">
        <f>IF(C1046253="","",VLOOKUP(C1046253,运单基本信息!$C$4:$P$1048576,12,FALSE))</f>
        <v/>
      </c>
    </row>
    <row r="1046254" spans="10:10">
      <c r="J1046254" s="168" t="str">
        <f>IF(C1046254="","",VLOOKUP(C1046254,运单基本信息!$C$4:$P$1048576,12,FALSE))</f>
        <v/>
      </c>
    </row>
    <row r="1046255" spans="10:10">
      <c r="J1046255" s="168" t="str">
        <f>IF(C1046255="","",VLOOKUP(C1046255,运单基本信息!$C$4:$P$1048576,12,FALSE))</f>
        <v/>
      </c>
    </row>
    <row r="1046256" spans="10:10">
      <c r="J1046256" s="168" t="str">
        <f>IF(C1046256="","",VLOOKUP(C1046256,运单基本信息!$C$4:$P$1048576,12,FALSE))</f>
        <v/>
      </c>
    </row>
    <row r="1046257" spans="10:10">
      <c r="J1046257" s="168" t="str">
        <f>IF(C1046257="","",VLOOKUP(C1046257,运单基本信息!$C$4:$P$1048576,12,FALSE))</f>
        <v/>
      </c>
    </row>
    <row r="1046258" spans="10:10">
      <c r="J1046258" s="168" t="str">
        <f>IF(C1046258="","",VLOOKUP(C1046258,运单基本信息!$C$4:$P$1048576,12,FALSE))</f>
        <v/>
      </c>
    </row>
    <row r="1046259" spans="10:10">
      <c r="J1046259" s="168" t="str">
        <f>IF(C1046259="","",VLOOKUP(C1046259,运单基本信息!$C$4:$P$1048576,12,FALSE))</f>
        <v/>
      </c>
    </row>
    <row r="1046260" spans="10:10">
      <c r="J1046260" s="168" t="str">
        <f>IF(C1046260="","",VLOOKUP(C1046260,运单基本信息!$C$4:$P$1048576,12,FALSE))</f>
        <v/>
      </c>
    </row>
    <row r="1046261" spans="10:10">
      <c r="J1046261" s="168" t="str">
        <f>IF(C1046261="","",VLOOKUP(C1046261,运单基本信息!$C$4:$P$1048576,12,FALSE))</f>
        <v/>
      </c>
    </row>
    <row r="1046262" spans="10:10">
      <c r="J1046262" s="168" t="str">
        <f>IF(C1046262="","",VLOOKUP(C1046262,运单基本信息!$C$4:$P$1048576,12,FALSE))</f>
        <v/>
      </c>
    </row>
    <row r="1046263" spans="10:10">
      <c r="J1046263" s="168" t="str">
        <f>IF(C1046263="","",VLOOKUP(C1046263,运单基本信息!$C$4:$P$1048576,12,FALSE))</f>
        <v/>
      </c>
    </row>
    <row r="1046264" spans="10:10">
      <c r="J1046264" s="168" t="str">
        <f>IF(C1046264="","",VLOOKUP(C1046264,运单基本信息!$C$4:$P$1048576,12,FALSE))</f>
        <v/>
      </c>
    </row>
    <row r="1046265" spans="10:10">
      <c r="J1046265" s="168" t="str">
        <f>IF(C1046265="","",VLOOKUP(C1046265,运单基本信息!$C$4:$P$1048576,12,FALSE))</f>
        <v/>
      </c>
    </row>
    <row r="1046266" spans="10:10">
      <c r="J1046266" s="168" t="str">
        <f>IF(C1046266="","",VLOOKUP(C1046266,运单基本信息!$C$4:$P$1048576,12,FALSE))</f>
        <v/>
      </c>
    </row>
    <row r="1046267" spans="10:10">
      <c r="J1046267" s="168" t="str">
        <f>IF(C1046267="","",VLOOKUP(C1046267,运单基本信息!$C$4:$P$1048576,12,FALSE))</f>
        <v/>
      </c>
    </row>
    <row r="1046268" spans="10:10">
      <c r="J1046268" s="168" t="str">
        <f>IF(C1046268="","",VLOOKUP(C1046268,运单基本信息!$C$4:$P$1048576,12,FALSE))</f>
        <v/>
      </c>
    </row>
    <row r="1046269" spans="10:10">
      <c r="J1046269" s="168" t="str">
        <f>IF(C1046269="","",VLOOKUP(C1046269,运单基本信息!$C$4:$P$1048576,12,FALSE))</f>
        <v/>
      </c>
    </row>
    <row r="1046270" spans="10:10">
      <c r="J1046270" s="168" t="str">
        <f>IF(C1046270="","",VLOOKUP(C1046270,运单基本信息!$C$4:$P$1048576,12,FALSE))</f>
        <v/>
      </c>
    </row>
    <row r="1046271" spans="10:10">
      <c r="J1046271" s="168" t="str">
        <f>IF(C1046271="","",VLOOKUP(C1046271,运单基本信息!$C$4:$P$1048576,12,FALSE))</f>
        <v/>
      </c>
    </row>
    <row r="1046272" spans="10:10">
      <c r="J1046272" s="168" t="str">
        <f>IF(C1046272="","",VLOOKUP(C1046272,运单基本信息!$C$4:$P$1048576,12,FALSE))</f>
        <v/>
      </c>
    </row>
    <row r="1046273" spans="10:10">
      <c r="J1046273" s="168" t="str">
        <f>IF(C1046273="","",VLOOKUP(C1046273,运单基本信息!$C$4:$P$1048576,12,FALSE))</f>
        <v/>
      </c>
    </row>
    <row r="1046274" spans="10:10">
      <c r="J1046274" s="168" t="str">
        <f>IF(C1046274="","",VLOOKUP(C1046274,运单基本信息!$C$4:$P$1048576,12,FALSE))</f>
        <v/>
      </c>
    </row>
    <row r="1046275" spans="10:10">
      <c r="J1046275" s="168" t="str">
        <f>IF(C1046275="","",VLOOKUP(C1046275,运单基本信息!$C$4:$P$1048576,12,FALSE))</f>
        <v/>
      </c>
    </row>
    <row r="1046276" spans="10:10">
      <c r="J1046276" s="168" t="str">
        <f>IF(C1046276="","",VLOOKUP(C1046276,运单基本信息!$C$4:$P$1048576,12,FALSE))</f>
        <v/>
      </c>
    </row>
    <row r="1046277" spans="10:10">
      <c r="J1046277" s="168" t="str">
        <f>IF(C1046277="","",VLOOKUP(C1046277,运单基本信息!$C$4:$P$1048576,12,FALSE))</f>
        <v/>
      </c>
    </row>
    <row r="1046278" spans="10:10">
      <c r="J1046278" s="168" t="str">
        <f>IF(C1046278="","",VLOOKUP(C1046278,运单基本信息!$C$4:$P$1048576,12,FALSE))</f>
        <v/>
      </c>
    </row>
    <row r="1046279" spans="10:10">
      <c r="J1046279" s="168" t="str">
        <f>IF(C1046279="","",VLOOKUP(C1046279,运单基本信息!$C$4:$P$1048576,12,FALSE))</f>
        <v/>
      </c>
    </row>
    <row r="1046280" spans="10:10">
      <c r="J1046280" s="168" t="str">
        <f>IF(C1046280="","",VLOOKUP(C1046280,运单基本信息!$C$4:$P$1048576,12,FALSE))</f>
        <v/>
      </c>
    </row>
    <row r="1046281" spans="10:10">
      <c r="J1046281" s="168" t="str">
        <f>IF(C1046281="","",VLOOKUP(C1046281,运单基本信息!$C$4:$P$1048576,12,FALSE))</f>
        <v/>
      </c>
    </row>
    <row r="1046282" spans="10:10">
      <c r="J1046282" s="168" t="str">
        <f>IF(C1046282="","",VLOOKUP(C1046282,运单基本信息!$C$4:$P$1048576,12,FALSE))</f>
        <v/>
      </c>
    </row>
    <row r="1046283" spans="10:10">
      <c r="J1046283" s="168" t="str">
        <f>IF(C1046283="","",VLOOKUP(C1046283,运单基本信息!$C$4:$P$1048576,12,FALSE))</f>
        <v/>
      </c>
    </row>
    <row r="1046284" spans="10:10">
      <c r="J1046284" s="168" t="str">
        <f>IF(C1046284="","",VLOOKUP(C1046284,运单基本信息!$C$4:$P$1048576,12,FALSE))</f>
        <v/>
      </c>
    </row>
    <row r="1046285" spans="10:10">
      <c r="J1046285" s="168" t="str">
        <f>IF(C1046285="","",VLOOKUP(C1046285,运单基本信息!$C$4:$P$1048576,12,FALSE))</f>
        <v/>
      </c>
    </row>
    <row r="1046286" spans="10:10">
      <c r="J1046286" s="168" t="str">
        <f>IF(C1046286="","",VLOOKUP(C1046286,运单基本信息!$C$4:$P$1048576,12,FALSE))</f>
        <v/>
      </c>
    </row>
    <row r="1046287" spans="10:10">
      <c r="J1046287" s="168" t="str">
        <f>IF(C1046287="","",VLOOKUP(C1046287,运单基本信息!$C$4:$P$1048576,12,FALSE))</f>
        <v/>
      </c>
    </row>
    <row r="1046288" spans="10:10">
      <c r="J1046288" s="168" t="str">
        <f>IF(C1046288="","",VLOOKUP(C1046288,运单基本信息!$C$4:$P$1048576,12,FALSE))</f>
        <v/>
      </c>
    </row>
    <row r="1046289" spans="10:10">
      <c r="J1046289" s="168" t="str">
        <f>IF(C1046289="","",VLOOKUP(C1046289,运单基本信息!$C$4:$P$1048576,12,FALSE))</f>
        <v/>
      </c>
    </row>
    <row r="1046290" spans="10:10">
      <c r="J1046290" s="168" t="str">
        <f>IF(C1046290="","",VLOOKUP(C1046290,运单基本信息!$C$4:$P$1048576,12,FALSE))</f>
        <v/>
      </c>
    </row>
    <row r="1046291" spans="10:10">
      <c r="J1046291" s="168" t="str">
        <f>IF(C1046291="","",VLOOKUP(C1046291,运单基本信息!$C$4:$P$1048576,12,FALSE))</f>
        <v/>
      </c>
    </row>
    <row r="1046292" spans="10:10">
      <c r="J1046292" s="168" t="str">
        <f>IF(C1046292="","",VLOOKUP(C1046292,运单基本信息!$C$4:$P$1048576,12,FALSE))</f>
        <v/>
      </c>
    </row>
    <row r="1046293" spans="10:10">
      <c r="J1046293" s="168" t="str">
        <f>IF(C1046293="","",VLOOKUP(C1046293,运单基本信息!$C$4:$P$1048576,12,FALSE))</f>
        <v/>
      </c>
    </row>
    <row r="1046294" spans="10:10">
      <c r="J1046294" s="168" t="str">
        <f>IF(C1046294="","",VLOOKUP(C1046294,运单基本信息!$C$4:$P$1048576,12,FALSE))</f>
        <v/>
      </c>
    </row>
    <row r="1046295" spans="10:10">
      <c r="J1046295" s="168" t="str">
        <f>IF(C1046295="","",VLOOKUP(C1046295,运单基本信息!$C$4:$P$1048576,12,FALSE))</f>
        <v/>
      </c>
    </row>
    <row r="1046296" spans="10:10">
      <c r="J1046296" s="168" t="str">
        <f>IF(C1046296="","",VLOOKUP(C1046296,运单基本信息!$C$4:$P$1048576,12,FALSE))</f>
        <v/>
      </c>
    </row>
    <row r="1046297" spans="10:10">
      <c r="J1046297" s="168" t="str">
        <f>IF(C1046297="","",VLOOKUP(C1046297,运单基本信息!$C$4:$P$1048576,12,FALSE))</f>
        <v/>
      </c>
    </row>
    <row r="1046298" spans="10:10">
      <c r="J1046298" s="168" t="str">
        <f>IF(C1046298="","",VLOOKUP(C1046298,运单基本信息!$C$4:$P$1048576,12,FALSE))</f>
        <v/>
      </c>
    </row>
    <row r="1046299" spans="10:10">
      <c r="J1046299" s="168" t="str">
        <f>IF(C1046299="","",VLOOKUP(C1046299,运单基本信息!$C$4:$P$1048576,12,FALSE))</f>
        <v/>
      </c>
    </row>
    <row r="1046300" spans="10:10">
      <c r="J1046300" s="168" t="str">
        <f>IF(C1046300="","",VLOOKUP(C1046300,运单基本信息!$C$4:$P$1048576,12,FALSE))</f>
        <v/>
      </c>
    </row>
    <row r="1046301" spans="10:10">
      <c r="J1046301" s="168" t="str">
        <f>IF(C1046301="","",VLOOKUP(C1046301,运单基本信息!$C$4:$P$1048576,12,FALSE))</f>
        <v/>
      </c>
    </row>
    <row r="1046302" spans="10:10">
      <c r="J1046302" s="168" t="str">
        <f>IF(C1046302="","",VLOOKUP(C1046302,运单基本信息!$C$4:$P$1048576,12,FALSE))</f>
        <v/>
      </c>
    </row>
    <row r="1046303" spans="10:10">
      <c r="J1046303" s="168" t="str">
        <f>IF(C1046303="","",VLOOKUP(C1046303,运单基本信息!$C$4:$P$1048576,12,FALSE))</f>
        <v/>
      </c>
    </row>
    <row r="1046304" spans="10:10">
      <c r="J1046304" s="168" t="str">
        <f>IF(C1046304="","",VLOOKUP(C1046304,运单基本信息!$C$4:$P$1048576,12,FALSE))</f>
        <v/>
      </c>
    </row>
    <row r="1046305" spans="10:10">
      <c r="J1046305" s="168" t="str">
        <f>IF(C1046305="","",VLOOKUP(C1046305,运单基本信息!$C$4:$P$1048576,12,FALSE))</f>
        <v/>
      </c>
    </row>
    <row r="1046306" spans="10:10">
      <c r="J1046306" s="168" t="str">
        <f>IF(C1046306="","",VLOOKUP(C1046306,运单基本信息!$C$4:$P$1048576,12,FALSE))</f>
        <v/>
      </c>
    </row>
    <row r="1046307" spans="10:10">
      <c r="J1046307" s="168" t="str">
        <f>IF(C1046307="","",VLOOKUP(C1046307,运单基本信息!$C$4:$P$1048576,12,FALSE))</f>
        <v/>
      </c>
    </row>
    <row r="1046308" spans="10:10">
      <c r="J1046308" s="168" t="str">
        <f>IF(C1046308="","",VLOOKUP(C1046308,运单基本信息!$C$4:$P$1048576,12,FALSE))</f>
        <v/>
      </c>
    </row>
    <row r="1046309" spans="10:10">
      <c r="J1046309" s="168" t="str">
        <f>IF(C1046309="","",VLOOKUP(C1046309,运单基本信息!$C$4:$P$1048576,12,FALSE))</f>
        <v/>
      </c>
    </row>
    <row r="1046310" spans="10:10">
      <c r="J1046310" s="168" t="str">
        <f>IF(C1046310="","",VLOOKUP(C1046310,运单基本信息!$C$4:$P$1048576,12,FALSE))</f>
        <v/>
      </c>
    </row>
    <row r="1046311" spans="10:10">
      <c r="J1046311" s="168" t="str">
        <f>IF(C1046311="","",VLOOKUP(C1046311,运单基本信息!$C$4:$P$1048576,12,FALSE))</f>
        <v/>
      </c>
    </row>
    <row r="1046312" spans="10:10">
      <c r="J1046312" s="168" t="str">
        <f>IF(C1046312="","",VLOOKUP(C1046312,运单基本信息!$C$4:$P$1048576,12,FALSE))</f>
        <v/>
      </c>
    </row>
    <row r="1046313" spans="10:10">
      <c r="J1046313" s="168" t="str">
        <f>IF(C1046313="","",VLOOKUP(C1046313,运单基本信息!$C$4:$P$1048576,12,FALSE))</f>
        <v/>
      </c>
    </row>
    <row r="1046314" spans="10:10">
      <c r="J1046314" s="168" t="str">
        <f>IF(C1046314="","",VLOOKUP(C1046314,运单基本信息!$C$4:$P$1048576,12,FALSE))</f>
        <v/>
      </c>
    </row>
    <row r="1046315" spans="10:10">
      <c r="J1046315" s="168" t="str">
        <f>IF(C1046315="","",VLOOKUP(C1046315,运单基本信息!$C$4:$P$1048576,12,FALSE))</f>
        <v/>
      </c>
    </row>
    <row r="1046316" spans="10:10">
      <c r="J1046316" s="168" t="str">
        <f>IF(C1046316="","",VLOOKUP(C1046316,运单基本信息!$C$4:$P$1048576,12,FALSE))</f>
        <v/>
      </c>
    </row>
    <row r="1046317" spans="10:10">
      <c r="J1046317" s="168" t="str">
        <f>IF(C1046317="","",VLOOKUP(C1046317,运单基本信息!$C$4:$P$1048576,12,FALSE))</f>
        <v/>
      </c>
    </row>
    <row r="1046318" spans="10:10">
      <c r="J1046318" s="168" t="str">
        <f>IF(C1046318="","",VLOOKUP(C1046318,运单基本信息!$C$4:$P$1048576,12,FALSE))</f>
        <v/>
      </c>
    </row>
    <row r="1046319" spans="10:10">
      <c r="J1046319" s="168" t="str">
        <f>IF(C1046319="","",VLOOKUP(C1046319,运单基本信息!$C$4:$P$1048576,12,FALSE))</f>
        <v/>
      </c>
    </row>
    <row r="1046320" spans="10:10">
      <c r="J1046320" s="168" t="str">
        <f>IF(C1046320="","",VLOOKUP(C1046320,运单基本信息!$C$4:$P$1048576,12,FALSE))</f>
        <v/>
      </c>
    </row>
    <row r="1046321" spans="10:10">
      <c r="J1046321" s="168" t="str">
        <f>IF(C1046321="","",VLOOKUP(C1046321,运单基本信息!$C$4:$P$1048576,12,FALSE))</f>
        <v/>
      </c>
    </row>
    <row r="1046322" spans="10:10">
      <c r="J1046322" s="168" t="str">
        <f>IF(C1046322="","",VLOOKUP(C1046322,运单基本信息!$C$4:$P$1048576,12,FALSE))</f>
        <v/>
      </c>
    </row>
    <row r="1046323" spans="10:10">
      <c r="J1046323" s="168" t="str">
        <f>IF(C1046323="","",VLOOKUP(C1046323,运单基本信息!$C$4:$P$1048576,12,FALSE))</f>
        <v/>
      </c>
    </row>
    <row r="1046324" spans="10:10">
      <c r="J1046324" s="168" t="str">
        <f>IF(C1046324="","",VLOOKUP(C1046324,运单基本信息!$C$4:$P$1048576,12,FALSE))</f>
        <v/>
      </c>
    </row>
    <row r="1046325" spans="10:10">
      <c r="J1046325" s="168" t="str">
        <f>IF(C1046325="","",VLOOKUP(C1046325,运单基本信息!$C$4:$P$1048576,12,FALSE))</f>
        <v/>
      </c>
    </row>
    <row r="1046326" spans="10:10">
      <c r="J1046326" s="168" t="str">
        <f>IF(C1046326="","",VLOOKUP(C1046326,运单基本信息!$C$4:$P$1048576,12,FALSE))</f>
        <v/>
      </c>
    </row>
    <row r="1046327" spans="10:10">
      <c r="J1046327" s="168" t="str">
        <f>IF(C1046327="","",VLOOKUP(C1046327,运单基本信息!$C$4:$P$1048576,12,FALSE))</f>
        <v/>
      </c>
    </row>
    <row r="1046328" spans="10:10">
      <c r="J1046328" s="168" t="str">
        <f>IF(C1046328="","",VLOOKUP(C1046328,运单基本信息!$C$4:$P$1048576,12,FALSE))</f>
        <v/>
      </c>
    </row>
    <row r="1046329" spans="10:10">
      <c r="J1046329" s="168" t="str">
        <f>IF(C1046329="","",VLOOKUP(C1046329,运单基本信息!$C$4:$P$1048576,12,FALSE))</f>
        <v/>
      </c>
    </row>
    <row r="1046330" spans="10:10">
      <c r="J1046330" s="168" t="str">
        <f>IF(C1046330="","",VLOOKUP(C1046330,运单基本信息!$C$4:$P$1048576,12,FALSE))</f>
        <v/>
      </c>
    </row>
    <row r="1046331" spans="10:10">
      <c r="J1046331" s="168" t="str">
        <f>IF(C1046331="","",VLOOKUP(C1046331,运单基本信息!$C$4:$P$1048576,12,FALSE))</f>
        <v/>
      </c>
    </row>
    <row r="1046332" spans="10:10">
      <c r="J1046332" s="168" t="str">
        <f>IF(C1046332="","",VLOOKUP(C1046332,运单基本信息!$C$4:$P$1048576,12,FALSE))</f>
        <v/>
      </c>
    </row>
    <row r="1046333" spans="10:10">
      <c r="J1046333" s="168" t="str">
        <f>IF(C1046333="","",VLOOKUP(C1046333,运单基本信息!$C$4:$P$1048576,12,FALSE))</f>
        <v/>
      </c>
    </row>
    <row r="1046334" spans="10:10">
      <c r="J1046334" s="168" t="str">
        <f>IF(C1046334="","",VLOOKUP(C1046334,运单基本信息!$C$4:$P$1048576,12,FALSE))</f>
        <v/>
      </c>
    </row>
    <row r="1046335" spans="10:10">
      <c r="J1046335" s="168" t="str">
        <f>IF(C1046335="","",VLOOKUP(C1046335,运单基本信息!$C$4:$P$1048576,12,FALSE))</f>
        <v/>
      </c>
    </row>
    <row r="1046336" spans="10:10">
      <c r="J1046336" s="168" t="str">
        <f>IF(C1046336="","",VLOOKUP(C1046336,运单基本信息!$C$4:$P$1048576,12,FALSE))</f>
        <v/>
      </c>
    </row>
    <row r="1046337" spans="10:10">
      <c r="J1046337" s="168" t="str">
        <f>IF(C1046337="","",VLOOKUP(C1046337,运单基本信息!$C$4:$P$1048576,12,FALSE))</f>
        <v/>
      </c>
    </row>
    <row r="1046338" spans="10:10">
      <c r="J1046338" s="168" t="str">
        <f>IF(C1046338="","",VLOOKUP(C1046338,运单基本信息!$C$4:$P$1048576,12,FALSE))</f>
        <v/>
      </c>
    </row>
    <row r="1046339" spans="10:10">
      <c r="J1046339" s="168" t="str">
        <f>IF(C1046339="","",VLOOKUP(C1046339,运单基本信息!$C$4:$P$1048576,12,FALSE))</f>
        <v/>
      </c>
    </row>
    <row r="1046340" spans="10:10">
      <c r="J1046340" s="168" t="str">
        <f>IF(C1046340="","",VLOOKUP(C1046340,运单基本信息!$C$4:$P$1048576,12,FALSE))</f>
        <v/>
      </c>
    </row>
    <row r="1046341" spans="10:10">
      <c r="J1046341" s="168" t="str">
        <f>IF(C1046341="","",VLOOKUP(C1046341,运单基本信息!$C$4:$P$1048576,12,FALSE))</f>
        <v/>
      </c>
    </row>
    <row r="1046342" spans="10:10">
      <c r="J1046342" s="168" t="str">
        <f>IF(C1046342="","",VLOOKUP(C1046342,运单基本信息!$C$4:$P$1048576,12,FALSE))</f>
        <v/>
      </c>
    </row>
    <row r="1046343" spans="10:10">
      <c r="J1046343" s="168" t="str">
        <f>IF(C1046343="","",VLOOKUP(C1046343,运单基本信息!$C$4:$P$1048576,12,FALSE))</f>
        <v/>
      </c>
    </row>
    <row r="1046344" spans="10:10">
      <c r="J1046344" s="168" t="str">
        <f>IF(C1046344="","",VLOOKUP(C1046344,运单基本信息!$C$4:$P$1048576,12,FALSE))</f>
        <v/>
      </c>
    </row>
    <row r="1046345" spans="10:10">
      <c r="J1046345" s="168" t="str">
        <f>IF(C1046345="","",VLOOKUP(C1046345,运单基本信息!$C$4:$P$1048576,12,FALSE))</f>
        <v/>
      </c>
    </row>
    <row r="1046346" spans="10:10">
      <c r="J1046346" s="168" t="str">
        <f>IF(C1046346="","",VLOOKUP(C1046346,运单基本信息!$C$4:$P$1048576,12,FALSE))</f>
        <v/>
      </c>
    </row>
    <row r="1046347" spans="10:10">
      <c r="J1046347" s="168" t="str">
        <f>IF(C1046347="","",VLOOKUP(C1046347,运单基本信息!$C$4:$P$1048576,12,FALSE))</f>
        <v/>
      </c>
    </row>
    <row r="1046348" spans="10:10">
      <c r="J1046348" s="168" t="str">
        <f>IF(C1046348="","",VLOOKUP(C1046348,运单基本信息!$C$4:$P$1048576,12,FALSE))</f>
        <v/>
      </c>
    </row>
    <row r="1046349" spans="10:10">
      <c r="J1046349" s="168" t="str">
        <f>IF(C1046349="","",VLOOKUP(C1046349,运单基本信息!$C$4:$P$1048576,12,FALSE))</f>
        <v/>
      </c>
    </row>
    <row r="1046350" spans="10:10">
      <c r="J1046350" s="168" t="str">
        <f>IF(C1046350="","",VLOOKUP(C1046350,运单基本信息!$C$4:$P$1048576,12,FALSE))</f>
        <v/>
      </c>
    </row>
    <row r="1046351" spans="10:10">
      <c r="J1046351" s="168" t="str">
        <f>IF(C1046351="","",VLOOKUP(C1046351,运单基本信息!$C$4:$P$1048576,12,FALSE))</f>
        <v/>
      </c>
    </row>
    <row r="1046352" spans="10:10">
      <c r="J1046352" s="168" t="str">
        <f>IF(C1046352="","",VLOOKUP(C1046352,运单基本信息!$C$4:$P$1048576,12,FALSE))</f>
        <v/>
      </c>
    </row>
    <row r="1046353" spans="10:10">
      <c r="J1046353" s="168" t="str">
        <f>IF(C1046353="","",VLOOKUP(C1046353,运单基本信息!$C$4:$P$1048576,12,FALSE))</f>
        <v/>
      </c>
    </row>
    <row r="1046354" spans="10:10">
      <c r="J1046354" s="168" t="str">
        <f>IF(C1046354="","",VLOOKUP(C1046354,运单基本信息!$C$4:$P$1048576,12,FALSE))</f>
        <v/>
      </c>
    </row>
    <row r="1046355" spans="10:10">
      <c r="J1046355" s="168" t="str">
        <f>IF(C1046355="","",VLOOKUP(C1046355,运单基本信息!$C$4:$P$1048576,12,FALSE))</f>
        <v/>
      </c>
    </row>
    <row r="1046356" spans="10:10">
      <c r="J1046356" s="168" t="str">
        <f>IF(C1046356="","",VLOOKUP(C1046356,运单基本信息!$C$4:$P$1048576,12,FALSE))</f>
        <v/>
      </c>
    </row>
    <row r="1046357" spans="10:10">
      <c r="J1046357" s="168" t="str">
        <f>IF(C1046357="","",VLOOKUP(C1046357,运单基本信息!$C$4:$P$1048576,12,FALSE))</f>
        <v/>
      </c>
    </row>
    <row r="1046358" spans="10:10">
      <c r="J1046358" s="168" t="str">
        <f>IF(C1046358="","",VLOOKUP(C1046358,运单基本信息!$C$4:$P$1048576,12,FALSE))</f>
        <v/>
      </c>
    </row>
    <row r="1046359" spans="10:10">
      <c r="J1046359" s="168" t="str">
        <f>IF(C1046359="","",VLOOKUP(C1046359,运单基本信息!$C$4:$P$1048576,12,FALSE))</f>
        <v/>
      </c>
    </row>
    <row r="1046360" spans="10:10">
      <c r="J1046360" s="168" t="str">
        <f>IF(C1046360="","",VLOOKUP(C1046360,运单基本信息!$C$4:$P$1048576,12,FALSE))</f>
        <v/>
      </c>
    </row>
    <row r="1046361" spans="10:10">
      <c r="J1046361" s="168" t="str">
        <f>IF(C1046361="","",VLOOKUP(C1046361,运单基本信息!$C$4:$P$1048576,12,FALSE))</f>
        <v/>
      </c>
    </row>
    <row r="1046362" spans="10:10">
      <c r="J1046362" s="168" t="str">
        <f>IF(C1046362="","",VLOOKUP(C1046362,运单基本信息!$C$4:$P$1048576,12,FALSE))</f>
        <v/>
      </c>
    </row>
    <row r="1046363" spans="10:10">
      <c r="J1046363" s="168" t="str">
        <f>IF(C1046363="","",VLOOKUP(C1046363,运单基本信息!$C$4:$P$1048576,12,FALSE))</f>
        <v/>
      </c>
    </row>
    <row r="1046364" spans="10:10">
      <c r="J1046364" s="168" t="str">
        <f>IF(C1046364="","",VLOOKUP(C1046364,运单基本信息!$C$4:$P$1048576,12,FALSE))</f>
        <v/>
      </c>
    </row>
    <row r="1046365" spans="10:10">
      <c r="J1046365" s="168" t="str">
        <f>IF(C1046365="","",VLOOKUP(C1046365,运单基本信息!$C$4:$P$1048576,12,FALSE))</f>
        <v/>
      </c>
    </row>
    <row r="1046366" spans="10:10">
      <c r="J1046366" s="168" t="str">
        <f>IF(C1046366="","",VLOOKUP(C1046366,运单基本信息!$C$4:$P$1048576,12,FALSE))</f>
        <v/>
      </c>
    </row>
    <row r="1046367" spans="10:10">
      <c r="J1046367" s="168" t="str">
        <f>IF(C1046367="","",VLOOKUP(C1046367,运单基本信息!$C$4:$P$1048576,12,FALSE))</f>
        <v/>
      </c>
    </row>
    <row r="1046368" spans="10:10">
      <c r="J1046368" s="168" t="str">
        <f>IF(C1046368="","",VLOOKUP(C1046368,运单基本信息!$C$4:$P$1048576,12,FALSE))</f>
        <v/>
      </c>
    </row>
    <row r="1046369" spans="10:10">
      <c r="J1046369" s="168" t="str">
        <f>IF(C1046369="","",VLOOKUP(C1046369,运单基本信息!$C$4:$P$1048576,12,FALSE))</f>
        <v/>
      </c>
    </row>
    <row r="1046370" spans="10:10">
      <c r="J1046370" s="168" t="str">
        <f>IF(C1046370="","",VLOOKUP(C1046370,运单基本信息!$C$4:$P$1048576,12,FALSE))</f>
        <v/>
      </c>
    </row>
    <row r="1046371" spans="10:10">
      <c r="J1046371" s="168" t="str">
        <f>IF(C1046371="","",VLOOKUP(C1046371,运单基本信息!$C$4:$P$1048576,12,FALSE))</f>
        <v/>
      </c>
    </row>
    <row r="1046372" spans="10:10">
      <c r="J1046372" s="168" t="str">
        <f>IF(C1046372="","",VLOOKUP(C1046372,运单基本信息!$C$4:$P$1048576,12,FALSE))</f>
        <v/>
      </c>
    </row>
    <row r="1046373" spans="10:10">
      <c r="J1046373" s="168" t="str">
        <f>IF(C1046373="","",VLOOKUP(C1046373,运单基本信息!$C$4:$P$1048576,12,FALSE))</f>
        <v/>
      </c>
    </row>
    <row r="1046374" spans="10:10">
      <c r="J1046374" s="168" t="str">
        <f>IF(C1046374="","",VLOOKUP(C1046374,运单基本信息!$C$4:$P$1048576,12,FALSE))</f>
        <v/>
      </c>
    </row>
    <row r="1046375" spans="10:10">
      <c r="J1046375" s="168" t="str">
        <f>IF(C1046375="","",VLOOKUP(C1046375,运单基本信息!$C$4:$P$1048576,12,FALSE))</f>
        <v/>
      </c>
    </row>
    <row r="1046376" spans="10:10">
      <c r="J1046376" s="168" t="str">
        <f>IF(C1046376="","",VLOOKUP(C1046376,运单基本信息!$C$4:$P$1048576,12,FALSE))</f>
        <v/>
      </c>
    </row>
    <row r="1046377" spans="10:10">
      <c r="J1046377" s="168" t="str">
        <f>IF(C1046377="","",VLOOKUP(C1046377,运单基本信息!$C$4:$P$1048576,12,FALSE))</f>
        <v/>
      </c>
    </row>
    <row r="1046378" spans="10:10">
      <c r="J1046378" s="168" t="str">
        <f>IF(C1046378="","",VLOOKUP(C1046378,运单基本信息!$C$4:$P$1048576,12,FALSE))</f>
        <v/>
      </c>
    </row>
    <row r="1046379" spans="10:10">
      <c r="J1046379" s="168" t="str">
        <f>IF(C1046379="","",VLOOKUP(C1046379,运单基本信息!$C$4:$P$1048576,12,FALSE))</f>
        <v/>
      </c>
    </row>
    <row r="1046380" spans="10:10">
      <c r="J1046380" s="168" t="str">
        <f>IF(C1046380="","",VLOOKUP(C1046380,运单基本信息!$C$4:$P$1048576,12,FALSE))</f>
        <v/>
      </c>
    </row>
    <row r="1046381" spans="10:10">
      <c r="J1046381" s="168" t="str">
        <f>IF(C1046381="","",VLOOKUP(C1046381,运单基本信息!$C$4:$P$1048576,12,FALSE))</f>
        <v/>
      </c>
    </row>
    <row r="1046382" spans="10:10">
      <c r="J1046382" s="168" t="str">
        <f>IF(C1046382="","",VLOOKUP(C1046382,运单基本信息!$C$4:$P$1048576,12,FALSE))</f>
        <v/>
      </c>
    </row>
    <row r="1046383" spans="10:10">
      <c r="J1046383" s="168" t="str">
        <f>IF(C1046383="","",VLOOKUP(C1046383,运单基本信息!$C$4:$P$1048576,12,FALSE))</f>
        <v/>
      </c>
    </row>
    <row r="1046384" spans="10:10">
      <c r="J1046384" s="168" t="str">
        <f>IF(C1046384="","",VLOOKUP(C1046384,运单基本信息!$C$4:$P$1048576,12,FALSE))</f>
        <v/>
      </c>
    </row>
    <row r="1046385" spans="10:10">
      <c r="J1046385" s="168" t="str">
        <f>IF(C1046385="","",VLOOKUP(C1046385,运单基本信息!$C$4:$P$1048576,12,FALSE))</f>
        <v/>
      </c>
    </row>
    <row r="1046386" spans="10:10">
      <c r="J1046386" s="168" t="str">
        <f>IF(C1046386="","",VLOOKUP(C1046386,运单基本信息!$C$4:$P$1048576,12,FALSE))</f>
        <v/>
      </c>
    </row>
    <row r="1046387" spans="10:10">
      <c r="J1046387" s="168" t="str">
        <f>IF(C1046387="","",VLOOKUP(C1046387,运单基本信息!$C$4:$P$1048576,12,FALSE))</f>
        <v/>
      </c>
    </row>
    <row r="1046388" spans="10:10">
      <c r="J1046388" s="168" t="str">
        <f>IF(C1046388="","",VLOOKUP(C1046388,运单基本信息!$C$4:$P$1048576,12,FALSE))</f>
        <v/>
      </c>
    </row>
    <row r="1046389" spans="10:10">
      <c r="J1046389" s="168" t="str">
        <f>IF(C1046389="","",VLOOKUP(C1046389,运单基本信息!$C$4:$P$1048576,12,FALSE))</f>
        <v/>
      </c>
    </row>
    <row r="1046390" spans="10:10">
      <c r="J1046390" s="168" t="str">
        <f>IF(C1046390="","",VLOOKUP(C1046390,运单基本信息!$C$4:$P$1048576,12,FALSE))</f>
        <v/>
      </c>
    </row>
    <row r="1046391" spans="10:10">
      <c r="J1046391" s="168" t="str">
        <f>IF(C1046391="","",VLOOKUP(C1046391,运单基本信息!$C$4:$P$1048576,12,FALSE))</f>
        <v/>
      </c>
    </row>
    <row r="1046392" spans="10:10">
      <c r="J1046392" s="168" t="str">
        <f>IF(C1046392="","",VLOOKUP(C1046392,运单基本信息!$C$4:$P$1048576,12,FALSE))</f>
        <v/>
      </c>
    </row>
    <row r="1046393" spans="10:10">
      <c r="J1046393" s="168" t="str">
        <f>IF(C1046393="","",VLOOKUP(C1046393,运单基本信息!$C$4:$P$1048576,12,FALSE))</f>
        <v/>
      </c>
    </row>
    <row r="1046394" spans="10:10">
      <c r="J1046394" s="168" t="str">
        <f>IF(C1046394="","",VLOOKUP(C1046394,运单基本信息!$C$4:$P$1048576,12,FALSE))</f>
        <v/>
      </c>
    </row>
    <row r="1046395" spans="10:10">
      <c r="J1046395" s="168" t="str">
        <f>IF(C1046395="","",VLOOKUP(C1046395,运单基本信息!$C$4:$P$1048576,12,FALSE))</f>
        <v/>
      </c>
    </row>
    <row r="1046396" spans="10:10">
      <c r="J1046396" s="168" t="str">
        <f>IF(C1046396="","",VLOOKUP(C1046396,运单基本信息!$C$4:$P$1048576,12,FALSE))</f>
        <v/>
      </c>
    </row>
    <row r="1046397" spans="10:10">
      <c r="J1046397" s="168" t="str">
        <f>IF(C1046397="","",VLOOKUP(C1046397,运单基本信息!$C$4:$P$1048576,12,FALSE))</f>
        <v/>
      </c>
    </row>
    <row r="1046398" spans="10:10">
      <c r="J1046398" s="168" t="str">
        <f>IF(C1046398="","",VLOOKUP(C1046398,运单基本信息!$C$4:$P$1048576,12,FALSE))</f>
        <v/>
      </c>
    </row>
    <row r="1046399" spans="10:10">
      <c r="J1046399" s="168" t="str">
        <f>IF(C1046399="","",VLOOKUP(C1046399,运单基本信息!$C$4:$P$1048576,12,FALSE))</f>
        <v/>
      </c>
    </row>
    <row r="1046400" spans="10:10">
      <c r="J1046400" s="168" t="str">
        <f>IF(C1046400="","",VLOOKUP(C1046400,运单基本信息!$C$4:$P$1048576,12,FALSE))</f>
        <v/>
      </c>
    </row>
    <row r="1046401" spans="10:10">
      <c r="J1046401" s="168" t="str">
        <f>IF(C1046401="","",VLOOKUP(C1046401,运单基本信息!$C$4:$P$1048576,12,FALSE))</f>
        <v/>
      </c>
    </row>
    <row r="1046402" spans="10:10">
      <c r="J1046402" s="168" t="str">
        <f>IF(C1046402="","",VLOOKUP(C1046402,运单基本信息!$C$4:$P$1048576,12,FALSE))</f>
        <v/>
      </c>
    </row>
    <row r="1046403" spans="10:10">
      <c r="J1046403" s="168" t="str">
        <f>IF(C1046403="","",VLOOKUP(C1046403,运单基本信息!$C$4:$P$1048576,12,FALSE))</f>
        <v/>
      </c>
    </row>
    <row r="1046404" spans="10:10">
      <c r="J1046404" s="168" t="str">
        <f>IF(C1046404="","",VLOOKUP(C1046404,运单基本信息!$C$4:$P$1048576,12,FALSE))</f>
        <v/>
      </c>
    </row>
    <row r="1046405" spans="10:10">
      <c r="J1046405" s="168" t="str">
        <f>IF(C1046405="","",VLOOKUP(C1046405,运单基本信息!$C$4:$P$1048576,12,FALSE))</f>
        <v/>
      </c>
    </row>
    <row r="1046406" spans="10:10">
      <c r="J1046406" s="168" t="str">
        <f>IF(C1046406="","",VLOOKUP(C1046406,运单基本信息!$C$4:$P$1048576,12,FALSE))</f>
        <v/>
      </c>
    </row>
    <row r="1046407" spans="10:10">
      <c r="J1046407" s="168" t="str">
        <f>IF(C1046407="","",VLOOKUP(C1046407,运单基本信息!$C$4:$P$1048576,12,FALSE))</f>
        <v/>
      </c>
    </row>
    <row r="1046408" spans="10:10">
      <c r="J1046408" s="168" t="str">
        <f>IF(C1046408="","",VLOOKUP(C1046408,运单基本信息!$C$4:$P$1048576,12,FALSE))</f>
        <v/>
      </c>
    </row>
    <row r="1046409" spans="10:10">
      <c r="J1046409" s="168" t="str">
        <f>IF(C1046409="","",VLOOKUP(C1046409,运单基本信息!$C$4:$P$1048576,12,FALSE))</f>
        <v/>
      </c>
    </row>
    <row r="1046410" spans="10:10">
      <c r="J1046410" s="168" t="str">
        <f>IF(C1046410="","",VLOOKUP(C1046410,运单基本信息!$C$4:$P$1048576,12,FALSE))</f>
        <v/>
      </c>
    </row>
    <row r="1046411" spans="10:10">
      <c r="J1046411" s="168" t="str">
        <f>IF(C1046411="","",VLOOKUP(C1046411,运单基本信息!$C$4:$P$1048576,12,FALSE))</f>
        <v/>
      </c>
    </row>
    <row r="1046412" spans="10:10">
      <c r="J1046412" s="168" t="str">
        <f>IF(C1046412="","",VLOOKUP(C1046412,运单基本信息!$C$4:$P$1048576,12,FALSE))</f>
        <v/>
      </c>
    </row>
    <row r="1046413" spans="10:10">
      <c r="J1046413" s="168" t="str">
        <f>IF(C1046413="","",VLOOKUP(C1046413,运单基本信息!$C$4:$P$1048576,12,FALSE))</f>
        <v/>
      </c>
    </row>
    <row r="1046414" spans="10:10">
      <c r="J1046414" s="168" t="str">
        <f>IF(C1046414="","",VLOOKUP(C1046414,运单基本信息!$C$4:$P$1048576,12,FALSE))</f>
        <v/>
      </c>
    </row>
    <row r="1046415" spans="10:10">
      <c r="J1046415" s="168" t="str">
        <f>IF(C1046415="","",VLOOKUP(C1046415,运单基本信息!$C$4:$P$1048576,12,FALSE))</f>
        <v/>
      </c>
    </row>
    <row r="1046416" spans="10:10">
      <c r="J1046416" s="168" t="str">
        <f>IF(C1046416="","",VLOOKUP(C1046416,运单基本信息!$C$4:$P$1048576,12,FALSE))</f>
        <v/>
      </c>
    </row>
    <row r="1046417" spans="10:10">
      <c r="J1046417" s="168" t="str">
        <f>IF(C1046417="","",VLOOKUP(C1046417,运单基本信息!$C$4:$P$1048576,12,FALSE))</f>
        <v/>
      </c>
    </row>
    <row r="1046418" spans="10:10">
      <c r="J1046418" s="168" t="str">
        <f>IF(C1046418="","",VLOOKUP(C1046418,运单基本信息!$C$4:$P$1048576,12,FALSE))</f>
        <v/>
      </c>
    </row>
    <row r="1046419" spans="10:10">
      <c r="J1046419" s="168" t="str">
        <f>IF(C1046419="","",VLOOKUP(C1046419,运单基本信息!$C$4:$P$1048576,12,FALSE))</f>
        <v/>
      </c>
    </row>
    <row r="1046420" spans="10:10">
      <c r="J1046420" s="168" t="str">
        <f>IF(C1046420="","",VLOOKUP(C1046420,运单基本信息!$C$4:$P$1048576,12,FALSE))</f>
        <v/>
      </c>
    </row>
    <row r="1046421" spans="10:10">
      <c r="J1046421" s="168" t="str">
        <f>IF(C1046421="","",VLOOKUP(C1046421,运单基本信息!$C$4:$P$1048576,12,FALSE))</f>
        <v/>
      </c>
    </row>
    <row r="1046422" spans="10:10">
      <c r="J1046422" s="168" t="str">
        <f>IF(C1046422="","",VLOOKUP(C1046422,运单基本信息!$C$4:$P$1048576,12,FALSE))</f>
        <v/>
      </c>
    </row>
    <row r="1046423" spans="10:10">
      <c r="J1046423" s="168" t="str">
        <f>IF(C1046423="","",VLOOKUP(C1046423,运单基本信息!$C$4:$P$1048576,12,FALSE))</f>
        <v/>
      </c>
    </row>
    <row r="1046424" spans="10:10">
      <c r="J1046424" s="168" t="str">
        <f>IF(C1046424="","",VLOOKUP(C1046424,运单基本信息!$C$4:$P$1048576,12,FALSE))</f>
        <v/>
      </c>
    </row>
    <row r="1046425" spans="10:10">
      <c r="J1046425" s="168" t="str">
        <f>IF(C1046425="","",VLOOKUP(C1046425,运单基本信息!$C$4:$P$1048576,12,FALSE))</f>
        <v/>
      </c>
    </row>
    <row r="1046426" spans="10:10">
      <c r="J1046426" s="168" t="str">
        <f>IF(C1046426="","",VLOOKUP(C1046426,运单基本信息!$C$4:$P$1048576,12,FALSE))</f>
        <v/>
      </c>
    </row>
    <row r="1046427" spans="10:10">
      <c r="J1046427" s="168" t="str">
        <f>IF(C1046427="","",VLOOKUP(C1046427,运单基本信息!$C$4:$P$1048576,12,FALSE))</f>
        <v/>
      </c>
    </row>
    <row r="1046428" spans="10:10">
      <c r="J1046428" s="168" t="str">
        <f>IF(C1046428="","",VLOOKUP(C1046428,运单基本信息!$C$4:$P$1048576,12,FALSE))</f>
        <v/>
      </c>
    </row>
    <row r="1046429" spans="10:10">
      <c r="J1046429" s="168" t="str">
        <f>IF(C1046429="","",VLOOKUP(C1046429,运单基本信息!$C$4:$P$1048576,12,FALSE))</f>
        <v/>
      </c>
    </row>
    <row r="1046430" spans="10:10">
      <c r="J1046430" s="168" t="str">
        <f>IF(C1046430="","",VLOOKUP(C1046430,运单基本信息!$C$4:$P$1048576,12,FALSE))</f>
        <v/>
      </c>
    </row>
    <row r="1046431" spans="10:10">
      <c r="J1046431" s="168" t="str">
        <f>IF(C1046431="","",VLOOKUP(C1046431,运单基本信息!$C$4:$P$1048576,12,FALSE))</f>
        <v/>
      </c>
    </row>
    <row r="1046432" spans="10:10">
      <c r="J1046432" s="168" t="str">
        <f>IF(C1046432="","",VLOOKUP(C1046432,运单基本信息!$C$4:$P$1048576,12,FALSE))</f>
        <v/>
      </c>
    </row>
    <row r="1046433" spans="10:10">
      <c r="J1046433" s="168" t="str">
        <f>IF(C1046433="","",VLOOKUP(C1046433,运单基本信息!$C$4:$P$1048576,12,FALSE))</f>
        <v/>
      </c>
    </row>
    <row r="1046434" spans="10:10">
      <c r="J1046434" s="168" t="str">
        <f>IF(C1046434="","",VLOOKUP(C1046434,运单基本信息!$C$4:$P$1048576,12,FALSE))</f>
        <v/>
      </c>
    </row>
    <row r="1046435" spans="10:10">
      <c r="J1046435" s="168" t="str">
        <f>IF(C1046435="","",VLOOKUP(C1046435,运单基本信息!$C$4:$P$1048576,12,FALSE))</f>
        <v/>
      </c>
    </row>
    <row r="1046436" spans="10:10">
      <c r="J1046436" s="168" t="str">
        <f>IF(C1046436="","",VLOOKUP(C1046436,运单基本信息!$C$4:$P$1048576,12,FALSE))</f>
        <v/>
      </c>
    </row>
    <row r="1046437" spans="10:10">
      <c r="J1046437" s="168" t="str">
        <f>IF(C1046437="","",VLOOKUP(C1046437,运单基本信息!$C$4:$P$1048576,12,FALSE))</f>
        <v/>
      </c>
    </row>
    <row r="1046438" spans="10:10">
      <c r="J1046438" s="168" t="str">
        <f>IF(C1046438="","",VLOOKUP(C1046438,运单基本信息!$C$4:$P$1048576,12,FALSE))</f>
        <v/>
      </c>
    </row>
    <row r="1046439" spans="10:10">
      <c r="J1046439" s="168" t="str">
        <f>IF(C1046439="","",VLOOKUP(C1046439,运单基本信息!$C$4:$P$1048576,12,FALSE))</f>
        <v/>
      </c>
    </row>
    <row r="1046440" spans="10:10">
      <c r="J1046440" s="168" t="str">
        <f>IF(C1046440="","",VLOOKUP(C1046440,运单基本信息!$C$4:$P$1048576,12,FALSE))</f>
        <v/>
      </c>
    </row>
    <row r="1046441" spans="10:10">
      <c r="J1046441" s="168" t="str">
        <f>IF(C1046441="","",VLOOKUP(C1046441,运单基本信息!$C$4:$P$1048576,12,FALSE))</f>
        <v/>
      </c>
    </row>
    <row r="1046442" spans="10:10">
      <c r="J1046442" s="168" t="str">
        <f>IF(C1046442="","",VLOOKUP(C1046442,运单基本信息!$C$4:$P$1048576,12,FALSE))</f>
        <v/>
      </c>
    </row>
    <row r="1046443" spans="10:10">
      <c r="J1046443" s="168" t="str">
        <f>IF(C1046443="","",VLOOKUP(C1046443,运单基本信息!$C$4:$P$1048576,12,FALSE))</f>
        <v/>
      </c>
    </row>
    <row r="1046444" spans="10:10">
      <c r="J1046444" s="168" t="str">
        <f>IF(C1046444="","",VLOOKUP(C1046444,运单基本信息!$C$4:$P$1048576,12,FALSE))</f>
        <v/>
      </c>
    </row>
    <row r="1046445" spans="10:10">
      <c r="J1046445" s="168" t="str">
        <f>IF(C1046445="","",VLOOKUP(C1046445,运单基本信息!$C$4:$P$1048576,12,FALSE))</f>
        <v/>
      </c>
    </row>
    <row r="1046446" spans="10:10">
      <c r="J1046446" s="168" t="str">
        <f>IF(C1046446="","",VLOOKUP(C1046446,运单基本信息!$C$4:$P$1048576,12,FALSE))</f>
        <v/>
      </c>
    </row>
    <row r="1046447" spans="10:10">
      <c r="J1046447" s="168" t="str">
        <f>IF(C1046447="","",VLOOKUP(C1046447,运单基本信息!$C$4:$P$1048576,12,FALSE))</f>
        <v/>
      </c>
    </row>
    <row r="1046448" spans="10:10">
      <c r="J1046448" s="168" t="str">
        <f>IF(C1046448="","",VLOOKUP(C1046448,运单基本信息!$C$4:$P$1048576,12,FALSE))</f>
        <v/>
      </c>
    </row>
    <row r="1046449" spans="10:10">
      <c r="J1046449" s="168" t="str">
        <f>IF(C1046449="","",VLOOKUP(C1046449,运单基本信息!$C$4:$P$1048576,12,FALSE))</f>
        <v/>
      </c>
    </row>
    <row r="1046450" spans="10:10">
      <c r="J1046450" s="168" t="str">
        <f>IF(C1046450="","",VLOOKUP(C1046450,运单基本信息!$C$4:$P$1048576,12,FALSE))</f>
        <v/>
      </c>
    </row>
    <row r="1046451" spans="10:10">
      <c r="J1046451" s="168" t="str">
        <f>IF(C1046451="","",VLOOKUP(C1046451,运单基本信息!$C$4:$P$1048576,12,FALSE))</f>
        <v/>
      </c>
    </row>
    <row r="1046452" spans="10:10">
      <c r="J1046452" s="168" t="str">
        <f>IF(C1046452="","",VLOOKUP(C1046452,运单基本信息!$C$4:$P$1048576,12,FALSE))</f>
        <v/>
      </c>
    </row>
    <row r="1046453" spans="10:10">
      <c r="J1046453" s="168" t="str">
        <f>IF(C1046453="","",VLOOKUP(C1046453,运单基本信息!$C$4:$P$1048576,12,FALSE))</f>
        <v/>
      </c>
    </row>
    <row r="1046454" spans="10:10">
      <c r="J1046454" s="168" t="str">
        <f>IF(C1046454="","",VLOOKUP(C1046454,运单基本信息!$C$4:$P$1048576,12,FALSE))</f>
        <v/>
      </c>
    </row>
    <row r="1046455" spans="10:10">
      <c r="J1046455" s="168" t="str">
        <f>IF(C1046455="","",VLOOKUP(C1046455,运单基本信息!$C$4:$P$1048576,12,FALSE))</f>
        <v/>
      </c>
    </row>
    <row r="1046456" spans="10:10">
      <c r="J1046456" s="168" t="str">
        <f>IF(C1046456="","",VLOOKUP(C1046456,运单基本信息!$C$4:$P$1048576,12,FALSE))</f>
        <v/>
      </c>
    </row>
    <row r="1046457" spans="10:10">
      <c r="J1046457" s="168" t="str">
        <f>IF(C1046457="","",VLOOKUP(C1046457,运单基本信息!$C$4:$P$1048576,12,FALSE))</f>
        <v/>
      </c>
    </row>
    <row r="1046458" spans="10:10">
      <c r="J1046458" s="168" t="str">
        <f>IF(C1046458="","",VLOOKUP(C1046458,运单基本信息!$C$4:$P$1048576,12,FALSE))</f>
        <v/>
      </c>
    </row>
    <row r="1046459" spans="10:10">
      <c r="J1046459" s="168" t="str">
        <f>IF(C1046459="","",VLOOKUP(C1046459,运单基本信息!$C$4:$P$1048576,12,FALSE))</f>
        <v/>
      </c>
    </row>
    <row r="1046460" spans="10:10">
      <c r="J1046460" s="168" t="str">
        <f>IF(C1046460="","",VLOOKUP(C1046460,运单基本信息!$C$4:$P$1048576,12,FALSE))</f>
        <v/>
      </c>
    </row>
    <row r="1046461" spans="10:10">
      <c r="J1046461" s="168" t="str">
        <f>IF(C1046461="","",VLOOKUP(C1046461,运单基本信息!$C$4:$P$1048576,12,FALSE))</f>
        <v/>
      </c>
    </row>
    <row r="1046462" spans="10:10">
      <c r="J1046462" s="168" t="str">
        <f>IF(C1046462="","",VLOOKUP(C1046462,运单基本信息!$C$4:$P$1048576,12,FALSE))</f>
        <v/>
      </c>
    </row>
    <row r="1046463" spans="10:10">
      <c r="J1046463" s="168" t="str">
        <f>IF(C1046463="","",VLOOKUP(C1046463,运单基本信息!$C$4:$P$1048576,12,FALSE))</f>
        <v/>
      </c>
    </row>
    <row r="1046464" spans="10:10">
      <c r="J1046464" s="168" t="str">
        <f>IF(C1046464="","",VLOOKUP(C1046464,运单基本信息!$C$4:$P$1048576,12,FALSE))</f>
        <v/>
      </c>
    </row>
    <row r="1046465" spans="10:10">
      <c r="J1046465" s="168" t="str">
        <f>IF(C1046465="","",VLOOKUP(C1046465,运单基本信息!$C$4:$P$1048576,12,FALSE))</f>
        <v/>
      </c>
    </row>
    <row r="1046466" spans="10:10">
      <c r="J1046466" s="168" t="str">
        <f>IF(C1046466="","",VLOOKUP(C1046466,运单基本信息!$C$4:$P$1048576,12,FALSE))</f>
        <v/>
      </c>
    </row>
    <row r="1046467" spans="10:10">
      <c r="J1046467" s="168" t="str">
        <f>IF(C1046467="","",VLOOKUP(C1046467,运单基本信息!$C$4:$P$1048576,12,FALSE))</f>
        <v/>
      </c>
    </row>
    <row r="1046468" spans="10:10">
      <c r="J1046468" s="168" t="str">
        <f>IF(C1046468="","",VLOOKUP(C1046468,运单基本信息!$C$4:$P$1048576,12,FALSE))</f>
        <v/>
      </c>
    </row>
    <row r="1046469" spans="10:10">
      <c r="J1046469" s="168" t="str">
        <f>IF(C1046469="","",VLOOKUP(C1046469,运单基本信息!$C$4:$P$1048576,12,FALSE))</f>
        <v/>
      </c>
    </row>
    <row r="1046470" spans="10:10">
      <c r="J1046470" s="168" t="str">
        <f>IF(C1046470="","",VLOOKUP(C1046470,运单基本信息!$C$4:$P$1048576,12,FALSE))</f>
        <v/>
      </c>
    </row>
    <row r="1046471" spans="10:10">
      <c r="J1046471" s="168" t="str">
        <f>IF(C1046471="","",VLOOKUP(C1046471,运单基本信息!$C$4:$P$1048576,12,FALSE))</f>
        <v/>
      </c>
    </row>
    <row r="1046472" spans="10:10">
      <c r="J1046472" s="168" t="str">
        <f>IF(C1046472="","",VLOOKUP(C1046472,运单基本信息!$C$4:$P$1048576,12,FALSE))</f>
        <v/>
      </c>
    </row>
    <row r="1046473" spans="10:10">
      <c r="J1046473" s="168" t="str">
        <f>IF(C1046473="","",VLOOKUP(C1046473,运单基本信息!$C$4:$P$1048576,12,FALSE))</f>
        <v/>
      </c>
    </row>
    <row r="1046474" spans="10:10">
      <c r="J1046474" s="168" t="str">
        <f>IF(C1046474="","",VLOOKUP(C1046474,运单基本信息!$C$4:$P$1048576,12,FALSE))</f>
        <v/>
      </c>
    </row>
    <row r="1046475" spans="10:10">
      <c r="J1046475" s="168" t="str">
        <f>IF(C1046475="","",VLOOKUP(C1046475,运单基本信息!$C$4:$P$1048576,12,FALSE))</f>
        <v/>
      </c>
    </row>
    <row r="1046476" spans="10:10">
      <c r="J1046476" s="168" t="str">
        <f>IF(C1046476="","",VLOOKUP(C1046476,运单基本信息!$C$4:$P$1048576,12,FALSE))</f>
        <v/>
      </c>
    </row>
    <row r="1046477" spans="10:10">
      <c r="J1046477" s="168" t="str">
        <f>IF(C1046477="","",VLOOKUP(C1046477,运单基本信息!$C$4:$P$1048576,12,FALSE))</f>
        <v/>
      </c>
    </row>
    <row r="1046478" spans="10:10">
      <c r="J1046478" s="168" t="str">
        <f>IF(C1046478="","",VLOOKUP(C1046478,运单基本信息!$C$4:$P$1048576,12,FALSE))</f>
        <v/>
      </c>
    </row>
    <row r="1046479" spans="10:10">
      <c r="J1046479" s="168" t="str">
        <f>IF(C1046479="","",VLOOKUP(C1046479,运单基本信息!$C$4:$P$1048576,12,FALSE))</f>
        <v/>
      </c>
    </row>
    <row r="1046480" spans="10:10">
      <c r="J1046480" s="168" t="str">
        <f>IF(C1046480="","",VLOOKUP(C1046480,运单基本信息!$C$4:$P$1048576,12,FALSE))</f>
        <v/>
      </c>
    </row>
    <row r="1046481" spans="10:10">
      <c r="J1046481" s="168" t="str">
        <f>IF(C1046481="","",VLOOKUP(C1046481,运单基本信息!$C$4:$P$1048576,12,FALSE))</f>
        <v/>
      </c>
    </row>
    <row r="1046482" spans="10:10">
      <c r="J1046482" s="168" t="str">
        <f>IF(C1046482="","",VLOOKUP(C1046482,运单基本信息!$C$4:$P$1048576,12,FALSE))</f>
        <v/>
      </c>
    </row>
    <row r="1046483" spans="10:10">
      <c r="J1046483" s="168" t="str">
        <f>IF(C1046483="","",VLOOKUP(C1046483,运单基本信息!$C$4:$P$1048576,12,FALSE))</f>
        <v/>
      </c>
    </row>
    <row r="1046484" spans="10:10">
      <c r="J1046484" s="168" t="str">
        <f>IF(C1046484="","",VLOOKUP(C1046484,运单基本信息!$C$4:$P$1048576,12,FALSE))</f>
        <v/>
      </c>
    </row>
    <row r="1046485" spans="10:10">
      <c r="J1046485" s="168" t="str">
        <f>IF(C1046485="","",VLOOKUP(C1046485,运单基本信息!$C$4:$P$1048576,12,FALSE))</f>
        <v/>
      </c>
    </row>
    <row r="1046486" spans="10:10">
      <c r="J1046486" s="168" t="str">
        <f>IF(C1046486="","",VLOOKUP(C1046486,运单基本信息!$C$4:$P$1048576,12,FALSE))</f>
        <v/>
      </c>
    </row>
    <row r="1046487" spans="10:10">
      <c r="J1046487" s="168" t="str">
        <f>IF(C1046487="","",VLOOKUP(C1046487,运单基本信息!$C$4:$P$1048576,12,FALSE))</f>
        <v/>
      </c>
    </row>
    <row r="1046488" spans="10:10">
      <c r="J1046488" s="168" t="str">
        <f>IF(C1046488="","",VLOOKUP(C1046488,运单基本信息!$C$4:$P$1048576,12,FALSE))</f>
        <v/>
      </c>
    </row>
    <row r="1046489" spans="10:10">
      <c r="J1046489" s="168" t="str">
        <f>IF(C1046489="","",VLOOKUP(C1046489,运单基本信息!$C$4:$P$1048576,12,FALSE))</f>
        <v/>
      </c>
    </row>
    <row r="1046490" spans="10:10">
      <c r="J1046490" s="168" t="str">
        <f>IF(C1046490="","",VLOOKUP(C1046490,运单基本信息!$C$4:$P$1048576,12,FALSE))</f>
        <v/>
      </c>
    </row>
    <row r="1046491" spans="10:10">
      <c r="J1046491" s="168" t="str">
        <f>IF(C1046491="","",VLOOKUP(C1046491,运单基本信息!$C$4:$P$1048576,12,FALSE))</f>
        <v/>
      </c>
    </row>
    <row r="1046492" spans="10:10">
      <c r="J1046492" s="168" t="str">
        <f>IF(C1046492="","",VLOOKUP(C1046492,运单基本信息!$C$4:$P$1048576,12,FALSE))</f>
        <v/>
      </c>
    </row>
    <row r="1046493" spans="10:10">
      <c r="J1046493" s="168" t="str">
        <f>IF(C1046493="","",VLOOKUP(C1046493,运单基本信息!$C$4:$P$1048576,12,FALSE))</f>
        <v/>
      </c>
    </row>
    <row r="1046494" spans="10:10">
      <c r="J1046494" s="168" t="str">
        <f>IF(C1046494="","",VLOOKUP(C1046494,运单基本信息!$C$4:$P$1048576,12,FALSE))</f>
        <v/>
      </c>
    </row>
    <row r="1046495" spans="10:10">
      <c r="J1046495" s="168" t="str">
        <f>IF(C1046495="","",VLOOKUP(C1046495,运单基本信息!$C$4:$P$1048576,12,FALSE))</f>
        <v/>
      </c>
    </row>
    <row r="1046496" spans="10:10">
      <c r="J1046496" s="168" t="str">
        <f>IF(C1046496="","",VLOOKUP(C1046496,运单基本信息!$C$4:$P$1048576,12,FALSE))</f>
        <v/>
      </c>
    </row>
    <row r="1046497" spans="10:10">
      <c r="J1046497" s="168" t="str">
        <f>IF(C1046497="","",VLOOKUP(C1046497,运单基本信息!$C$4:$P$1048576,12,FALSE))</f>
        <v/>
      </c>
    </row>
    <row r="1046498" spans="10:10">
      <c r="J1046498" s="168" t="str">
        <f>IF(C1046498="","",VLOOKUP(C1046498,运单基本信息!$C$4:$P$1048576,12,FALSE))</f>
        <v/>
      </c>
    </row>
    <row r="1046499" spans="10:10">
      <c r="J1046499" s="168" t="str">
        <f>IF(C1046499="","",VLOOKUP(C1046499,运单基本信息!$C$4:$P$1048576,12,FALSE))</f>
        <v/>
      </c>
    </row>
    <row r="1046500" spans="10:10">
      <c r="J1046500" s="168" t="str">
        <f>IF(C1046500="","",VLOOKUP(C1046500,运单基本信息!$C$4:$P$1048576,12,FALSE))</f>
        <v/>
      </c>
    </row>
    <row r="1046501" spans="10:10">
      <c r="J1046501" s="168" t="str">
        <f>IF(C1046501="","",VLOOKUP(C1046501,运单基本信息!$C$4:$P$1048576,12,FALSE))</f>
        <v/>
      </c>
    </row>
    <row r="1046502" spans="10:10">
      <c r="J1046502" s="168" t="str">
        <f>IF(C1046502="","",VLOOKUP(C1046502,运单基本信息!$C$4:$P$1048576,12,FALSE))</f>
        <v/>
      </c>
    </row>
    <row r="1046503" spans="10:10">
      <c r="J1046503" s="168" t="str">
        <f>IF(C1046503="","",VLOOKUP(C1046503,运单基本信息!$C$4:$P$1048576,12,FALSE))</f>
        <v/>
      </c>
    </row>
    <row r="1046504" spans="10:10">
      <c r="J1046504" s="168" t="str">
        <f>IF(C1046504="","",VLOOKUP(C1046504,运单基本信息!$C$4:$P$1048576,12,FALSE))</f>
        <v/>
      </c>
    </row>
    <row r="1046505" spans="10:10">
      <c r="J1046505" s="168" t="str">
        <f>IF(C1046505="","",VLOOKUP(C1046505,运单基本信息!$C$4:$P$1048576,12,FALSE))</f>
        <v/>
      </c>
    </row>
    <row r="1046506" spans="10:10">
      <c r="J1046506" s="168" t="str">
        <f>IF(C1046506="","",VLOOKUP(C1046506,运单基本信息!$C$4:$P$1048576,12,FALSE))</f>
        <v/>
      </c>
    </row>
    <row r="1046507" spans="10:10">
      <c r="J1046507" s="168" t="str">
        <f>IF(C1046507="","",VLOOKUP(C1046507,运单基本信息!$C$4:$P$1048576,12,FALSE))</f>
        <v/>
      </c>
    </row>
    <row r="1046508" spans="10:10">
      <c r="J1046508" s="168" t="str">
        <f>IF(C1046508="","",VLOOKUP(C1046508,运单基本信息!$C$4:$P$1048576,12,FALSE))</f>
        <v/>
      </c>
    </row>
    <row r="1046509" spans="10:10">
      <c r="J1046509" s="168" t="str">
        <f>IF(C1046509="","",VLOOKUP(C1046509,运单基本信息!$C$4:$P$1048576,12,FALSE))</f>
        <v/>
      </c>
    </row>
    <row r="1046510" spans="10:10">
      <c r="J1046510" s="168" t="str">
        <f>IF(C1046510="","",VLOOKUP(C1046510,运单基本信息!$C$4:$P$1048576,12,FALSE))</f>
        <v/>
      </c>
    </row>
    <row r="1046511" spans="10:10">
      <c r="J1046511" s="168" t="str">
        <f>IF(C1046511="","",VLOOKUP(C1046511,运单基本信息!$C$4:$P$1048576,12,FALSE))</f>
        <v/>
      </c>
    </row>
    <row r="1046512" spans="10:10">
      <c r="J1046512" s="168" t="str">
        <f>IF(C1046512="","",VLOOKUP(C1046512,运单基本信息!$C$4:$P$1048576,12,FALSE))</f>
        <v/>
      </c>
    </row>
    <row r="1046513" spans="10:10">
      <c r="J1046513" s="168" t="str">
        <f>IF(C1046513="","",VLOOKUP(C1046513,运单基本信息!$C$4:$P$1048576,12,FALSE))</f>
        <v/>
      </c>
    </row>
    <row r="1046514" spans="10:10">
      <c r="J1046514" s="168" t="str">
        <f>IF(C1046514="","",VLOOKUP(C1046514,运单基本信息!$C$4:$P$1048576,12,FALSE))</f>
        <v/>
      </c>
    </row>
    <row r="1046515" spans="10:10">
      <c r="J1046515" s="168" t="str">
        <f>IF(C1046515="","",VLOOKUP(C1046515,运单基本信息!$C$4:$P$1048576,12,FALSE))</f>
        <v/>
      </c>
    </row>
    <row r="1046516" spans="10:10">
      <c r="J1046516" s="168" t="str">
        <f>IF(C1046516="","",VLOOKUP(C1046516,运单基本信息!$C$4:$P$1048576,12,FALSE))</f>
        <v/>
      </c>
    </row>
    <row r="1046517" spans="10:10">
      <c r="J1046517" s="168" t="str">
        <f>IF(C1046517="","",VLOOKUP(C1046517,运单基本信息!$C$4:$P$1048576,12,FALSE))</f>
        <v/>
      </c>
    </row>
    <row r="1046518" spans="10:10">
      <c r="J1046518" s="168" t="str">
        <f>IF(C1046518="","",VLOOKUP(C1046518,运单基本信息!$C$4:$P$1048576,12,FALSE))</f>
        <v/>
      </c>
    </row>
    <row r="1046519" spans="10:10">
      <c r="J1046519" s="168" t="str">
        <f>IF(C1046519="","",VLOOKUP(C1046519,运单基本信息!$C$4:$P$1048576,12,FALSE))</f>
        <v/>
      </c>
    </row>
    <row r="1046520" spans="10:10">
      <c r="J1046520" s="168" t="str">
        <f>IF(C1046520="","",VLOOKUP(C1046520,运单基本信息!$C$4:$P$1048576,12,FALSE))</f>
        <v/>
      </c>
    </row>
    <row r="1046521" spans="10:10">
      <c r="J1046521" s="168" t="str">
        <f>IF(C1046521="","",VLOOKUP(C1046521,运单基本信息!$C$4:$P$1048576,12,FALSE))</f>
        <v/>
      </c>
    </row>
    <row r="1046522" spans="10:10">
      <c r="J1046522" s="168" t="str">
        <f>IF(C1046522="","",VLOOKUP(C1046522,运单基本信息!$C$4:$P$1048576,12,FALSE))</f>
        <v/>
      </c>
    </row>
    <row r="1046523" spans="10:10">
      <c r="J1046523" s="168" t="str">
        <f>IF(C1046523="","",VLOOKUP(C1046523,运单基本信息!$C$4:$P$1048576,12,FALSE))</f>
        <v/>
      </c>
    </row>
    <row r="1046524" spans="10:10">
      <c r="J1046524" s="168" t="str">
        <f>IF(C1046524="","",VLOOKUP(C1046524,运单基本信息!$C$4:$P$1048576,12,FALSE))</f>
        <v/>
      </c>
    </row>
    <row r="1046525" spans="10:10">
      <c r="J1046525" s="168" t="str">
        <f>IF(C1046525="","",VLOOKUP(C1046525,运单基本信息!$C$4:$P$1048576,12,FALSE))</f>
        <v/>
      </c>
    </row>
    <row r="1046526" spans="10:10">
      <c r="J1046526" s="168" t="str">
        <f>IF(C1046526="","",VLOOKUP(C1046526,运单基本信息!$C$4:$P$1048576,12,FALSE))</f>
        <v/>
      </c>
    </row>
    <row r="1046527" spans="10:10">
      <c r="J1046527" s="168" t="str">
        <f>IF(C1046527="","",VLOOKUP(C1046527,运单基本信息!$C$4:$P$1048576,12,FALSE))</f>
        <v/>
      </c>
    </row>
    <row r="1046528" spans="10:10">
      <c r="J1046528" s="168" t="str">
        <f>IF(C1046528="","",VLOOKUP(C1046528,运单基本信息!$C$4:$P$1048576,12,FALSE))</f>
        <v/>
      </c>
    </row>
    <row r="1046529" spans="10:10">
      <c r="J1046529" s="168" t="str">
        <f>IF(C1046529="","",VLOOKUP(C1046529,运单基本信息!$C$4:$P$1048576,12,FALSE))</f>
        <v/>
      </c>
    </row>
    <row r="1046530" spans="10:10">
      <c r="J1046530" s="168" t="str">
        <f>IF(C1046530="","",VLOOKUP(C1046530,运单基本信息!$C$4:$P$1048576,12,FALSE))</f>
        <v/>
      </c>
    </row>
    <row r="1046531" spans="10:10">
      <c r="J1046531" s="168" t="str">
        <f>IF(C1046531="","",VLOOKUP(C1046531,运单基本信息!$C$4:$P$1048576,12,FALSE))</f>
        <v/>
      </c>
    </row>
    <row r="1046532" spans="10:10">
      <c r="J1046532" s="168" t="str">
        <f>IF(C1046532="","",VLOOKUP(C1046532,运单基本信息!$C$4:$P$1048576,12,FALSE))</f>
        <v/>
      </c>
    </row>
    <row r="1046533" spans="10:10">
      <c r="J1046533" s="168" t="str">
        <f>IF(C1046533="","",VLOOKUP(C1046533,运单基本信息!$C$4:$P$1048576,12,FALSE))</f>
        <v/>
      </c>
    </row>
    <row r="1046534" spans="10:10">
      <c r="J1046534" s="168" t="str">
        <f>IF(C1046534="","",VLOOKUP(C1046534,运单基本信息!$C$4:$P$1048576,12,FALSE))</f>
        <v/>
      </c>
    </row>
    <row r="1046535" spans="10:10">
      <c r="J1046535" s="168" t="str">
        <f>IF(C1046535="","",VLOOKUP(C1046535,运单基本信息!$C$4:$P$1048576,12,FALSE))</f>
        <v/>
      </c>
    </row>
    <row r="1046536" spans="10:10">
      <c r="J1046536" s="168" t="str">
        <f>IF(C1046536="","",VLOOKUP(C1046536,运单基本信息!$C$4:$P$1048576,12,FALSE))</f>
        <v/>
      </c>
    </row>
    <row r="1046537" spans="10:10">
      <c r="J1046537" s="168" t="str">
        <f>IF(C1046537="","",VLOOKUP(C1046537,运单基本信息!$C$4:$P$1048576,12,FALSE))</f>
        <v/>
      </c>
    </row>
    <row r="1046538" spans="10:10">
      <c r="J1046538" s="168" t="str">
        <f>IF(C1046538="","",VLOOKUP(C1046538,运单基本信息!$C$4:$P$1048576,12,FALSE))</f>
        <v/>
      </c>
    </row>
    <row r="1046539" spans="10:10">
      <c r="J1046539" s="168" t="str">
        <f>IF(C1046539="","",VLOOKUP(C1046539,运单基本信息!$C$4:$P$1048576,12,FALSE))</f>
        <v/>
      </c>
    </row>
    <row r="1046540" spans="10:10">
      <c r="J1046540" s="168" t="str">
        <f>IF(C1046540="","",VLOOKUP(C1046540,运单基本信息!$C$4:$P$1048576,12,FALSE))</f>
        <v/>
      </c>
    </row>
    <row r="1046541" spans="10:10">
      <c r="J1046541" s="168" t="str">
        <f>IF(C1046541="","",VLOOKUP(C1046541,运单基本信息!$C$4:$P$1048576,12,FALSE))</f>
        <v/>
      </c>
    </row>
    <row r="1046542" spans="10:10">
      <c r="J1046542" s="168" t="str">
        <f>IF(C1046542="","",VLOOKUP(C1046542,运单基本信息!$C$4:$P$1048576,12,FALSE))</f>
        <v/>
      </c>
    </row>
    <row r="1046543" spans="10:10">
      <c r="J1046543" s="168" t="str">
        <f>IF(C1046543="","",VLOOKUP(C1046543,运单基本信息!$C$4:$P$1048576,12,FALSE))</f>
        <v/>
      </c>
    </row>
    <row r="1046544" spans="10:10">
      <c r="J1046544" s="168" t="str">
        <f>IF(C1046544="","",VLOOKUP(C1046544,运单基本信息!$C$4:$P$1048576,12,FALSE))</f>
        <v/>
      </c>
    </row>
    <row r="1046545" spans="10:10">
      <c r="J1046545" s="168" t="str">
        <f>IF(C1046545="","",VLOOKUP(C1046545,运单基本信息!$C$4:$P$1048576,12,FALSE))</f>
        <v/>
      </c>
    </row>
    <row r="1046546" spans="10:10">
      <c r="J1046546" s="168" t="str">
        <f>IF(C1046546="","",VLOOKUP(C1046546,运单基本信息!$C$4:$P$1048576,12,FALSE))</f>
        <v/>
      </c>
    </row>
    <row r="1046547" spans="10:10">
      <c r="J1046547" s="168" t="str">
        <f>IF(C1046547="","",VLOOKUP(C1046547,运单基本信息!$C$4:$P$1048576,12,FALSE))</f>
        <v/>
      </c>
    </row>
    <row r="1046548" spans="10:10">
      <c r="J1046548" s="168" t="str">
        <f>IF(C1046548="","",VLOOKUP(C1046548,运单基本信息!$C$4:$P$1048576,12,FALSE))</f>
        <v/>
      </c>
    </row>
    <row r="1046549" spans="10:10">
      <c r="J1046549" s="168" t="str">
        <f>IF(C1046549="","",VLOOKUP(C1046549,运单基本信息!$C$4:$P$1048576,12,FALSE))</f>
        <v/>
      </c>
    </row>
    <row r="1046550" spans="10:10">
      <c r="J1046550" s="168" t="str">
        <f>IF(C1046550="","",VLOOKUP(C1046550,运单基本信息!$C$4:$P$1048576,12,FALSE))</f>
        <v/>
      </c>
    </row>
    <row r="1046551" spans="10:10">
      <c r="J1046551" s="168" t="str">
        <f>IF(C1046551="","",VLOOKUP(C1046551,运单基本信息!$C$4:$P$1048576,12,FALSE))</f>
        <v/>
      </c>
    </row>
    <row r="1046552" spans="10:10">
      <c r="J1046552" s="168" t="str">
        <f>IF(C1046552="","",VLOOKUP(C1046552,运单基本信息!$C$4:$P$1048576,12,FALSE))</f>
        <v/>
      </c>
    </row>
    <row r="1046553" spans="10:10">
      <c r="J1046553" s="168" t="str">
        <f>IF(C1046553="","",VLOOKUP(C1046553,运单基本信息!$C$4:$P$1048576,12,FALSE))</f>
        <v/>
      </c>
    </row>
    <row r="1046554" spans="10:10">
      <c r="J1046554" s="168" t="str">
        <f>IF(C1046554="","",VLOOKUP(C1046554,运单基本信息!$C$4:$P$1048576,12,FALSE))</f>
        <v/>
      </c>
    </row>
    <row r="1046555" spans="10:10">
      <c r="J1046555" s="168" t="str">
        <f>IF(C1046555="","",VLOOKUP(C1046555,运单基本信息!$C$4:$P$1048576,12,FALSE))</f>
        <v/>
      </c>
    </row>
    <row r="1046556" spans="10:10">
      <c r="J1046556" s="168" t="str">
        <f>IF(C1046556="","",VLOOKUP(C1046556,运单基本信息!$C$4:$P$1048576,12,FALSE))</f>
        <v/>
      </c>
    </row>
    <row r="1046557" spans="10:10">
      <c r="J1046557" s="168" t="str">
        <f>IF(C1046557="","",VLOOKUP(C1046557,运单基本信息!$C$4:$P$1048576,12,FALSE))</f>
        <v/>
      </c>
    </row>
    <row r="1046558" spans="10:10">
      <c r="J1046558" s="168" t="str">
        <f>IF(C1046558="","",VLOOKUP(C1046558,运单基本信息!$C$4:$P$1048576,12,FALSE))</f>
        <v/>
      </c>
    </row>
    <row r="1046559" spans="10:10">
      <c r="J1046559" s="168" t="str">
        <f>IF(C1046559="","",VLOOKUP(C1046559,运单基本信息!$C$4:$P$1048576,12,FALSE))</f>
        <v/>
      </c>
    </row>
    <row r="1046560" spans="10:10">
      <c r="J1046560" s="168" t="str">
        <f>IF(C1046560="","",VLOOKUP(C1046560,运单基本信息!$C$4:$P$1048576,12,FALSE))</f>
        <v/>
      </c>
    </row>
    <row r="1046561" spans="10:10">
      <c r="J1046561" s="168" t="str">
        <f>IF(C1046561="","",VLOOKUP(C1046561,运单基本信息!$C$4:$P$1048576,12,FALSE))</f>
        <v/>
      </c>
    </row>
    <row r="1046562" spans="10:10">
      <c r="J1046562" s="168" t="str">
        <f>IF(C1046562="","",VLOOKUP(C1046562,运单基本信息!$C$4:$P$1048576,12,FALSE))</f>
        <v/>
      </c>
    </row>
    <row r="1046563" spans="10:10">
      <c r="J1046563" s="168" t="str">
        <f>IF(C1046563="","",VLOOKUP(C1046563,运单基本信息!$C$4:$P$1048576,12,FALSE))</f>
        <v/>
      </c>
    </row>
    <row r="1046564" spans="10:10">
      <c r="J1046564" s="168" t="str">
        <f>IF(C1046564="","",VLOOKUP(C1046564,运单基本信息!$C$4:$P$1048576,12,FALSE))</f>
        <v/>
      </c>
    </row>
    <row r="1046565" spans="10:10">
      <c r="J1046565" s="168" t="str">
        <f>IF(C1046565="","",VLOOKUP(C1046565,运单基本信息!$C$4:$P$1048576,12,FALSE))</f>
        <v/>
      </c>
    </row>
    <row r="1046566" spans="10:10">
      <c r="J1046566" s="168" t="str">
        <f>IF(C1046566="","",VLOOKUP(C1046566,运单基本信息!$C$4:$P$1048576,12,FALSE))</f>
        <v/>
      </c>
    </row>
    <row r="1046567" spans="10:10">
      <c r="J1046567" s="168" t="str">
        <f>IF(C1046567="","",VLOOKUP(C1046567,运单基本信息!$C$4:$P$1048576,12,FALSE))</f>
        <v/>
      </c>
    </row>
    <row r="1046568" spans="10:10">
      <c r="J1046568" s="168" t="str">
        <f>IF(C1046568="","",VLOOKUP(C1046568,运单基本信息!$C$4:$P$1048576,12,FALSE))</f>
        <v/>
      </c>
    </row>
    <row r="1046569" spans="10:10">
      <c r="J1046569" s="168" t="str">
        <f>IF(C1046569="","",VLOOKUP(C1046569,运单基本信息!$C$4:$P$1048576,12,FALSE))</f>
        <v/>
      </c>
    </row>
    <row r="1046570" spans="10:10">
      <c r="J1046570" s="168" t="str">
        <f>IF(C1046570="","",VLOOKUP(C1046570,运单基本信息!$C$4:$P$1048576,12,FALSE))</f>
        <v/>
      </c>
    </row>
    <row r="1046571" spans="10:10">
      <c r="J1046571" s="168" t="str">
        <f>IF(C1046571="","",VLOOKUP(C1046571,运单基本信息!$C$4:$P$1048576,12,FALSE))</f>
        <v/>
      </c>
    </row>
    <row r="1046572" spans="10:10">
      <c r="J1046572" s="168" t="str">
        <f>IF(C1046572="","",VLOOKUP(C1046572,运单基本信息!$C$4:$P$1048576,12,FALSE))</f>
        <v/>
      </c>
    </row>
    <row r="1046573" spans="10:10">
      <c r="J1046573" s="168" t="str">
        <f>IF(C1046573="","",VLOOKUP(C1046573,运单基本信息!$C$4:$P$1048576,12,FALSE))</f>
        <v/>
      </c>
    </row>
    <row r="1046574" spans="10:10">
      <c r="J1046574" s="168" t="str">
        <f>IF(C1046574="","",VLOOKUP(C1046574,运单基本信息!$C$4:$P$1048576,12,FALSE))</f>
        <v/>
      </c>
    </row>
    <row r="1046575" spans="10:10">
      <c r="J1046575" s="168" t="str">
        <f>IF(C1046575="","",VLOOKUP(C1046575,运单基本信息!$C$4:$P$1048576,12,FALSE))</f>
        <v/>
      </c>
    </row>
    <row r="1046576" spans="10:10">
      <c r="J1046576" s="168" t="str">
        <f>IF(C1046576="","",VLOOKUP(C1046576,运单基本信息!$C$4:$P$1048576,12,FALSE))</f>
        <v/>
      </c>
    </row>
    <row r="1046577" spans="10:10">
      <c r="J1046577" s="168" t="str">
        <f>IF(C1046577="","",VLOOKUP(C1046577,运单基本信息!$C$4:$P$1048576,12,FALSE))</f>
        <v/>
      </c>
    </row>
    <row r="1046578" spans="10:10">
      <c r="J1046578" s="168" t="str">
        <f>IF(C1046578="","",VLOOKUP(C1046578,运单基本信息!$C$4:$P$1048576,12,FALSE))</f>
        <v/>
      </c>
    </row>
    <row r="1046579" spans="10:10">
      <c r="J1046579" s="168" t="str">
        <f>IF(C1046579="","",VLOOKUP(C1046579,运单基本信息!$C$4:$P$1048576,12,FALSE))</f>
        <v/>
      </c>
    </row>
    <row r="1046580" spans="10:10">
      <c r="J1046580" s="168" t="str">
        <f>IF(C1046580="","",VLOOKUP(C1046580,运单基本信息!$C$4:$P$1048576,12,FALSE))</f>
        <v/>
      </c>
    </row>
    <row r="1046581" spans="10:10">
      <c r="J1046581" s="168" t="str">
        <f>IF(C1046581="","",VLOOKUP(C1046581,运单基本信息!$C$4:$P$1048576,12,FALSE))</f>
        <v/>
      </c>
    </row>
    <row r="1046582" spans="10:10">
      <c r="J1046582" s="168" t="str">
        <f>IF(C1046582="","",VLOOKUP(C1046582,运单基本信息!$C$4:$P$1048576,12,FALSE))</f>
        <v/>
      </c>
    </row>
    <row r="1046583" spans="10:10">
      <c r="J1046583" s="168" t="str">
        <f>IF(C1046583="","",VLOOKUP(C1046583,运单基本信息!$C$4:$P$1048576,12,FALSE))</f>
        <v/>
      </c>
    </row>
    <row r="1046584" spans="10:10">
      <c r="J1046584" s="168" t="str">
        <f>IF(C1046584="","",VLOOKUP(C1046584,运单基本信息!$C$4:$P$1048576,12,FALSE))</f>
        <v/>
      </c>
    </row>
    <row r="1046585" spans="10:10">
      <c r="J1046585" s="168" t="str">
        <f>IF(C1046585="","",VLOOKUP(C1046585,运单基本信息!$C$4:$P$1048576,12,FALSE))</f>
        <v/>
      </c>
    </row>
    <row r="1046586" spans="10:10">
      <c r="J1046586" s="168" t="str">
        <f>IF(C1046586="","",VLOOKUP(C1046586,运单基本信息!$C$4:$P$1048576,12,FALSE))</f>
        <v/>
      </c>
    </row>
    <row r="1046587" spans="10:10">
      <c r="J1046587" s="168" t="str">
        <f>IF(C1046587="","",VLOOKUP(C1046587,运单基本信息!$C$4:$P$1048576,12,FALSE))</f>
        <v/>
      </c>
    </row>
    <row r="1046588" spans="10:10">
      <c r="J1046588" s="168" t="str">
        <f>IF(C1046588="","",VLOOKUP(C1046588,运单基本信息!$C$4:$P$1048576,12,FALSE))</f>
        <v/>
      </c>
    </row>
    <row r="1046589" spans="10:10">
      <c r="J1046589" s="168" t="str">
        <f>IF(C1046589="","",VLOOKUP(C1046589,运单基本信息!$C$4:$P$1048576,12,FALSE))</f>
        <v/>
      </c>
    </row>
    <row r="1046590" spans="10:10">
      <c r="J1046590" s="168" t="str">
        <f>IF(C1046590="","",VLOOKUP(C1046590,运单基本信息!$C$4:$P$1048576,12,FALSE))</f>
        <v/>
      </c>
    </row>
    <row r="1046591" spans="10:10">
      <c r="J1046591" s="168" t="str">
        <f>IF(C1046591="","",VLOOKUP(C1046591,运单基本信息!$C$4:$P$1048576,12,FALSE))</f>
        <v/>
      </c>
    </row>
    <row r="1046592" spans="10:10">
      <c r="J1046592" s="168" t="str">
        <f>IF(C1046592="","",VLOOKUP(C1046592,运单基本信息!$C$4:$P$1048576,12,FALSE))</f>
        <v/>
      </c>
    </row>
    <row r="1046593" spans="10:10">
      <c r="J1046593" s="168" t="str">
        <f>IF(C1046593="","",VLOOKUP(C1046593,运单基本信息!$C$4:$P$1048576,12,FALSE))</f>
        <v/>
      </c>
    </row>
    <row r="1046594" spans="10:10">
      <c r="J1046594" s="168" t="str">
        <f>IF(C1046594="","",VLOOKUP(C1046594,运单基本信息!$C$4:$P$1048576,12,FALSE))</f>
        <v/>
      </c>
    </row>
    <row r="1046595" spans="10:10">
      <c r="J1046595" s="168" t="str">
        <f>IF(C1046595="","",VLOOKUP(C1046595,运单基本信息!$C$4:$P$1048576,12,FALSE))</f>
        <v/>
      </c>
    </row>
    <row r="1046596" spans="10:10">
      <c r="J1046596" s="168" t="str">
        <f>IF(C1046596="","",VLOOKUP(C1046596,运单基本信息!$C$4:$P$1048576,12,FALSE))</f>
        <v/>
      </c>
    </row>
    <row r="1046597" spans="10:10">
      <c r="J1046597" s="168" t="str">
        <f>IF(C1046597="","",VLOOKUP(C1046597,运单基本信息!$C$4:$P$1048576,12,FALSE))</f>
        <v/>
      </c>
    </row>
    <row r="1046598" spans="10:10">
      <c r="J1046598" s="168" t="str">
        <f>IF(C1046598="","",VLOOKUP(C1046598,运单基本信息!$C$4:$P$1048576,12,FALSE))</f>
        <v/>
      </c>
    </row>
    <row r="1046599" spans="10:10">
      <c r="J1046599" s="168" t="str">
        <f>IF(C1046599="","",VLOOKUP(C1046599,运单基本信息!$C$4:$P$1048576,12,FALSE))</f>
        <v/>
      </c>
    </row>
    <row r="1046600" spans="10:10">
      <c r="J1046600" s="168" t="str">
        <f>IF(C1046600="","",VLOOKUP(C1046600,运单基本信息!$C$4:$P$1048576,12,FALSE))</f>
        <v/>
      </c>
    </row>
    <row r="1046601" spans="10:10">
      <c r="J1046601" s="168" t="str">
        <f>IF(C1046601="","",VLOOKUP(C1046601,运单基本信息!$C$4:$P$1048576,12,FALSE))</f>
        <v/>
      </c>
    </row>
    <row r="1046602" spans="10:10">
      <c r="J1046602" s="168" t="str">
        <f>IF(C1046602="","",VLOOKUP(C1046602,运单基本信息!$C$4:$P$1048576,12,FALSE))</f>
        <v/>
      </c>
    </row>
    <row r="1046603" spans="10:10">
      <c r="J1046603" s="168" t="str">
        <f>IF(C1046603="","",VLOOKUP(C1046603,运单基本信息!$C$4:$P$1048576,12,FALSE))</f>
        <v/>
      </c>
    </row>
    <row r="1046604" spans="10:10">
      <c r="J1046604" s="168" t="str">
        <f>IF(C1046604="","",VLOOKUP(C1046604,运单基本信息!$C$4:$P$1048576,12,FALSE))</f>
        <v/>
      </c>
    </row>
    <row r="1046605" spans="10:10">
      <c r="J1046605" s="168" t="str">
        <f>IF(C1046605="","",VLOOKUP(C1046605,运单基本信息!$C$4:$P$1048576,12,FALSE))</f>
        <v/>
      </c>
    </row>
    <row r="1046606" spans="10:10">
      <c r="J1046606" s="168" t="str">
        <f>IF(C1046606="","",VLOOKUP(C1046606,运单基本信息!$C$4:$P$1048576,12,FALSE))</f>
        <v/>
      </c>
    </row>
    <row r="1046607" spans="10:10">
      <c r="J1046607" s="168" t="str">
        <f>IF(C1046607="","",VLOOKUP(C1046607,运单基本信息!$C$4:$P$1048576,12,FALSE))</f>
        <v/>
      </c>
    </row>
    <row r="1046608" spans="10:10">
      <c r="J1046608" s="168" t="str">
        <f>IF(C1046608="","",VLOOKUP(C1046608,运单基本信息!$C$4:$P$1048576,12,FALSE))</f>
        <v/>
      </c>
    </row>
    <row r="1046609" spans="10:10">
      <c r="J1046609" s="168" t="str">
        <f>IF(C1046609="","",VLOOKUP(C1046609,运单基本信息!$C$4:$P$1048576,12,FALSE))</f>
        <v/>
      </c>
    </row>
    <row r="1046610" spans="10:10">
      <c r="J1046610" s="168" t="str">
        <f>IF(C1046610="","",VLOOKUP(C1046610,运单基本信息!$C$4:$P$1048576,12,FALSE))</f>
        <v/>
      </c>
    </row>
    <row r="1046611" spans="10:10">
      <c r="J1046611" s="168" t="str">
        <f>IF(C1046611="","",VLOOKUP(C1046611,运单基本信息!$C$4:$P$1048576,12,FALSE))</f>
        <v/>
      </c>
    </row>
    <row r="1046612" spans="10:10">
      <c r="J1046612" s="168" t="str">
        <f>IF(C1046612="","",VLOOKUP(C1046612,运单基本信息!$C$4:$P$1048576,12,FALSE))</f>
        <v/>
      </c>
    </row>
    <row r="1046613" spans="10:10">
      <c r="J1046613" s="168" t="str">
        <f>IF(C1046613="","",VLOOKUP(C1046613,运单基本信息!$C$4:$P$1048576,12,FALSE))</f>
        <v/>
      </c>
    </row>
    <row r="1046614" spans="10:10">
      <c r="J1046614" s="168" t="str">
        <f>IF(C1046614="","",VLOOKUP(C1046614,运单基本信息!$C$4:$P$1048576,12,FALSE))</f>
        <v/>
      </c>
    </row>
    <row r="1046615" spans="10:10">
      <c r="J1046615" s="168" t="str">
        <f>IF(C1046615="","",VLOOKUP(C1046615,运单基本信息!$C$4:$P$1048576,12,FALSE))</f>
        <v/>
      </c>
    </row>
    <row r="1046616" spans="10:10">
      <c r="J1046616" s="168" t="str">
        <f>IF(C1046616="","",VLOOKUP(C1046616,运单基本信息!$C$4:$P$1048576,12,FALSE))</f>
        <v/>
      </c>
    </row>
    <row r="1046617" spans="10:10">
      <c r="J1046617" s="168" t="str">
        <f>IF(C1046617="","",VLOOKUP(C1046617,运单基本信息!$C$4:$P$1048576,12,FALSE))</f>
        <v/>
      </c>
    </row>
    <row r="1046618" spans="10:10">
      <c r="J1046618" s="168" t="str">
        <f>IF(C1046618="","",VLOOKUP(C1046618,运单基本信息!$C$4:$P$1048576,12,FALSE))</f>
        <v/>
      </c>
    </row>
    <row r="1046619" spans="10:10">
      <c r="J1046619" s="168" t="str">
        <f>IF(C1046619="","",VLOOKUP(C1046619,运单基本信息!$C$4:$P$1048576,12,FALSE))</f>
        <v/>
      </c>
    </row>
    <row r="1046620" spans="10:10">
      <c r="J1046620" s="168" t="str">
        <f>IF(C1046620="","",VLOOKUP(C1046620,运单基本信息!$C$4:$P$1048576,12,FALSE))</f>
        <v/>
      </c>
    </row>
    <row r="1046621" spans="10:10">
      <c r="J1046621" s="168" t="str">
        <f>IF(C1046621="","",VLOOKUP(C1046621,运单基本信息!$C$4:$P$1048576,12,FALSE))</f>
        <v/>
      </c>
    </row>
    <row r="1046622" spans="10:10">
      <c r="J1046622" s="168" t="str">
        <f>IF(C1046622="","",VLOOKUP(C1046622,运单基本信息!$C$4:$P$1048576,12,FALSE))</f>
        <v/>
      </c>
    </row>
    <row r="1046623" spans="10:10">
      <c r="J1046623" s="168" t="str">
        <f>IF(C1046623="","",VLOOKUP(C1046623,运单基本信息!$C$4:$P$1048576,12,FALSE))</f>
        <v/>
      </c>
    </row>
    <row r="1046624" spans="10:10">
      <c r="J1046624" s="168" t="str">
        <f>IF(C1046624="","",VLOOKUP(C1046624,运单基本信息!$C$4:$P$1048576,12,FALSE))</f>
        <v/>
      </c>
    </row>
    <row r="1046625" spans="10:10">
      <c r="J1046625" s="168" t="str">
        <f>IF(C1046625="","",VLOOKUP(C1046625,运单基本信息!$C$4:$P$1048576,12,FALSE))</f>
        <v/>
      </c>
    </row>
    <row r="1046626" spans="10:10">
      <c r="J1046626" s="168" t="str">
        <f>IF(C1046626="","",VLOOKUP(C1046626,运单基本信息!$C$4:$P$1048576,12,FALSE))</f>
        <v/>
      </c>
    </row>
    <row r="1046627" spans="10:10">
      <c r="J1046627" s="168" t="str">
        <f>IF(C1046627="","",VLOOKUP(C1046627,运单基本信息!$C$4:$P$1048576,12,FALSE))</f>
        <v/>
      </c>
    </row>
    <row r="1046628" spans="10:10">
      <c r="J1046628" s="168" t="str">
        <f>IF(C1046628="","",VLOOKUP(C1046628,运单基本信息!$C$4:$P$1048576,12,FALSE))</f>
        <v/>
      </c>
    </row>
    <row r="1046629" spans="10:10">
      <c r="J1046629" s="168" t="str">
        <f>IF(C1046629="","",VLOOKUP(C1046629,运单基本信息!$C$4:$P$1048576,12,FALSE))</f>
        <v/>
      </c>
    </row>
    <row r="1046630" spans="10:10">
      <c r="J1046630" s="168" t="str">
        <f>IF(C1046630="","",VLOOKUP(C1046630,运单基本信息!$C$4:$P$1048576,12,FALSE))</f>
        <v/>
      </c>
    </row>
    <row r="1046631" spans="10:10">
      <c r="J1046631" s="168" t="str">
        <f>IF(C1046631="","",VLOOKUP(C1046631,运单基本信息!$C$4:$P$1048576,12,FALSE))</f>
        <v/>
      </c>
    </row>
    <row r="1046632" spans="10:10">
      <c r="J1046632" s="168" t="str">
        <f>IF(C1046632="","",VLOOKUP(C1046632,运单基本信息!$C$4:$P$1048576,12,FALSE))</f>
        <v/>
      </c>
    </row>
    <row r="1046633" spans="10:10">
      <c r="J1046633" s="168" t="str">
        <f>IF(C1046633="","",VLOOKUP(C1046633,运单基本信息!$C$4:$P$1048576,12,FALSE))</f>
        <v/>
      </c>
    </row>
    <row r="1046634" spans="10:10">
      <c r="J1046634" s="168" t="str">
        <f>IF(C1046634="","",VLOOKUP(C1046634,运单基本信息!$C$4:$P$1048576,12,FALSE))</f>
        <v/>
      </c>
    </row>
    <row r="1046635" spans="10:10">
      <c r="J1046635" s="168" t="str">
        <f>IF(C1046635="","",VLOOKUP(C1046635,运单基本信息!$C$4:$P$1048576,12,FALSE))</f>
        <v/>
      </c>
    </row>
    <row r="1046636" spans="10:10">
      <c r="J1046636" s="168" t="str">
        <f>IF(C1046636="","",VLOOKUP(C1046636,运单基本信息!$C$4:$P$1048576,12,FALSE))</f>
        <v/>
      </c>
    </row>
    <row r="1046637" spans="10:10">
      <c r="J1046637" s="168" t="str">
        <f>IF(C1046637="","",VLOOKUP(C1046637,运单基本信息!$C$4:$P$1048576,12,FALSE))</f>
        <v/>
      </c>
    </row>
    <row r="1046638" spans="10:10">
      <c r="J1046638" s="168" t="str">
        <f>IF(C1046638="","",VLOOKUP(C1046638,运单基本信息!$C$4:$P$1048576,12,FALSE))</f>
        <v/>
      </c>
    </row>
    <row r="1046639" spans="10:10">
      <c r="J1046639" s="168" t="str">
        <f>IF(C1046639="","",VLOOKUP(C1046639,运单基本信息!$C$4:$P$1048576,12,FALSE))</f>
        <v/>
      </c>
    </row>
    <row r="1046640" spans="10:10">
      <c r="J1046640" s="168" t="str">
        <f>IF(C1046640="","",VLOOKUP(C1046640,运单基本信息!$C$4:$P$1048576,12,FALSE))</f>
        <v/>
      </c>
    </row>
    <row r="1046641" spans="10:10">
      <c r="J1046641" s="168" t="str">
        <f>IF(C1046641="","",VLOOKUP(C1046641,运单基本信息!$C$4:$P$1048576,12,FALSE))</f>
        <v/>
      </c>
    </row>
    <row r="1046642" spans="10:10">
      <c r="J1046642" s="168" t="str">
        <f>IF(C1046642="","",VLOOKUP(C1046642,运单基本信息!$C$4:$P$1048576,12,FALSE))</f>
        <v/>
      </c>
    </row>
    <row r="1046643" spans="10:10">
      <c r="J1046643" s="168" t="str">
        <f>IF(C1046643="","",VLOOKUP(C1046643,运单基本信息!$C$4:$P$1048576,12,FALSE))</f>
        <v/>
      </c>
    </row>
    <row r="1046644" spans="10:10">
      <c r="J1046644" s="168" t="str">
        <f>IF(C1046644="","",VLOOKUP(C1046644,运单基本信息!$C$4:$P$1048576,12,FALSE))</f>
        <v/>
      </c>
    </row>
    <row r="1046645" spans="10:10">
      <c r="J1046645" s="168" t="str">
        <f>IF(C1046645="","",VLOOKUP(C1046645,运单基本信息!$C$4:$P$1048576,12,FALSE))</f>
        <v/>
      </c>
    </row>
    <row r="1046646" spans="10:10">
      <c r="J1046646" s="168" t="str">
        <f>IF(C1046646="","",VLOOKUP(C1046646,运单基本信息!$C$4:$P$1048576,12,FALSE))</f>
        <v/>
      </c>
    </row>
    <row r="1046647" spans="10:10">
      <c r="J1046647" s="168" t="str">
        <f>IF(C1046647="","",VLOOKUP(C1046647,运单基本信息!$C$4:$P$1048576,12,FALSE))</f>
        <v/>
      </c>
    </row>
    <row r="1046648" spans="10:10">
      <c r="J1046648" s="168" t="str">
        <f>IF(C1046648="","",VLOOKUP(C1046648,运单基本信息!$C$4:$P$1048576,12,FALSE))</f>
        <v/>
      </c>
    </row>
    <row r="1046649" spans="10:10">
      <c r="J1046649" s="168" t="str">
        <f>IF(C1046649="","",VLOOKUP(C1046649,运单基本信息!$C$4:$P$1048576,12,FALSE))</f>
        <v/>
      </c>
    </row>
    <row r="1046650" spans="10:10">
      <c r="J1046650" s="168" t="str">
        <f>IF(C1046650="","",VLOOKUP(C1046650,运单基本信息!$C$4:$P$1048576,12,FALSE))</f>
        <v/>
      </c>
    </row>
    <row r="1046651" spans="10:10">
      <c r="J1046651" s="168" t="str">
        <f>IF(C1046651="","",VLOOKUP(C1046651,运单基本信息!$C$4:$P$1048576,12,FALSE))</f>
        <v/>
      </c>
    </row>
    <row r="1046652" spans="10:10">
      <c r="J1046652" s="168" t="str">
        <f>IF(C1046652="","",VLOOKUP(C1046652,运单基本信息!$C$4:$P$1048576,12,FALSE))</f>
        <v/>
      </c>
    </row>
    <row r="1046653" spans="10:10">
      <c r="J1046653" s="168" t="str">
        <f>IF(C1046653="","",VLOOKUP(C1046653,运单基本信息!$C$4:$P$1048576,12,FALSE))</f>
        <v/>
      </c>
    </row>
    <row r="1046654" spans="10:10">
      <c r="J1046654" s="168" t="str">
        <f>IF(C1046654="","",VLOOKUP(C1046654,运单基本信息!$C$4:$P$1048576,12,FALSE))</f>
        <v/>
      </c>
    </row>
    <row r="1046655" spans="10:10">
      <c r="J1046655" s="168" t="str">
        <f>IF(C1046655="","",VLOOKUP(C1046655,运单基本信息!$C$4:$P$1048576,12,FALSE))</f>
        <v/>
      </c>
    </row>
    <row r="1046656" spans="10:10">
      <c r="J1046656" s="168" t="str">
        <f>IF(C1046656="","",VLOOKUP(C1046656,运单基本信息!$C$4:$P$1048576,12,FALSE))</f>
        <v/>
      </c>
    </row>
    <row r="1046657" spans="10:10">
      <c r="J1046657" s="168" t="str">
        <f>IF(C1046657="","",VLOOKUP(C1046657,运单基本信息!$C$4:$P$1048576,12,FALSE))</f>
        <v/>
      </c>
    </row>
    <row r="1046658" spans="10:10">
      <c r="J1046658" s="168" t="str">
        <f>IF(C1046658="","",VLOOKUP(C1046658,运单基本信息!$C$4:$P$1048576,12,FALSE))</f>
        <v/>
      </c>
    </row>
    <row r="1046659" spans="10:10">
      <c r="J1046659" s="168" t="str">
        <f>IF(C1046659="","",VLOOKUP(C1046659,运单基本信息!$C$4:$P$1048576,12,FALSE))</f>
        <v/>
      </c>
    </row>
    <row r="1046660" spans="10:10">
      <c r="J1046660" s="168" t="str">
        <f>IF(C1046660="","",VLOOKUP(C1046660,运单基本信息!$C$4:$P$1048576,12,FALSE))</f>
        <v/>
      </c>
    </row>
    <row r="1046661" spans="10:10">
      <c r="J1046661" s="168" t="str">
        <f>IF(C1046661="","",VLOOKUP(C1046661,运单基本信息!$C$4:$P$1048576,12,FALSE))</f>
        <v/>
      </c>
    </row>
    <row r="1046662" spans="10:10">
      <c r="J1046662" s="168" t="str">
        <f>IF(C1046662="","",VLOOKUP(C1046662,运单基本信息!$C$4:$P$1048576,12,FALSE))</f>
        <v/>
      </c>
    </row>
    <row r="1046663" spans="10:10">
      <c r="J1046663" s="168" t="str">
        <f>IF(C1046663="","",VLOOKUP(C1046663,运单基本信息!$C$4:$P$1048576,12,FALSE))</f>
        <v/>
      </c>
    </row>
    <row r="1046664" spans="10:10">
      <c r="J1046664" s="168" t="str">
        <f>IF(C1046664="","",VLOOKUP(C1046664,运单基本信息!$C$4:$P$1048576,12,FALSE))</f>
        <v/>
      </c>
    </row>
    <row r="1046665" spans="10:10">
      <c r="J1046665" s="168" t="str">
        <f>IF(C1046665="","",VLOOKUP(C1046665,运单基本信息!$C$4:$P$1048576,12,FALSE))</f>
        <v/>
      </c>
    </row>
    <row r="1046666" spans="10:10">
      <c r="J1046666" s="168" t="str">
        <f>IF(C1046666="","",VLOOKUP(C1046666,运单基本信息!$C$4:$P$1048576,12,FALSE))</f>
        <v/>
      </c>
    </row>
    <row r="1046667" spans="10:10">
      <c r="J1046667" s="168" t="str">
        <f>IF(C1046667="","",VLOOKUP(C1046667,运单基本信息!$C$4:$P$1048576,12,FALSE))</f>
        <v/>
      </c>
    </row>
    <row r="1046668" spans="10:10">
      <c r="J1046668" s="168" t="str">
        <f>IF(C1046668="","",VLOOKUP(C1046668,运单基本信息!$C$4:$P$1048576,12,FALSE))</f>
        <v/>
      </c>
    </row>
    <row r="1046669" spans="10:10">
      <c r="J1046669" s="168" t="str">
        <f>IF(C1046669="","",VLOOKUP(C1046669,运单基本信息!$C$4:$P$1048576,12,FALSE))</f>
        <v/>
      </c>
    </row>
    <row r="1046670" spans="10:10">
      <c r="J1046670" s="168" t="str">
        <f>IF(C1046670="","",VLOOKUP(C1046670,运单基本信息!$C$4:$P$1048576,12,FALSE))</f>
        <v/>
      </c>
    </row>
    <row r="1046671" spans="10:10">
      <c r="J1046671" s="168" t="str">
        <f>IF(C1046671="","",VLOOKUP(C1046671,运单基本信息!$C$4:$P$1048576,12,FALSE))</f>
        <v/>
      </c>
    </row>
    <row r="1046672" spans="10:10">
      <c r="J1046672" s="168" t="str">
        <f>IF(C1046672="","",VLOOKUP(C1046672,运单基本信息!$C$4:$P$1048576,12,FALSE))</f>
        <v/>
      </c>
    </row>
    <row r="1046673" spans="10:10">
      <c r="J1046673" s="168" t="str">
        <f>IF(C1046673="","",VLOOKUP(C1046673,运单基本信息!$C$4:$P$1048576,12,FALSE))</f>
        <v/>
      </c>
    </row>
    <row r="1046674" spans="10:10">
      <c r="J1046674" s="168" t="str">
        <f>IF(C1046674="","",VLOOKUP(C1046674,运单基本信息!$C$4:$P$1048576,12,FALSE))</f>
        <v/>
      </c>
    </row>
    <row r="1046675" spans="10:10">
      <c r="J1046675" s="168" t="str">
        <f>IF(C1046675="","",VLOOKUP(C1046675,运单基本信息!$C$4:$P$1048576,12,FALSE))</f>
        <v/>
      </c>
    </row>
    <row r="1046676" spans="10:10">
      <c r="J1046676" s="168" t="str">
        <f>IF(C1046676="","",VLOOKUP(C1046676,运单基本信息!$C$4:$P$1048576,12,FALSE))</f>
        <v/>
      </c>
    </row>
    <row r="1046677" spans="10:10">
      <c r="J1046677" s="168" t="str">
        <f>IF(C1046677="","",VLOOKUP(C1046677,运单基本信息!$C$4:$P$1048576,12,FALSE))</f>
        <v/>
      </c>
    </row>
    <row r="1046678" spans="10:10">
      <c r="J1046678" s="168" t="str">
        <f>IF(C1046678="","",VLOOKUP(C1046678,运单基本信息!$C$4:$P$1048576,12,FALSE))</f>
        <v/>
      </c>
    </row>
    <row r="1046679" spans="10:10">
      <c r="J1046679" s="168" t="str">
        <f>IF(C1046679="","",VLOOKUP(C1046679,运单基本信息!$C$4:$P$1048576,12,FALSE))</f>
        <v/>
      </c>
    </row>
    <row r="1046680" spans="10:10">
      <c r="J1046680" s="168" t="str">
        <f>IF(C1046680="","",VLOOKUP(C1046680,运单基本信息!$C$4:$P$1048576,12,FALSE))</f>
        <v/>
      </c>
    </row>
    <row r="1046681" spans="10:10">
      <c r="J1046681" s="168" t="str">
        <f>IF(C1046681="","",VLOOKUP(C1046681,运单基本信息!$C$4:$P$1048576,12,FALSE))</f>
        <v/>
      </c>
    </row>
    <row r="1046682" spans="10:10">
      <c r="J1046682" s="168" t="str">
        <f>IF(C1046682="","",VLOOKUP(C1046682,运单基本信息!$C$4:$P$1048576,12,FALSE))</f>
        <v/>
      </c>
    </row>
    <row r="1046683" spans="10:10">
      <c r="J1046683" s="168" t="str">
        <f>IF(C1046683="","",VLOOKUP(C1046683,运单基本信息!$C$4:$P$1048576,12,FALSE))</f>
        <v/>
      </c>
    </row>
    <row r="1046684" spans="10:10">
      <c r="J1046684" s="168" t="str">
        <f>IF(C1046684="","",VLOOKUP(C1046684,运单基本信息!$C$4:$P$1048576,12,FALSE))</f>
        <v/>
      </c>
    </row>
    <row r="1046685" spans="10:10">
      <c r="J1046685" s="168" t="str">
        <f>IF(C1046685="","",VLOOKUP(C1046685,运单基本信息!$C$4:$P$1048576,12,FALSE))</f>
        <v/>
      </c>
    </row>
    <row r="1046686" spans="10:10">
      <c r="J1046686" s="168" t="str">
        <f>IF(C1046686="","",VLOOKUP(C1046686,运单基本信息!$C$4:$P$1048576,12,FALSE))</f>
        <v/>
      </c>
    </row>
    <row r="1046687" spans="10:10">
      <c r="J1046687" s="168" t="str">
        <f>IF(C1046687="","",VLOOKUP(C1046687,运单基本信息!$C$4:$P$1048576,12,FALSE))</f>
        <v/>
      </c>
    </row>
    <row r="1046688" spans="10:10">
      <c r="J1046688" s="168" t="str">
        <f>IF(C1046688="","",VLOOKUP(C1046688,运单基本信息!$C$4:$P$1048576,12,FALSE))</f>
        <v/>
      </c>
    </row>
    <row r="1046689" spans="10:10">
      <c r="J1046689" s="168" t="str">
        <f>IF(C1046689="","",VLOOKUP(C1046689,运单基本信息!$C$4:$P$1048576,12,FALSE))</f>
        <v/>
      </c>
    </row>
    <row r="1046690" spans="10:10">
      <c r="J1046690" s="168" t="str">
        <f>IF(C1046690="","",VLOOKUP(C1046690,运单基本信息!$C$4:$P$1048576,12,FALSE))</f>
        <v/>
      </c>
    </row>
    <row r="1046691" spans="10:10">
      <c r="J1046691" s="168" t="str">
        <f>IF(C1046691="","",VLOOKUP(C1046691,运单基本信息!$C$4:$P$1048576,12,FALSE))</f>
        <v/>
      </c>
    </row>
    <row r="1046692" spans="10:10">
      <c r="J1046692" s="168" t="str">
        <f>IF(C1046692="","",VLOOKUP(C1046692,运单基本信息!$C$4:$P$1048576,12,FALSE))</f>
        <v/>
      </c>
    </row>
    <row r="1046693" spans="10:10">
      <c r="J1046693" s="168" t="str">
        <f>IF(C1046693="","",VLOOKUP(C1046693,运单基本信息!$C$4:$P$1048576,12,FALSE))</f>
        <v/>
      </c>
    </row>
    <row r="1046694" spans="10:10">
      <c r="J1046694" s="168" t="str">
        <f>IF(C1046694="","",VLOOKUP(C1046694,运单基本信息!$C$4:$P$1048576,12,FALSE))</f>
        <v/>
      </c>
    </row>
    <row r="1046695" spans="10:10">
      <c r="J1046695" s="168" t="str">
        <f>IF(C1046695="","",VLOOKUP(C1046695,运单基本信息!$C$4:$P$1048576,12,FALSE))</f>
        <v/>
      </c>
    </row>
    <row r="1046696" spans="10:10">
      <c r="J1046696" s="168" t="str">
        <f>IF(C1046696="","",VLOOKUP(C1046696,运单基本信息!$C$4:$P$1048576,12,FALSE))</f>
        <v/>
      </c>
    </row>
    <row r="1046697" spans="10:10">
      <c r="J1046697" s="168" t="str">
        <f>IF(C1046697="","",VLOOKUP(C1046697,运单基本信息!$C$4:$P$1048576,12,FALSE))</f>
        <v/>
      </c>
    </row>
    <row r="1046698" spans="10:10">
      <c r="J1046698" s="168" t="str">
        <f>IF(C1046698="","",VLOOKUP(C1046698,运单基本信息!$C$4:$P$1048576,12,FALSE))</f>
        <v/>
      </c>
    </row>
    <row r="1046699" spans="10:10">
      <c r="J1046699" s="168" t="str">
        <f>IF(C1046699="","",VLOOKUP(C1046699,运单基本信息!$C$4:$P$1048576,12,FALSE))</f>
        <v/>
      </c>
    </row>
    <row r="1046700" spans="10:10">
      <c r="J1046700" s="168" t="str">
        <f>IF(C1046700="","",VLOOKUP(C1046700,运单基本信息!$C$4:$P$1048576,12,FALSE))</f>
        <v/>
      </c>
    </row>
    <row r="1046701" spans="10:10">
      <c r="J1046701" s="168" t="str">
        <f>IF(C1046701="","",VLOOKUP(C1046701,运单基本信息!$C$4:$P$1048576,12,FALSE))</f>
        <v/>
      </c>
    </row>
    <row r="1046702" spans="10:10">
      <c r="J1046702" s="168" t="str">
        <f>IF(C1046702="","",VLOOKUP(C1046702,运单基本信息!$C$4:$P$1048576,12,FALSE))</f>
        <v/>
      </c>
    </row>
    <row r="1046703" spans="10:10">
      <c r="J1046703" s="168" t="str">
        <f>IF(C1046703="","",VLOOKUP(C1046703,运单基本信息!$C$4:$P$1048576,12,FALSE))</f>
        <v/>
      </c>
    </row>
    <row r="1046704" spans="10:10">
      <c r="J1046704" s="168" t="str">
        <f>IF(C1046704="","",VLOOKUP(C1046704,运单基本信息!$C$4:$P$1048576,12,FALSE))</f>
        <v/>
      </c>
    </row>
    <row r="1046705" spans="10:10">
      <c r="J1046705" s="168" t="str">
        <f>IF(C1046705="","",VLOOKUP(C1046705,运单基本信息!$C$4:$P$1048576,12,FALSE))</f>
        <v/>
      </c>
    </row>
    <row r="1046706" spans="10:10">
      <c r="J1046706" s="168" t="str">
        <f>IF(C1046706="","",VLOOKUP(C1046706,运单基本信息!$C$4:$P$1048576,12,FALSE))</f>
        <v/>
      </c>
    </row>
    <row r="1046707" spans="10:10">
      <c r="J1046707" s="168" t="str">
        <f>IF(C1046707="","",VLOOKUP(C1046707,运单基本信息!$C$4:$P$1048576,12,FALSE))</f>
        <v/>
      </c>
    </row>
    <row r="1046708" spans="10:10">
      <c r="J1046708" s="168" t="str">
        <f>IF(C1046708="","",VLOOKUP(C1046708,运单基本信息!$C$4:$P$1048576,12,FALSE))</f>
        <v/>
      </c>
    </row>
    <row r="1046709" spans="10:10">
      <c r="J1046709" s="168" t="str">
        <f>IF(C1046709="","",VLOOKUP(C1046709,运单基本信息!$C$4:$P$1048576,12,FALSE))</f>
        <v/>
      </c>
    </row>
    <row r="1046710" spans="10:10">
      <c r="J1046710" s="168" t="str">
        <f>IF(C1046710="","",VLOOKUP(C1046710,运单基本信息!$C$4:$P$1048576,12,FALSE))</f>
        <v/>
      </c>
    </row>
    <row r="1046711" spans="10:10">
      <c r="J1046711" s="168" t="str">
        <f>IF(C1046711="","",VLOOKUP(C1046711,运单基本信息!$C$4:$P$1048576,12,FALSE))</f>
        <v/>
      </c>
    </row>
    <row r="1046712" spans="10:10">
      <c r="J1046712" s="168" t="str">
        <f>IF(C1046712="","",VLOOKUP(C1046712,运单基本信息!$C$4:$P$1048576,12,FALSE))</f>
        <v/>
      </c>
    </row>
    <row r="1046713" spans="10:10">
      <c r="J1046713" s="168" t="str">
        <f>IF(C1046713="","",VLOOKUP(C1046713,运单基本信息!$C$4:$P$1048576,12,FALSE))</f>
        <v/>
      </c>
    </row>
    <row r="1046714" spans="10:10">
      <c r="J1046714" s="168" t="str">
        <f>IF(C1046714="","",VLOOKUP(C1046714,运单基本信息!$C$4:$P$1048576,12,FALSE))</f>
        <v/>
      </c>
    </row>
    <row r="1046715" spans="10:10">
      <c r="J1046715" s="168" t="str">
        <f>IF(C1046715="","",VLOOKUP(C1046715,运单基本信息!$C$4:$P$1048576,12,FALSE))</f>
        <v/>
      </c>
    </row>
    <row r="1046716" spans="10:10">
      <c r="J1046716" s="168" t="str">
        <f>IF(C1046716="","",VLOOKUP(C1046716,运单基本信息!$C$4:$P$1048576,12,FALSE))</f>
        <v/>
      </c>
    </row>
    <row r="1046717" spans="10:10">
      <c r="J1046717" s="168" t="str">
        <f>IF(C1046717="","",VLOOKUP(C1046717,运单基本信息!$C$4:$P$1048576,12,FALSE))</f>
        <v/>
      </c>
    </row>
    <row r="1046718" spans="10:10">
      <c r="J1046718" s="168" t="str">
        <f>IF(C1046718="","",VLOOKUP(C1046718,运单基本信息!$C$4:$P$1048576,12,FALSE))</f>
        <v/>
      </c>
    </row>
    <row r="1046719" spans="10:10">
      <c r="J1046719" s="168" t="str">
        <f>IF(C1046719="","",VLOOKUP(C1046719,运单基本信息!$C$4:$P$1048576,12,FALSE))</f>
        <v/>
      </c>
    </row>
    <row r="1046720" spans="10:10">
      <c r="J1046720" s="168" t="str">
        <f>IF(C1046720="","",VLOOKUP(C1046720,运单基本信息!$C$4:$P$1048576,12,FALSE))</f>
        <v/>
      </c>
    </row>
    <row r="1046721" spans="10:10">
      <c r="J1046721" s="168" t="str">
        <f>IF(C1046721="","",VLOOKUP(C1046721,运单基本信息!$C$4:$P$1048576,12,FALSE))</f>
        <v/>
      </c>
    </row>
    <row r="1046722" spans="10:10">
      <c r="J1046722" s="168" t="str">
        <f>IF(C1046722="","",VLOOKUP(C1046722,运单基本信息!$C$4:$P$1048576,12,FALSE))</f>
        <v/>
      </c>
    </row>
    <row r="1046723" spans="10:10">
      <c r="J1046723" s="168" t="str">
        <f>IF(C1046723="","",VLOOKUP(C1046723,运单基本信息!$C$4:$P$1048576,12,FALSE))</f>
        <v/>
      </c>
    </row>
    <row r="1046724" spans="10:10">
      <c r="J1046724" s="168" t="str">
        <f>IF(C1046724="","",VLOOKUP(C1046724,运单基本信息!$C$4:$P$1048576,12,FALSE))</f>
        <v/>
      </c>
    </row>
    <row r="1046725" spans="10:10">
      <c r="J1046725" s="168" t="str">
        <f>IF(C1046725="","",VLOOKUP(C1046725,运单基本信息!$C$4:$P$1048576,12,FALSE))</f>
        <v/>
      </c>
    </row>
    <row r="1046726" spans="10:10">
      <c r="J1046726" s="168" t="str">
        <f>IF(C1046726="","",VLOOKUP(C1046726,运单基本信息!$C$4:$P$1048576,12,FALSE))</f>
        <v/>
      </c>
    </row>
    <row r="1046727" spans="10:10">
      <c r="J1046727" s="168" t="str">
        <f>IF(C1046727="","",VLOOKUP(C1046727,运单基本信息!$C$4:$P$1048576,12,FALSE))</f>
        <v/>
      </c>
    </row>
    <row r="1046728" spans="10:10">
      <c r="J1046728" s="168" t="str">
        <f>IF(C1046728="","",VLOOKUP(C1046728,运单基本信息!$C$4:$P$1048576,12,FALSE))</f>
        <v/>
      </c>
    </row>
    <row r="1046729" spans="10:10">
      <c r="J1046729" s="168" t="str">
        <f>IF(C1046729="","",VLOOKUP(C1046729,运单基本信息!$C$4:$P$1048576,12,FALSE))</f>
        <v/>
      </c>
    </row>
    <row r="1046730" spans="10:10">
      <c r="J1046730" s="168" t="str">
        <f>IF(C1046730="","",VLOOKUP(C1046730,运单基本信息!$C$4:$P$1048576,12,FALSE))</f>
        <v/>
      </c>
    </row>
    <row r="1046731" spans="10:10">
      <c r="J1046731" s="168" t="str">
        <f>IF(C1046731="","",VLOOKUP(C1046731,运单基本信息!$C$4:$P$1048576,12,FALSE))</f>
        <v/>
      </c>
    </row>
    <row r="1046732" spans="10:10">
      <c r="J1046732" s="168" t="str">
        <f>IF(C1046732="","",VLOOKUP(C1046732,运单基本信息!$C$4:$P$1048576,12,FALSE))</f>
        <v/>
      </c>
    </row>
    <row r="1046733" spans="10:10">
      <c r="J1046733" s="168" t="str">
        <f>IF(C1046733="","",VLOOKUP(C1046733,运单基本信息!$C$4:$P$1048576,12,FALSE))</f>
        <v/>
      </c>
    </row>
    <row r="1046734" spans="10:10">
      <c r="J1046734" s="168" t="str">
        <f>IF(C1046734="","",VLOOKUP(C1046734,运单基本信息!$C$4:$P$1048576,12,FALSE))</f>
        <v/>
      </c>
    </row>
    <row r="1046735" spans="10:10">
      <c r="J1046735" s="168" t="str">
        <f>IF(C1046735="","",VLOOKUP(C1046735,运单基本信息!$C$4:$P$1048576,12,FALSE))</f>
        <v/>
      </c>
    </row>
    <row r="1046736" spans="10:10">
      <c r="J1046736" s="168" t="str">
        <f>IF(C1046736="","",VLOOKUP(C1046736,运单基本信息!$C$4:$P$1048576,12,FALSE))</f>
        <v/>
      </c>
    </row>
    <row r="1046737" spans="10:10">
      <c r="J1046737" s="168" t="str">
        <f>IF(C1046737="","",VLOOKUP(C1046737,运单基本信息!$C$4:$P$1048576,12,FALSE))</f>
        <v/>
      </c>
    </row>
    <row r="1046738" spans="10:10">
      <c r="J1046738" s="168" t="str">
        <f>IF(C1046738="","",VLOOKUP(C1046738,运单基本信息!$C$4:$P$1048576,12,FALSE))</f>
        <v/>
      </c>
    </row>
    <row r="1046739" spans="10:10">
      <c r="J1046739" s="168" t="str">
        <f>IF(C1046739="","",VLOOKUP(C1046739,运单基本信息!$C$4:$P$1048576,12,FALSE))</f>
        <v/>
      </c>
    </row>
    <row r="1046740" spans="10:10">
      <c r="J1046740" s="168" t="str">
        <f>IF(C1046740="","",VLOOKUP(C1046740,运单基本信息!$C$4:$P$1048576,12,FALSE))</f>
        <v/>
      </c>
    </row>
    <row r="1046741" spans="10:10">
      <c r="J1046741" s="168" t="str">
        <f>IF(C1046741="","",VLOOKUP(C1046741,运单基本信息!$C$4:$P$1048576,12,FALSE))</f>
        <v/>
      </c>
    </row>
    <row r="1046742" spans="10:10">
      <c r="J1046742" s="168" t="str">
        <f>IF(C1046742="","",VLOOKUP(C1046742,运单基本信息!$C$4:$P$1048576,12,FALSE))</f>
        <v/>
      </c>
    </row>
    <row r="1046743" spans="10:10">
      <c r="J1046743" s="168" t="str">
        <f>IF(C1046743="","",VLOOKUP(C1046743,运单基本信息!$C$4:$P$1048576,12,FALSE))</f>
        <v/>
      </c>
    </row>
    <row r="1046744" spans="10:10">
      <c r="J1046744" s="168" t="str">
        <f>IF(C1046744="","",VLOOKUP(C1046744,运单基本信息!$C$4:$P$1048576,12,FALSE))</f>
        <v/>
      </c>
    </row>
    <row r="1046745" spans="10:10">
      <c r="J1046745" s="168" t="str">
        <f>IF(C1046745="","",VLOOKUP(C1046745,运单基本信息!$C$4:$P$1048576,12,FALSE))</f>
        <v/>
      </c>
    </row>
    <row r="1046746" spans="10:10">
      <c r="J1046746" s="168" t="str">
        <f>IF(C1046746="","",VLOOKUP(C1046746,运单基本信息!$C$4:$P$1048576,12,FALSE))</f>
        <v/>
      </c>
    </row>
    <row r="1046747" spans="10:10">
      <c r="J1046747" s="168" t="str">
        <f>IF(C1046747="","",VLOOKUP(C1046747,运单基本信息!$C$4:$P$1048576,12,FALSE))</f>
        <v/>
      </c>
    </row>
    <row r="1046748" spans="10:10">
      <c r="J1046748" s="168" t="str">
        <f>IF(C1046748="","",VLOOKUP(C1046748,运单基本信息!$C$4:$P$1048576,12,FALSE))</f>
        <v/>
      </c>
    </row>
    <row r="1046749" spans="10:10">
      <c r="J1046749" s="168" t="str">
        <f>IF(C1046749="","",VLOOKUP(C1046749,运单基本信息!$C$4:$P$1048576,12,FALSE))</f>
        <v/>
      </c>
    </row>
    <row r="1046750" spans="10:10">
      <c r="J1046750" s="168" t="str">
        <f>IF(C1046750="","",VLOOKUP(C1046750,运单基本信息!$C$4:$P$1048576,12,FALSE))</f>
        <v/>
      </c>
    </row>
    <row r="1046751" spans="10:10">
      <c r="J1046751" s="168" t="str">
        <f>IF(C1046751="","",VLOOKUP(C1046751,运单基本信息!$C$4:$P$1048576,12,FALSE))</f>
        <v/>
      </c>
    </row>
    <row r="1046752" spans="10:10">
      <c r="J1046752" s="168" t="str">
        <f>IF(C1046752="","",VLOOKUP(C1046752,运单基本信息!$C$4:$P$1048576,12,FALSE))</f>
        <v/>
      </c>
    </row>
    <row r="1046753" spans="10:10">
      <c r="J1046753" s="168" t="str">
        <f>IF(C1046753="","",VLOOKUP(C1046753,运单基本信息!$C$4:$P$1048576,12,FALSE))</f>
        <v/>
      </c>
    </row>
    <row r="1046754" spans="10:10">
      <c r="J1046754" s="168" t="str">
        <f>IF(C1046754="","",VLOOKUP(C1046754,运单基本信息!$C$4:$P$1048576,12,FALSE))</f>
        <v/>
      </c>
    </row>
    <row r="1046755" spans="10:10">
      <c r="J1046755" s="168" t="str">
        <f>IF(C1046755="","",VLOOKUP(C1046755,运单基本信息!$C$4:$P$1048576,12,FALSE))</f>
        <v/>
      </c>
    </row>
    <row r="1046756" spans="10:10">
      <c r="J1046756" s="168" t="str">
        <f>IF(C1046756="","",VLOOKUP(C1046756,运单基本信息!$C$4:$P$1048576,12,FALSE))</f>
        <v/>
      </c>
    </row>
    <row r="1046757" spans="10:10">
      <c r="J1046757" s="168" t="str">
        <f>IF(C1046757="","",VLOOKUP(C1046757,运单基本信息!$C$4:$P$1048576,12,FALSE))</f>
        <v/>
      </c>
    </row>
    <row r="1046758" spans="10:10">
      <c r="J1046758" s="168" t="str">
        <f>IF(C1046758="","",VLOOKUP(C1046758,运单基本信息!$C$4:$P$1048576,12,FALSE))</f>
        <v/>
      </c>
    </row>
    <row r="1046759" spans="10:10">
      <c r="J1046759" s="168" t="str">
        <f>IF(C1046759="","",VLOOKUP(C1046759,运单基本信息!$C$4:$P$1048576,12,FALSE))</f>
        <v/>
      </c>
    </row>
    <row r="1046760" spans="10:10">
      <c r="J1046760" s="168" t="str">
        <f>IF(C1046760="","",VLOOKUP(C1046760,运单基本信息!$C$4:$P$1048576,12,FALSE))</f>
        <v/>
      </c>
    </row>
    <row r="1046761" spans="10:10">
      <c r="J1046761" s="168" t="str">
        <f>IF(C1046761="","",VLOOKUP(C1046761,运单基本信息!$C$4:$P$1048576,12,FALSE))</f>
        <v/>
      </c>
    </row>
    <row r="1046762" spans="10:10">
      <c r="J1046762" s="168" t="str">
        <f>IF(C1046762="","",VLOOKUP(C1046762,运单基本信息!$C$4:$P$1048576,12,FALSE))</f>
        <v/>
      </c>
    </row>
    <row r="1046763" spans="10:10">
      <c r="J1046763" s="168" t="str">
        <f>IF(C1046763="","",VLOOKUP(C1046763,运单基本信息!$C$4:$P$1048576,12,FALSE))</f>
        <v/>
      </c>
    </row>
    <row r="1046764" spans="10:10">
      <c r="J1046764" s="168" t="str">
        <f>IF(C1046764="","",VLOOKUP(C1046764,运单基本信息!$C$4:$P$1048576,12,FALSE))</f>
        <v/>
      </c>
    </row>
    <row r="1046765" spans="10:10">
      <c r="J1046765" s="168" t="str">
        <f>IF(C1046765="","",VLOOKUP(C1046765,运单基本信息!$C$4:$P$1048576,12,FALSE))</f>
        <v/>
      </c>
    </row>
    <row r="1046766" spans="10:10">
      <c r="J1046766" s="168" t="str">
        <f>IF(C1046766="","",VLOOKUP(C1046766,运单基本信息!$C$4:$P$1048576,12,FALSE))</f>
        <v/>
      </c>
    </row>
    <row r="1046767" spans="10:10">
      <c r="J1046767" s="168" t="str">
        <f>IF(C1046767="","",VLOOKUP(C1046767,运单基本信息!$C$4:$P$1048576,12,FALSE))</f>
        <v/>
      </c>
    </row>
    <row r="1046768" spans="10:10">
      <c r="J1046768" s="168" t="str">
        <f>IF(C1046768="","",VLOOKUP(C1046768,运单基本信息!$C$4:$P$1048576,12,FALSE))</f>
        <v/>
      </c>
    </row>
    <row r="1046769" spans="10:10">
      <c r="J1046769" s="168" t="str">
        <f>IF(C1046769="","",VLOOKUP(C1046769,运单基本信息!$C$4:$P$1048576,12,FALSE))</f>
        <v/>
      </c>
    </row>
    <row r="1046770" spans="10:10">
      <c r="J1046770" s="168" t="str">
        <f>IF(C1046770="","",VLOOKUP(C1046770,运单基本信息!$C$4:$P$1048576,12,FALSE))</f>
        <v/>
      </c>
    </row>
    <row r="1046771" spans="10:10">
      <c r="J1046771" s="168" t="str">
        <f>IF(C1046771="","",VLOOKUP(C1046771,运单基本信息!$C$4:$P$1048576,12,FALSE))</f>
        <v/>
      </c>
    </row>
    <row r="1046772" spans="10:10">
      <c r="J1046772" s="168" t="str">
        <f>IF(C1046772="","",VLOOKUP(C1046772,运单基本信息!$C$4:$P$1048576,12,FALSE))</f>
        <v/>
      </c>
    </row>
    <row r="1046773" spans="10:10">
      <c r="J1046773" s="168" t="str">
        <f>IF(C1046773="","",VLOOKUP(C1046773,运单基本信息!$C$4:$P$1048576,12,FALSE))</f>
        <v/>
      </c>
    </row>
    <row r="1046774" spans="10:10">
      <c r="J1046774" s="168" t="str">
        <f>IF(C1046774="","",VLOOKUP(C1046774,运单基本信息!$C$4:$P$1048576,12,FALSE))</f>
        <v/>
      </c>
    </row>
    <row r="1046775" spans="10:10">
      <c r="J1046775" s="168" t="str">
        <f>IF(C1046775="","",VLOOKUP(C1046775,运单基本信息!$C$4:$P$1048576,12,FALSE))</f>
        <v/>
      </c>
    </row>
    <row r="1046776" spans="10:10">
      <c r="J1046776" s="168" t="str">
        <f>IF(C1046776="","",VLOOKUP(C1046776,运单基本信息!$C$4:$P$1048576,12,FALSE))</f>
        <v/>
      </c>
    </row>
    <row r="1046777" spans="10:10">
      <c r="J1046777" s="168" t="str">
        <f>IF(C1046777="","",VLOOKUP(C1046777,运单基本信息!$C$4:$P$1048576,12,FALSE))</f>
        <v/>
      </c>
    </row>
    <row r="1046778" spans="10:10">
      <c r="J1046778" s="168" t="str">
        <f>IF(C1046778="","",VLOOKUP(C1046778,运单基本信息!$C$4:$P$1048576,12,FALSE))</f>
        <v/>
      </c>
    </row>
    <row r="1046779" spans="10:10">
      <c r="J1046779" s="168" t="str">
        <f>IF(C1046779="","",VLOOKUP(C1046779,运单基本信息!$C$4:$P$1048576,12,FALSE))</f>
        <v/>
      </c>
    </row>
    <row r="1046780" spans="10:10">
      <c r="J1046780" s="168" t="str">
        <f>IF(C1046780="","",VLOOKUP(C1046780,运单基本信息!$C$4:$P$1048576,12,FALSE))</f>
        <v/>
      </c>
    </row>
    <row r="1046781" spans="10:10">
      <c r="J1046781" s="168" t="str">
        <f>IF(C1046781="","",VLOOKUP(C1046781,运单基本信息!$C$4:$P$1048576,12,FALSE))</f>
        <v/>
      </c>
    </row>
    <row r="1046782" spans="10:10">
      <c r="J1046782" s="168" t="str">
        <f>IF(C1046782="","",VLOOKUP(C1046782,运单基本信息!$C$4:$P$1048576,12,FALSE))</f>
        <v/>
      </c>
    </row>
    <row r="1046783" spans="10:10">
      <c r="J1046783" s="168" t="str">
        <f>IF(C1046783="","",VLOOKUP(C1046783,运单基本信息!$C$4:$P$1048576,12,FALSE))</f>
        <v/>
      </c>
    </row>
    <row r="1046784" spans="10:10">
      <c r="J1046784" s="168" t="str">
        <f>IF(C1046784="","",VLOOKUP(C1046784,运单基本信息!$C$4:$P$1048576,12,FALSE))</f>
        <v/>
      </c>
    </row>
    <row r="1046785" spans="10:10">
      <c r="J1046785" s="168" t="str">
        <f>IF(C1046785="","",VLOOKUP(C1046785,运单基本信息!$C$4:$P$1048576,12,FALSE))</f>
        <v/>
      </c>
    </row>
    <row r="1046786" spans="10:10">
      <c r="J1046786" s="168" t="str">
        <f>IF(C1046786="","",VLOOKUP(C1046786,运单基本信息!$C$4:$P$1048576,12,FALSE))</f>
        <v/>
      </c>
    </row>
    <row r="1046787" spans="10:10">
      <c r="J1046787" s="168" t="str">
        <f>IF(C1046787="","",VLOOKUP(C1046787,运单基本信息!$C$4:$P$1048576,12,FALSE))</f>
        <v/>
      </c>
    </row>
    <row r="1046788" spans="10:10">
      <c r="J1046788" s="168" t="str">
        <f>IF(C1046788="","",VLOOKUP(C1046788,运单基本信息!$C$4:$P$1048576,12,FALSE))</f>
        <v/>
      </c>
    </row>
    <row r="1046789" spans="10:10">
      <c r="J1046789" s="168" t="str">
        <f>IF(C1046789="","",VLOOKUP(C1046789,运单基本信息!$C$4:$P$1048576,12,FALSE))</f>
        <v/>
      </c>
    </row>
    <row r="1046790" spans="10:10">
      <c r="J1046790" s="168" t="str">
        <f>IF(C1046790="","",VLOOKUP(C1046790,运单基本信息!$C$4:$P$1048576,12,FALSE))</f>
        <v/>
      </c>
    </row>
    <row r="1046791" spans="10:10">
      <c r="J1046791" s="168" t="str">
        <f>IF(C1046791="","",VLOOKUP(C1046791,运单基本信息!$C$4:$P$1048576,12,FALSE))</f>
        <v/>
      </c>
    </row>
    <row r="1046792" spans="10:10">
      <c r="J1046792" s="168" t="str">
        <f>IF(C1046792="","",VLOOKUP(C1046792,运单基本信息!$C$4:$P$1048576,12,FALSE))</f>
        <v/>
      </c>
    </row>
    <row r="1046793" spans="10:10">
      <c r="J1046793" s="168" t="str">
        <f>IF(C1046793="","",VLOOKUP(C1046793,运单基本信息!$C$4:$P$1048576,12,FALSE))</f>
        <v/>
      </c>
    </row>
    <row r="1046794" spans="10:10">
      <c r="J1046794" s="168" t="str">
        <f>IF(C1046794="","",VLOOKUP(C1046794,运单基本信息!$C$4:$P$1048576,12,FALSE))</f>
        <v/>
      </c>
    </row>
    <row r="1046795" spans="10:10">
      <c r="J1046795" s="168" t="str">
        <f>IF(C1046795="","",VLOOKUP(C1046795,运单基本信息!$C$4:$P$1048576,12,FALSE))</f>
        <v/>
      </c>
    </row>
    <row r="1046796" spans="10:10">
      <c r="J1046796" s="168" t="str">
        <f>IF(C1046796="","",VLOOKUP(C1046796,运单基本信息!$C$4:$P$1048576,12,FALSE))</f>
        <v/>
      </c>
    </row>
    <row r="1046797" spans="10:10">
      <c r="J1046797" s="168" t="str">
        <f>IF(C1046797="","",VLOOKUP(C1046797,运单基本信息!$C$4:$P$1048576,12,FALSE))</f>
        <v/>
      </c>
    </row>
    <row r="1046798" spans="10:10">
      <c r="J1046798" s="168" t="str">
        <f>IF(C1046798="","",VLOOKUP(C1046798,运单基本信息!$C$4:$P$1048576,12,FALSE))</f>
        <v/>
      </c>
    </row>
    <row r="1046799" spans="10:10">
      <c r="J1046799" s="168" t="str">
        <f>IF(C1046799="","",VLOOKUP(C1046799,运单基本信息!$C$4:$P$1048576,12,FALSE))</f>
        <v/>
      </c>
    </row>
    <row r="1046800" spans="10:10">
      <c r="J1046800" s="168" t="str">
        <f>IF(C1046800="","",VLOOKUP(C1046800,运单基本信息!$C$4:$P$1048576,12,FALSE))</f>
        <v/>
      </c>
    </row>
    <row r="1046801" spans="10:10">
      <c r="J1046801" s="168" t="str">
        <f>IF(C1046801="","",VLOOKUP(C1046801,运单基本信息!$C$4:$P$1048576,12,FALSE))</f>
        <v/>
      </c>
    </row>
    <row r="1046802" spans="10:10">
      <c r="J1046802" s="168" t="str">
        <f>IF(C1046802="","",VLOOKUP(C1046802,运单基本信息!$C$4:$P$1048576,12,FALSE))</f>
        <v/>
      </c>
    </row>
    <row r="1046803" spans="10:10">
      <c r="J1046803" s="168" t="str">
        <f>IF(C1046803="","",VLOOKUP(C1046803,运单基本信息!$C$4:$P$1048576,12,FALSE))</f>
        <v/>
      </c>
    </row>
    <row r="1046804" spans="10:10">
      <c r="J1046804" s="168" t="str">
        <f>IF(C1046804="","",VLOOKUP(C1046804,运单基本信息!$C$4:$P$1048576,12,FALSE))</f>
        <v/>
      </c>
    </row>
    <row r="1046805" spans="10:10">
      <c r="J1046805" s="168" t="str">
        <f>IF(C1046805="","",VLOOKUP(C1046805,运单基本信息!$C$4:$P$1048576,12,FALSE))</f>
        <v/>
      </c>
    </row>
    <row r="1046806" spans="10:10">
      <c r="J1046806" s="168" t="str">
        <f>IF(C1046806="","",VLOOKUP(C1046806,运单基本信息!$C$4:$P$1048576,12,FALSE))</f>
        <v/>
      </c>
    </row>
    <row r="1046807" spans="10:10">
      <c r="J1046807" s="168" t="str">
        <f>IF(C1046807="","",VLOOKUP(C1046807,运单基本信息!$C$4:$P$1048576,12,FALSE))</f>
        <v/>
      </c>
    </row>
    <row r="1046808" spans="10:10">
      <c r="J1046808" s="168" t="str">
        <f>IF(C1046808="","",VLOOKUP(C1046808,运单基本信息!$C$4:$P$1048576,12,FALSE))</f>
        <v/>
      </c>
    </row>
    <row r="1046809" spans="10:10">
      <c r="J1046809" s="168" t="str">
        <f>IF(C1046809="","",VLOOKUP(C1046809,运单基本信息!$C$4:$P$1048576,12,FALSE))</f>
        <v/>
      </c>
    </row>
    <row r="1046810" spans="10:10">
      <c r="J1046810" s="168" t="str">
        <f>IF(C1046810="","",VLOOKUP(C1046810,运单基本信息!$C$4:$P$1048576,12,FALSE))</f>
        <v/>
      </c>
    </row>
    <row r="1046811" spans="10:10">
      <c r="J1046811" s="168" t="str">
        <f>IF(C1046811="","",VLOOKUP(C1046811,运单基本信息!$C$4:$P$1048576,12,FALSE))</f>
        <v/>
      </c>
    </row>
    <row r="1046812" spans="10:10">
      <c r="J1046812" s="168" t="str">
        <f>IF(C1046812="","",VLOOKUP(C1046812,运单基本信息!$C$4:$P$1048576,12,FALSE))</f>
        <v/>
      </c>
    </row>
    <row r="1046813" spans="10:10">
      <c r="J1046813" s="168" t="str">
        <f>IF(C1046813="","",VLOOKUP(C1046813,运单基本信息!$C$4:$P$1048576,12,FALSE))</f>
        <v/>
      </c>
    </row>
    <row r="1046814" spans="10:10">
      <c r="J1046814" s="168" t="str">
        <f>IF(C1046814="","",VLOOKUP(C1046814,运单基本信息!$C$4:$P$1048576,12,FALSE))</f>
        <v/>
      </c>
    </row>
    <row r="1046815" spans="10:10">
      <c r="J1046815" s="168" t="str">
        <f>IF(C1046815="","",VLOOKUP(C1046815,运单基本信息!$C$4:$P$1048576,12,FALSE))</f>
        <v/>
      </c>
    </row>
    <row r="1046816" spans="10:10">
      <c r="J1046816" s="168" t="str">
        <f>IF(C1046816="","",VLOOKUP(C1046816,运单基本信息!$C$4:$P$1048576,12,FALSE))</f>
        <v/>
      </c>
    </row>
    <row r="1046817" spans="10:10">
      <c r="J1046817" s="168" t="str">
        <f>IF(C1046817="","",VLOOKUP(C1046817,运单基本信息!$C$4:$P$1048576,12,FALSE))</f>
        <v/>
      </c>
    </row>
    <row r="1046818" spans="10:10">
      <c r="J1046818" s="168" t="str">
        <f>IF(C1046818="","",VLOOKUP(C1046818,运单基本信息!$C$4:$P$1048576,12,FALSE))</f>
        <v/>
      </c>
    </row>
    <row r="1046819" spans="10:10">
      <c r="J1046819" s="168" t="str">
        <f>IF(C1046819="","",VLOOKUP(C1046819,运单基本信息!$C$4:$P$1048576,12,FALSE))</f>
        <v/>
      </c>
    </row>
    <row r="1046820" spans="10:10">
      <c r="J1046820" s="168" t="str">
        <f>IF(C1046820="","",VLOOKUP(C1046820,运单基本信息!$C$4:$P$1048576,12,FALSE))</f>
        <v/>
      </c>
    </row>
    <row r="1046821" spans="10:10">
      <c r="J1046821" s="168" t="str">
        <f>IF(C1046821="","",VLOOKUP(C1046821,运单基本信息!$C$4:$P$1048576,12,FALSE))</f>
        <v/>
      </c>
    </row>
    <row r="1046822" spans="10:10">
      <c r="J1046822" s="168" t="str">
        <f>IF(C1046822="","",VLOOKUP(C1046822,运单基本信息!$C$4:$P$1048576,12,FALSE))</f>
        <v/>
      </c>
    </row>
    <row r="1046823" spans="10:10">
      <c r="J1046823" s="168" t="str">
        <f>IF(C1046823="","",VLOOKUP(C1046823,运单基本信息!$C$4:$P$1048576,12,FALSE))</f>
        <v/>
      </c>
    </row>
    <row r="1046824" spans="10:10">
      <c r="J1046824" s="168" t="str">
        <f>IF(C1046824="","",VLOOKUP(C1046824,运单基本信息!$C$4:$P$1048576,12,FALSE))</f>
        <v/>
      </c>
    </row>
    <row r="1046825" spans="10:10">
      <c r="J1046825" s="168" t="str">
        <f>IF(C1046825="","",VLOOKUP(C1046825,运单基本信息!$C$4:$P$1048576,12,FALSE))</f>
        <v/>
      </c>
    </row>
    <row r="1046826" spans="10:10">
      <c r="J1046826" s="168" t="str">
        <f>IF(C1046826="","",VLOOKUP(C1046826,运单基本信息!$C$4:$P$1048576,12,FALSE))</f>
        <v/>
      </c>
    </row>
    <row r="1046827" spans="10:10">
      <c r="J1046827" s="168" t="str">
        <f>IF(C1046827="","",VLOOKUP(C1046827,运单基本信息!$C$4:$P$1048576,12,FALSE))</f>
        <v/>
      </c>
    </row>
    <row r="1046828" spans="10:10">
      <c r="J1046828" s="168" t="str">
        <f>IF(C1046828="","",VLOOKUP(C1046828,运单基本信息!$C$4:$P$1048576,12,FALSE))</f>
        <v/>
      </c>
    </row>
    <row r="1046829" spans="10:10">
      <c r="J1046829" s="168" t="str">
        <f>IF(C1046829="","",VLOOKUP(C1046829,运单基本信息!$C$4:$P$1048576,12,FALSE))</f>
        <v/>
      </c>
    </row>
    <row r="1046830" spans="10:10">
      <c r="J1046830" s="168" t="str">
        <f>IF(C1046830="","",VLOOKUP(C1046830,运单基本信息!$C$4:$P$1048576,12,FALSE))</f>
        <v/>
      </c>
    </row>
    <row r="1046831" spans="10:10">
      <c r="J1046831" s="168" t="str">
        <f>IF(C1046831="","",VLOOKUP(C1046831,运单基本信息!$C$4:$P$1048576,12,FALSE))</f>
        <v/>
      </c>
    </row>
    <row r="1046832" spans="10:10">
      <c r="J1046832" s="168" t="str">
        <f>IF(C1046832="","",VLOOKUP(C1046832,运单基本信息!$C$4:$P$1048576,12,FALSE))</f>
        <v/>
      </c>
    </row>
    <row r="1046833" spans="10:10">
      <c r="J1046833" s="168" t="str">
        <f>IF(C1046833="","",VLOOKUP(C1046833,运单基本信息!$C$4:$P$1048576,12,FALSE))</f>
        <v/>
      </c>
    </row>
    <row r="1046834" spans="10:10">
      <c r="J1046834" s="168" t="str">
        <f>IF(C1046834="","",VLOOKUP(C1046834,运单基本信息!$C$4:$P$1048576,12,FALSE))</f>
        <v/>
      </c>
    </row>
    <row r="1046835" spans="10:10">
      <c r="J1046835" s="168" t="str">
        <f>IF(C1046835="","",VLOOKUP(C1046835,运单基本信息!$C$4:$P$1048576,12,FALSE))</f>
        <v/>
      </c>
    </row>
    <row r="1046836" spans="10:10">
      <c r="J1046836" s="168" t="str">
        <f>IF(C1046836="","",VLOOKUP(C1046836,运单基本信息!$C$4:$P$1048576,12,FALSE))</f>
        <v/>
      </c>
    </row>
    <row r="1046837" spans="10:10">
      <c r="J1046837" s="168" t="str">
        <f>IF(C1046837="","",VLOOKUP(C1046837,运单基本信息!$C$4:$P$1048576,12,FALSE))</f>
        <v/>
      </c>
    </row>
    <row r="1046838" spans="10:10">
      <c r="J1046838" s="168" t="str">
        <f>IF(C1046838="","",VLOOKUP(C1046838,运单基本信息!$C$4:$P$1048576,12,FALSE))</f>
        <v/>
      </c>
    </row>
    <row r="1046839" spans="10:10">
      <c r="J1046839" s="168" t="str">
        <f>IF(C1046839="","",VLOOKUP(C1046839,运单基本信息!$C$4:$P$1048576,12,FALSE))</f>
        <v/>
      </c>
    </row>
    <row r="1046840" spans="10:10">
      <c r="J1046840" s="168" t="str">
        <f>IF(C1046840="","",VLOOKUP(C1046840,运单基本信息!$C$4:$P$1048576,12,FALSE))</f>
        <v/>
      </c>
    </row>
    <row r="1046841" spans="10:10">
      <c r="J1046841" s="168" t="str">
        <f>IF(C1046841="","",VLOOKUP(C1046841,运单基本信息!$C$4:$P$1048576,12,FALSE))</f>
        <v/>
      </c>
    </row>
    <row r="1046842" spans="10:10">
      <c r="J1046842" s="168" t="str">
        <f>IF(C1046842="","",VLOOKUP(C1046842,运单基本信息!$C$4:$P$1048576,12,FALSE))</f>
        <v/>
      </c>
    </row>
    <row r="1046843" spans="10:10">
      <c r="J1046843" s="168" t="str">
        <f>IF(C1046843="","",VLOOKUP(C1046843,运单基本信息!$C$4:$P$1048576,12,FALSE))</f>
        <v/>
      </c>
    </row>
    <row r="1046844" spans="10:10">
      <c r="J1046844" s="168" t="str">
        <f>IF(C1046844="","",VLOOKUP(C1046844,运单基本信息!$C$4:$P$1048576,12,FALSE))</f>
        <v/>
      </c>
    </row>
    <row r="1046845" spans="10:10">
      <c r="J1046845" s="168" t="str">
        <f>IF(C1046845="","",VLOOKUP(C1046845,运单基本信息!$C$4:$P$1048576,12,FALSE))</f>
        <v/>
      </c>
    </row>
    <row r="1046846" spans="10:10">
      <c r="J1046846" s="168" t="str">
        <f>IF(C1046846="","",VLOOKUP(C1046846,运单基本信息!$C$4:$P$1048576,12,FALSE))</f>
        <v/>
      </c>
    </row>
    <row r="1046847" spans="10:10">
      <c r="J1046847" s="168" t="str">
        <f>IF(C1046847="","",VLOOKUP(C1046847,运单基本信息!$C$4:$P$1048576,12,FALSE))</f>
        <v/>
      </c>
    </row>
    <row r="1046848" spans="10:10">
      <c r="J1046848" s="168" t="str">
        <f>IF(C1046848="","",VLOOKUP(C1046848,运单基本信息!$C$4:$P$1048576,12,FALSE))</f>
        <v/>
      </c>
    </row>
    <row r="1046849" spans="10:10">
      <c r="J1046849" s="168" t="str">
        <f>IF(C1046849="","",VLOOKUP(C1046849,运单基本信息!$C$4:$P$1048576,12,FALSE))</f>
        <v/>
      </c>
    </row>
    <row r="1046850" spans="10:10">
      <c r="J1046850" s="168" t="str">
        <f>IF(C1046850="","",VLOOKUP(C1046850,运单基本信息!$C$4:$P$1048576,12,FALSE))</f>
        <v/>
      </c>
    </row>
    <row r="1046851" spans="10:10">
      <c r="J1046851" s="168" t="str">
        <f>IF(C1046851="","",VLOOKUP(C1046851,运单基本信息!$C$4:$P$1048576,12,FALSE))</f>
        <v/>
      </c>
    </row>
    <row r="1046852" spans="10:10">
      <c r="J1046852" s="168" t="str">
        <f>IF(C1046852="","",VLOOKUP(C1046852,运单基本信息!$C$4:$P$1048576,12,FALSE))</f>
        <v/>
      </c>
    </row>
    <row r="1046853" spans="10:10">
      <c r="J1046853" s="168" t="str">
        <f>IF(C1046853="","",VLOOKUP(C1046853,运单基本信息!$C$4:$P$1048576,12,FALSE))</f>
        <v/>
      </c>
    </row>
    <row r="1046854" spans="10:10">
      <c r="J1046854" s="168" t="str">
        <f>IF(C1046854="","",VLOOKUP(C1046854,运单基本信息!$C$4:$P$1048576,12,FALSE))</f>
        <v/>
      </c>
    </row>
    <row r="1046855" spans="10:10">
      <c r="J1046855" s="168" t="str">
        <f>IF(C1046855="","",VLOOKUP(C1046855,运单基本信息!$C$4:$P$1048576,12,FALSE))</f>
        <v/>
      </c>
    </row>
    <row r="1046856" spans="10:10">
      <c r="J1046856" s="168" t="str">
        <f>IF(C1046856="","",VLOOKUP(C1046856,运单基本信息!$C$4:$P$1048576,12,FALSE))</f>
        <v/>
      </c>
    </row>
    <row r="1046857" spans="10:10">
      <c r="J1046857" s="168" t="str">
        <f>IF(C1046857="","",VLOOKUP(C1046857,运单基本信息!$C$4:$P$1048576,12,FALSE))</f>
        <v/>
      </c>
    </row>
    <row r="1046858" spans="10:10">
      <c r="J1046858" s="168" t="str">
        <f>IF(C1046858="","",VLOOKUP(C1046858,运单基本信息!$C$4:$P$1048576,12,FALSE))</f>
        <v/>
      </c>
    </row>
    <row r="1046859" spans="10:10">
      <c r="J1046859" s="168" t="str">
        <f>IF(C1046859="","",VLOOKUP(C1046859,运单基本信息!$C$4:$P$1048576,12,FALSE))</f>
        <v/>
      </c>
    </row>
    <row r="1046860" spans="10:10">
      <c r="J1046860" s="168" t="str">
        <f>IF(C1046860="","",VLOOKUP(C1046860,运单基本信息!$C$4:$P$1048576,12,FALSE))</f>
        <v/>
      </c>
    </row>
    <row r="1046861" spans="10:10">
      <c r="J1046861" s="168" t="str">
        <f>IF(C1046861="","",VLOOKUP(C1046861,运单基本信息!$C$4:$P$1048576,12,FALSE))</f>
        <v/>
      </c>
    </row>
    <row r="1046862" spans="10:10">
      <c r="J1046862" s="168" t="str">
        <f>IF(C1046862="","",VLOOKUP(C1046862,运单基本信息!$C$4:$P$1048576,12,FALSE))</f>
        <v/>
      </c>
    </row>
    <row r="1046863" spans="10:10">
      <c r="J1046863" s="168" t="str">
        <f>IF(C1046863="","",VLOOKUP(C1046863,运单基本信息!$C$4:$P$1048576,12,FALSE))</f>
        <v/>
      </c>
    </row>
    <row r="1046864" spans="10:10">
      <c r="J1046864" s="168" t="str">
        <f>IF(C1046864="","",VLOOKUP(C1046864,运单基本信息!$C$4:$P$1048576,12,FALSE))</f>
        <v/>
      </c>
    </row>
    <row r="1046865" spans="10:10">
      <c r="J1046865" s="168" t="str">
        <f>IF(C1046865="","",VLOOKUP(C1046865,运单基本信息!$C$4:$P$1048576,12,FALSE))</f>
        <v/>
      </c>
    </row>
    <row r="1046866" spans="10:10">
      <c r="J1046866" s="168" t="str">
        <f>IF(C1046866="","",VLOOKUP(C1046866,运单基本信息!$C$4:$P$1048576,12,FALSE))</f>
        <v/>
      </c>
    </row>
    <row r="1046867" spans="10:10">
      <c r="J1046867" s="168" t="str">
        <f>IF(C1046867="","",VLOOKUP(C1046867,运单基本信息!$C$4:$P$1048576,12,FALSE))</f>
        <v/>
      </c>
    </row>
    <row r="1046868" spans="10:10">
      <c r="J1046868" s="168" t="str">
        <f>IF(C1046868="","",VLOOKUP(C1046868,运单基本信息!$C$4:$P$1048576,12,FALSE))</f>
        <v/>
      </c>
    </row>
    <row r="1046869" spans="10:10">
      <c r="J1046869" s="168" t="str">
        <f>IF(C1046869="","",VLOOKUP(C1046869,运单基本信息!$C$4:$P$1048576,12,FALSE))</f>
        <v/>
      </c>
    </row>
    <row r="1046870" spans="10:10">
      <c r="J1046870" s="168" t="str">
        <f>IF(C1046870="","",VLOOKUP(C1046870,运单基本信息!$C$4:$P$1048576,12,FALSE))</f>
        <v/>
      </c>
    </row>
    <row r="1046871" spans="10:10">
      <c r="J1046871" s="168" t="str">
        <f>IF(C1046871="","",VLOOKUP(C1046871,运单基本信息!$C$4:$P$1048576,12,FALSE))</f>
        <v/>
      </c>
    </row>
    <row r="1046872" spans="10:10">
      <c r="J1046872" s="168" t="str">
        <f>IF(C1046872="","",VLOOKUP(C1046872,运单基本信息!$C$4:$P$1048576,12,FALSE))</f>
        <v/>
      </c>
    </row>
    <row r="1046873" spans="10:10">
      <c r="J1046873" s="168" t="str">
        <f>IF(C1046873="","",VLOOKUP(C1046873,运单基本信息!$C$4:$P$1048576,12,FALSE))</f>
        <v/>
      </c>
    </row>
    <row r="1046874" spans="10:10">
      <c r="J1046874" s="168" t="str">
        <f>IF(C1046874="","",VLOOKUP(C1046874,运单基本信息!$C$4:$P$1048576,12,FALSE))</f>
        <v/>
      </c>
    </row>
    <row r="1046875" spans="10:10">
      <c r="J1046875" s="168" t="str">
        <f>IF(C1046875="","",VLOOKUP(C1046875,运单基本信息!$C$4:$P$1048576,12,FALSE))</f>
        <v/>
      </c>
    </row>
    <row r="1046876" spans="10:10">
      <c r="J1046876" s="168" t="str">
        <f>IF(C1046876="","",VLOOKUP(C1046876,运单基本信息!$C$4:$P$1048576,12,FALSE))</f>
        <v/>
      </c>
    </row>
    <row r="1046877" spans="10:10">
      <c r="J1046877" s="168" t="str">
        <f>IF(C1046877="","",VLOOKUP(C1046877,运单基本信息!$C$4:$P$1048576,12,FALSE))</f>
        <v/>
      </c>
    </row>
    <row r="1046878" spans="10:10">
      <c r="J1046878" s="168" t="str">
        <f>IF(C1046878="","",VLOOKUP(C1046878,运单基本信息!$C$4:$P$1048576,12,FALSE))</f>
        <v/>
      </c>
    </row>
    <row r="1046879" spans="10:10">
      <c r="J1046879" s="168" t="str">
        <f>IF(C1046879="","",VLOOKUP(C1046879,运单基本信息!$C$4:$P$1048576,12,FALSE))</f>
        <v/>
      </c>
    </row>
    <row r="1046880" spans="10:10">
      <c r="J1046880" s="168" t="str">
        <f>IF(C1046880="","",VLOOKUP(C1046880,运单基本信息!$C$4:$P$1048576,12,FALSE))</f>
        <v/>
      </c>
    </row>
    <row r="1046881" spans="10:10">
      <c r="J1046881" s="168" t="str">
        <f>IF(C1046881="","",VLOOKUP(C1046881,运单基本信息!$C$4:$P$1048576,12,FALSE))</f>
        <v/>
      </c>
    </row>
    <row r="1046882" spans="10:10">
      <c r="J1046882" s="168" t="str">
        <f>IF(C1046882="","",VLOOKUP(C1046882,运单基本信息!$C$4:$P$1048576,12,FALSE))</f>
        <v/>
      </c>
    </row>
    <row r="1046883" spans="10:10">
      <c r="J1046883" s="168" t="str">
        <f>IF(C1046883="","",VLOOKUP(C1046883,运单基本信息!$C$4:$P$1048576,12,FALSE))</f>
        <v/>
      </c>
    </row>
    <row r="1046884" spans="10:10">
      <c r="J1046884" s="168" t="str">
        <f>IF(C1046884="","",VLOOKUP(C1046884,运单基本信息!$C$4:$P$1048576,12,FALSE))</f>
        <v/>
      </c>
    </row>
    <row r="1046885" spans="10:10">
      <c r="J1046885" s="168" t="str">
        <f>IF(C1046885="","",VLOOKUP(C1046885,运单基本信息!$C$4:$P$1048576,12,FALSE))</f>
        <v/>
      </c>
    </row>
    <row r="1046886" spans="10:10">
      <c r="J1046886" s="168" t="str">
        <f>IF(C1046886="","",VLOOKUP(C1046886,运单基本信息!$C$4:$P$1048576,12,FALSE))</f>
        <v/>
      </c>
    </row>
    <row r="1046887" spans="10:10">
      <c r="J1046887" s="168" t="str">
        <f>IF(C1046887="","",VLOOKUP(C1046887,运单基本信息!$C$4:$P$1048576,12,FALSE))</f>
        <v/>
      </c>
    </row>
    <row r="1046888" spans="10:10">
      <c r="J1046888" s="168" t="str">
        <f>IF(C1046888="","",VLOOKUP(C1046888,运单基本信息!$C$4:$P$1048576,12,FALSE))</f>
        <v/>
      </c>
    </row>
    <row r="1046889" spans="10:10">
      <c r="J1046889" s="168" t="str">
        <f>IF(C1046889="","",VLOOKUP(C1046889,运单基本信息!$C$4:$P$1048576,12,FALSE))</f>
        <v/>
      </c>
    </row>
    <row r="1046890" spans="10:10">
      <c r="J1046890" s="168" t="str">
        <f>IF(C1046890="","",VLOOKUP(C1046890,运单基本信息!$C$4:$P$1048576,12,FALSE))</f>
        <v/>
      </c>
    </row>
    <row r="1046891" spans="10:10">
      <c r="J1046891" s="168" t="str">
        <f>IF(C1046891="","",VLOOKUP(C1046891,运单基本信息!$C$4:$P$1048576,12,FALSE))</f>
        <v/>
      </c>
    </row>
    <row r="1046892" spans="10:10">
      <c r="J1046892" s="168" t="str">
        <f>IF(C1046892="","",VLOOKUP(C1046892,运单基本信息!$C$4:$P$1048576,12,FALSE))</f>
        <v/>
      </c>
    </row>
    <row r="1046893" spans="10:10">
      <c r="J1046893" s="168" t="str">
        <f>IF(C1046893="","",VLOOKUP(C1046893,运单基本信息!$C$4:$P$1048576,12,FALSE))</f>
        <v/>
      </c>
    </row>
    <row r="1046894" spans="10:10">
      <c r="J1046894" s="168" t="str">
        <f>IF(C1046894="","",VLOOKUP(C1046894,运单基本信息!$C$4:$P$1048576,12,FALSE))</f>
        <v/>
      </c>
    </row>
    <row r="1046895" spans="10:10">
      <c r="J1046895" s="168" t="str">
        <f>IF(C1046895="","",VLOOKUP(C1046895,运单基本信息!$C$4:$P$1048576,12,FALSE))</f>
        <v/>
      </c>
    </row>
    <row r="1046896" spans="10:10">
      <c r="J1046896" s="168" t="str">
        <f>IF(C1046896="","",VLOOKUP(C1046896,运单基本信息!$C$4:$P$1048576,12,FALSE))</f>
        <v/>
      </c>
    </row>
    <row r="1046897" spans="10:10">
      <c r="J1046897" s="168" t="str">
        <f>IF(C1046897="","",VLOOKUP(C1046897,运单基本信息!$C$4:$P$1048576,12,FALSE))</f>
        <v/>
      </c>
    </row>
    <row r="1046898" spans="10:10">
      <c r="J1046898" s="168" t="str">
        <f>IF(C1046898="","",VLOOKUP(C1046898,运单基本信息!$C$4:$P$1048576,12,FALSE))</f>
        <v/>
      </c>
    </row>
    <row r="1046899" spans="10:10">
      <c r="J1046899" s="168" t="str">
        <f>IF(C1046899="","",VLOOKUP(C1046899,运单基本信息!$C$4:$P$1048576,12,FALSE))</f>
        <v/>
      </c>
    </row>
    <row r="1046900" spans="10:10">
      <c r="J1046900" s="168" t="str">
        <f>IF(C1046900="","",VLOOKUP(C1046900,运单基本信息!$C$4:$P$1048576,12,FALSE))</f>
        <v/>
      </c>
    </row>
    <row r="1046901" spans="10:10">
      <c r="J1046901" s="168" t="str">
        <f>IF(C1046901="","",VLOOKUP(C1046901,运单基本信息!$C$4:$P$1048576,12,FALSE))</f>
        <v/>
      </c>
    </row>
    <row r="1046902" spans="10:10">
      <c r="J1046902" s="168" t="str">
        <f>IF(C1046902="","",VLOOKUP(C1046902,运单基本信息!$C$4:$P$1048576,12,FALSE))</f>
        <v/>
      </c>
    </row>
    <row r="1046903" spans="10:10">
      <c r="J1046903" s="168" t="str">
        <f>IF(C1046903="","",VLOOKUP(C1046903,运单基本信息!$C$4:$P$1048576,12,FALSE))</f>
        <v/>
      </c>
    </row>
    <row r="1046904" spans="10:10">
      <c r="J1046904" s="168" t="str">
        <f>IF(C1046904="","",VLOOKUP(C1046904,运单基本信息!$C$4:$P$1048576,12,FALSE))</f>
        <v/>
      </c>
    </row>
    <row r="1046905" spans="10:10">
      <c r="J1046905" s="168" t="str">
        <f>IF(C1046905="","",VLOOKUP(C1046905,运单基本信息!$C$4:$P$1048576,12,FALSE))</f>
        <v/>
      </c>
    </row>
    <row r="1046906" spans="10:10">
      <c r="J1046906" s="168" t="str">
        <f>IF(C1046906="","",VLOOKUP(C1046906,运单基本信息!$C$4:$P$1048576,12,FALSE))</f>
        <v/>
      </c>
    </row>
    <row r="1046907" spans="10:10">
      <c r="J1046907" s="168" t="str">
        <f>IF(C1046907="","",VLOOKUP(C1046907,运单基本信息!$C$4:$P$1048576,12,FALSE))</f>
        <v/>
      </c>
    </row>
    <row r="1046908" spans="10:10">
      <c r="J1046908" s="168" t="str">
        <f>IF(C1046908="","",VLOOKUP(C1046908,运单基本信息!$C$4:$P$1048576,12,FALSE))</f>
        <v/>
      </c>
    </row>
    <row r="1046909" spans="10:10">
      <c r="J1046909" s="168" t="str">
        <f>IF(C1046909="","",VLOOKUP(C1046909,运单基本信息!$C$4:$P$1048576,12,FALSE))</f>
        <v/>
      </c>
    </row>
    <row r="1046910" spans="10:10">
      <c r="J1046910" s="168" t="str">
        <f>IF(C1046910="","",VLOOKUP(C1046910,运单基本信息!$C$4:$P$1048576,12,FALSE))</f>
        <v/>
      </c>
    </row>
    <row r="1046911" spans="10:10">
      <c r="J1046911" s="168" t="str">
        <f>IF(C1046911="","",VLOOKUP(C1046911,运单基本信息!$C$4:$P$1048576,12,FALSE))</f>
        <v/>
      </c>
    </row>
    <row r="1046912" spans="10:10">
      <c r="J1046912" s="168" t="str">
        <f>IF(C1046912="","",VLOOKUP(C1046912,运单基本信息!$C$4:$P$1048576,12,FALSE))</f>
        <v/>
      </c>
    </row>
    <row r="1046913" spans="10:10">
      <c r="J1046913" s="168" t="str">
        <f>IF(C1046913="","",VLOOKUP(C1046913,运单基本信息!$C$4:$P$1048576,12,FALSE))</f>
        <v/>
      </c>
    </row>
    <row r="1046914" spans="10:10">
      <c r="J1046914" s="168" t="str">
        <f>IF(C1046914="","",VLOOKUP(C1046914,运单基本信息!$C$4:$P$1048576,12,FALSE))</f>
        <v/>
      </c>
    </row>
    <row r="1046915" spans="10:10">
      <c r="J1046915" s="168" t="str">
        <f>IF(C1046915="","",VLOOKUP(C1046915,运单基本信息!$C$4:$P$1048576,12,FALSE))</f>
        <v/>
      </c>
    </row>
    <row r="1046916" spans="10:10">
      <c r="J1046916" s="168" t="str">
        <f>IF(C1046916="","",VLOOKUP(C1046916,运单基本信息!$C$4:$P$1048576,12,FALSE))</f>
        <v/>
      </c>
    </row>
    <row r="1046917" spans="10:10">
      <c r="J1046917" s="168" t="str">
        <f>IF(C1046917="","",VLOOKUP(C1046917,运单基本信息!$C$4:$P$1048576,12,FALSE))</f>
        <v/>
      </c>
    </row>
    <row r="1046918" spans="10:10">
      <c r="J1046918" s="168" t="str">
        <f>IF(C1046918="","",VLOOKUP(C1046918,运单基本信息!$C$4:$P$1048576,12,FALSE))</f>
        <v/>
      </c>
    </row>
    <row r="1046919" spans="10:10">
      <c r="J1046919" s="168" t="str">
        <f>IF(C1046919="","",VLOOKUP(C1046919,运单基本信息!$C$4:$P$1048576,12,FALSE))</f>
        <v/>
      </c>
    </row>
    <row r="1046920" spans="10:10">
      <c r="J1046920" s="168" t="str">
        <f>IF(C1046920="","",VLOOKUP(C1046920,运单基本信息!$C$4:$P$1048576,12,FALSE))</f>
        <v/>
      </c>
    </row>
    <row r="1046921" spans="10:10">
      <c r="J1046921" s="168" t="str">
        <f>IF(C1046921="","",VLOOKUP(C1046921,运单基本信息!$C$4:$P$1048576,12,FALSE))</f>
        <v/>
      </c>
    </row>
    <row r="1046922" spans="10:10">
      <c r="J1046922" s="168" t="str">
        <f>IF(C1046922="","",VLOOKUP(C1046922,运单基本信息!$C$4:$P$1048576,12,FALSE))</f>
        <v/>
      </c>
    </row>
    <row r="1046923" spans="10:10">
      <c r="J1046923" s="168" t="str">
        <f>IF(C1046923="","",VLOOKUP(C1046923,运单基本信息!$C$4:$P$1048576,12,FALSE))</f>
        <v/>
      </c>
    </row>
    <row r="1046924" spans="10:10">
      <c r="J1046924" s="168" t="str">
        <f>IF(C1046924="","",VLOOKUP(C1046924,运单基本信息!$C$4:$P$1048576,12,FALSE))</f>
        <v/>
      </c>
    </row>
    <row r="1046925" spans="10:10">
      <c r="J1046925" s="168" t="str">
        <f>IF(C1046925="","",VLOOKUP(C1046925,运单基本信息!$C$4:$P$1048576,12,FALSE))</f>
        <v/>
      </c>
    </row>
    <row r="1046926" spans="10:10">
      <c r="J1046926" s="168" t="str">
        <f>IF(C1046926="","",VLOOKUP(C1046926,运单基本信息!$C$4:$P$1048576,12,FALSE))</f>
        <v/>
      </c>
    </row>
    <row r="1046927" spans="10:10">
      <c r="J1046927" s="168" t="str">
        <f>IF(C1046927="","",VLOOKUP(C1046927,运单基本信息!$C$4:$P$1048576,12,FALSE))</f>
        <v/>
      </c>
    </row>
    <row r="1046928" spans="10:10">
      <c r="J1046928" s="168" t="str">
        <f>IF(C1046928="","",VLOOKUP(C1046928,运单基本信息!$C$4:$P$1048576,12,FALSE))</f>
        <v/>
      </c>
    </row>
    <row r="1046929" spans="10:10">
      <c r="J1046929" s="168" t="str">
        <f>IF(C1046929="","",VLOOKUP(C1046929,运单基本信息!$C$4:$P$1048576,12,FALSE))</f>
        <v/>
      </c>
    </row>
    <row r="1046930" spans="10:10">
      <c r="J1046930" s="168" t="str">
        <f>IF(C1046930="","",VLOOKUP(C1046930,运单基本信息!$C$4:$P$1048576,12,FALSE))</f>
        <v/>
      </c>
    </row>
    <row r="1046931" spans="10:10">
      <c r="J1046931" s="168" t="str">
        <f>IF(C1046931="","",VLOOKUP(C1046931,运单基本信息!$C$4:$P$1048576,12,FALSE))</f>
        <v/>
      </c>
    </row>
    <row r="1046932" spans="10:10">
      <c r="J1046932" s="168" t="str">
        <f>IF(C1046932="","",VLOOKUP(C1046932,运单基本信息!$C$4:$P$1048576,12,FALSE))</f>
        <v/>
      </c>
    </row>
    <row r="1046933" spans="10:10">
      <c r="J1046933" s="168" t="str">
        <f>IF(C1046933="","",VLOOKUP(C1046933,运单基本信息!$C$4:$P$1048576,12,FALSE))</f>
        <v/>
      </c>
    </row>
    <row r="1046934" spans="10:10">
      <c r="J1046934" s="168" t="str">
        <f>IF(C1046934="","",VLOOKUP(C1046934,运单基本信息!$C$4:$P$1048576,12,FALSE))</f>
        <v/>
      </c>
    </row>
    <row r="1046935" spans="10:10">
      <c r="J1046935" s="168" t="str">
        <f>IF(C1046935="","",VLOOKUP(C1046935,运单基本信息!$C$4:$P$1048576,12,FALSE))</f>
        <v/>
      </c>
    </row>
    <row r="1046936" spans="10:10">
      <c r="J1046936" s="168" t="str">
        <f>IF(C1046936="","",VLOOKUP(C1046936,运单基本信息!$C$4:$P$1048576,12,FALSE))</f>
        <v/>
      </c>
    </row>
    <row r="1046937" spans="10:10">
      <c r="J1046937" s="168" t="str">
        <f>IF(C1046937="","",VLOOKUP(C1046937,运单基本信息!$C$4:$P$1048576,12,FALSE))</f>
        <v/>
      </c>
    </row>
    <row r="1046938" spans="10:10">
      <c r="J1046938" s="168" t="str">
        <f>IF(C1046938="","",VLOOKUP(C1046938,运单基本信息!$C$4:$P$1048576,12,FALSE))</f>
        <v/>
      </c>
    </row>
    <row r="1046939" spans="10:10">
      <c r="J1046939" s="168" t="str">
        <f>IF(C1046939="","",VLOOKUP(C1046939,运单基本信息!$C$4:$P$1048576,12,FALSE))</f>
        <v/>
      </c>
    </row>
    <row r="1046940" spans="10:10">
      <c r="J1046940" s="168" t="str">
        <f>IF(C1046940="","",VLOOKUP(C1046940,运单基本信息!$C$4:$P$1048576,12,FALSE))</f>
        <v/>
      </c>
    </row>
    <row r="1046941" spans="10:10">
      <c r="J1046941" s="168" t="str">
        <f>IF(C1046941="","",VLOOKUP(C1046941,运单基本信息!$C$4:$P$1048576,12,FALSE))</f>
        <v/>
      </c>
    </row>
    <row r="1046942" spans="10:10">
      <c r="J1046942" s="168" t="str">
        <f>IF(C1046942="","",VLOOKUP(C1046942,运单基本信息!$C$4:$P$1048576,12,FALSE))</f>
        <v/>
      </c>
    </row>
    <row r="1046943" spans="10:10">
      <c r="J1046943" s="168" t="str">
        <f>IF(C1046943="","",VLOOKUP(C1046943,运单基本信息!$C$4:$P$1048576,12,FALSE))</f>
        <v/>
      </c>
    </row>
    <row r="1046944" spans="10:10">
      <c r="J1046944" s="168" t="str">
        <f>IF(C1046944="","",VLOOKUP(C1046944,运单基本信息!$C$4:$P$1048576,12,FALSE))</f>
        <v/>
      </c>
    </row>
    <row r="1046945" spans="10:10">
      <c r="J1046945" s="168" t="str">
        <f>IF(C1046945="","",VLOOKUP(C1046945,运单基本信息!$C$4:$P$1048576,12,FALSE))</f>
        <v/>
      </c>
    </row>
    <row r="1046946" spans="10:10">
      <c r="J1046946" s="168" t="str">
        <f>IF(C1046946="","",VLOOKUP(C1046946,运单基本信息!$C$4:$P$1048576,12,FALSE))</f>
        <v/>
      </c>
    </row>
    <row r="1046947" spans="10:10">
      <c r="J1046947" s="168" t="str">
        <f>IF(C1046947="","",VLOOKUP(C1046947,运单基本信息!$C$4:$P$1048576,12,FALSE))</f>
        <v/>
      </c>
    </row>
    <row r="1046948" spans="10:10">
      <c r="J1046948" s="168" t="str">
        <f>IF(C1046948="","",VLOOKUP(C1046948,运单基本信息!$C$4:$P$1048576,12,FALSE))</f>
        <v/>
      </c>
    </row>
    <row r="1046949" spans="10:10">
      <c r="J1046949" s="168" t="str">
        <f>IF(C1046949="","",VLOOKUP(C1046949,运单基本信息!$C$4:$P$1048576,12,FALSE))</f>
        <v/>
      </c>
    </row>
    <row r="1046950" spans="10:10">
      <c r="J1046950" s="168" t="str">
        <f>IF(C1046950="","",VLOOKUP(C1046950,运单基本信息!$C$4:$P$1048576,12,FALSE))</f>
        <v/>
      </c>
    </row>
    <row r="1046951" spans="10:10">
      <c r="J1046951" s="168" t="str">
        <f>IF(C1046951="","",VLOOKUP(C1046951,运单基本信息!$C$4:$P$1048576,12,FALSE))</f>
        <v/>
      </c>
    </row>
    <row r="1046952" spans="10:10">
      <c r="J1046952" s="168" t="str">
        <f>IF(C1046952="","",VLOOKUP(C1046952,运单基本信息!$C$4:$P$1048576,12,FALSE))</f>
        <v/>
      </c>
    </row>
    <row r="1046953" spans="10:10">
      <c r="J1046953" s="168" t="str">
        <f>IF(C1046953="","",VLOOKUP(C1046953,运单基本信息!$C$4:$P$1048576,12,FALSE))</f>
        <v/>
      </c>
    </row>
    <row r="1046954" spans="10:10">
      <c r="J1046954" s="168" t="str">
        <f>IF(C1046954="","",VLOOKUP(C1046954,运单基本信息!$C$4:$P$1048576,12,FALSE))</f>
        <v/>
      </c>
    </row>
    <row r="1046955" spans="10:10">
      <c r="J1046955" s="168" t="str">
        <f>IF(C1046955="","",VLOOKUP(C1046955,运单基本信息!$C$4:$P$1048576,12,FALSE))</f>
        <v/>
      </c>
    </row>
    <row r="1046956" spans="10:10">
      <c r="J1046956" s="168" t="str">
        <f>IF(C1046956="","",VLOOKUP(C1046956,运单基本信息!$C$4:$P$1048576,12,FALSE))</f>
        <v/>
      </c>
    </row>
    <row r="1046957" spans="10:10">
      <c r="J1046957" s="168" t="str">
        <f>IF(C1046957="","",VLOOKUP(C1046957,运单基本信息!$C$4:$P$1048576,12,FALSE))</f>
        <v/>
      </c>
    </row>
    <row r="1046958" spans="10:10">
      <c r="J1046958" s="168" t="str">
        <f>IF(C1046958="","",VLOOKUP(C1046958,运单基本信息!$C$4:$P$1048576,12,FALSE))</f>
        <v/>
      </c>
    </row>
    <row r="1046959" spans="10:10">
      <c r="J1046959" s="168" t="str">
        <f>IF(C1046959="","",VLOOKUP(C1046959,运单基本信息!$C$4:$P$1048576,12,FALSE))</f>
        <v/>
      </c>
    </row>
    <row r="1046960" spans="10:10">
      <c r="J1046960" s="168" t="str">
        <f>IF(C1046960="","",VLOOKUP(C1046960,运单基本信息!$C$4:$P$1048576,12,FALSE))</f>
        <v/>
      </c>
    </row>
    <row r="1046961" spans="10:10">
      <c r="J1046961" s="168" t="str">
        <f>IF(C1046961="","",VLOOKUP(C1046961,运单基本信息!$C$4:$P$1048576,12,FALSE))</f>
        <v/>
      </c>
    </row>
    <row r="1046962" spans="10:10">
      <c r="J1046962" s="168" t="str">
        <f>IF(C1046962="","",VLOOKUP(C1046962,运单基本信息!$C$4:$P$1048576,12,FALSE))</f>
        <v/>
      </c>
    </row>
    <row r="1046963" spans="10:10">
      <c r="J1046963" s="168" t="str">
        <f>IF(C1046963="","",VLOOKUP(C1046963,运单基本信息!$C$4:$P$1048576,12,FALSE))</f>
        <v/>
      </c>
    </row>
    <row r="1046964" spans="10:10">
      <c r="J1046964" s="168" t="str">
        <f>IF(C1046964="","",VLOOKUP(C1046964,运单基本信息!$C$4:$P$1048576,12,FALSE))</f>
        <v/>
      </c>
    </row>
    <row r="1046965" spans="10:10">
      <c r="J1046965" s="168" t="str">
        <f>IF(C1046965="","",VLOOKUP(C1046965,运单基本信息!$C$4:$P$1048576,12,FALSE))</f>
        <v/>
      </c>
    </row>
    <row r="1046966" spans="10:10">
      <c r="J1046966" s="168" t="str">
        <f>IF(C1046966="","",VLOOKUP(C1046966,运单基本信息!$C$4:$P$1048576,12,FALSE))</f>
        <v/>
      </c>
    </row>
    <row r="1046967" spans="10:10">
      <c r="J1046967" s="168" t="str">
        <f>IF(C1046967="","",VLOOKUP(C1046967,运单基本信息!$C$4:$P$1048576,12,FALSE))</f>
        <v/>
      </c>
    </row>
    <row r="1046968" spans="10:10">
      <c r="J1046968" s="168" t="str">
        <f>IF(C1046968="","",VLOOKUP(C1046968,运单基本信息!$C$4:$P$1048576,12,FALSE))</f>
        <v/>
      </c>
    </row>
    <row r="1046969" spans="10:10">
      <c r="J1046969" s="168" t="str">
        <f>IF(C1046969="","",VLOOKUP(C1046969,运单基本信息!$C$4:$P$1048576,12,FALSE))</f>
        <v/>
      </c>
    </row>
    <row r="1046970" spans="10:10">
      <c r="J1046970" s="168" t="str">
        <f>IF(C1046970="","",VLOOKUP(C1046970,运单基本信息!$C$4:$P$1048576,12,FALSE))</f>
        <v/>
      </c>
    </row>
    <row r="1046971" spans="10:10">
      <c r="J1046971" s="168" t="str">
        <f>IF(C1046971="","",VLOOKUP(C1046971,运单基本信息!$C$4:$P$1048576,12,FALSE))</f>
        <v/>
      </c>
    </row>
    <row r="1046972" spans="10:10">
      <c r="J1046972" s="168" t="str">
        <f>IF(C1046972="","",VLOOKUP(C1046972,运单基本信息!$C$4:$P$1048576,12,FALSE))</f>
        <v/>
      </c>
    </row>
    <row r="1046973" spans="10:10">
      <c r="J1046973" s="168" t="str">
        <f>IF(C1046973="","",VLOOKUP(C1046973,运单基本信息!$C$4:$P$1048576,12,FALSE))</f>
        <v/>
      </c>
    </row>
    <row r="1046974" spans="10:10">
      <c r="J1046974" s="168" t="str">
        <f>IF(C1046974="","",VLOOKUP(C1046974,运单基本信息!$C$4:$P$1048576,12,FALSE))</f>
        <v/>
      </c>
    </row>
    <row r="1046975" spans="10:10">
      <c r="J1046975" s="168" t="str">
        <f>IF(C1046975="","",VLOOKUP(C1046975,运单基本信息!$C$4:$P$1048576,12,FALSE))</f>
        <v/>
      </c>
    </row>
    <row r="1046976" spans="10:10">
      <c r="J1046976" s="168" t="str">
        <f>IF(C1046976="","",VLOOKUP(C1046976,运单基本信息!$C$4:$P$1048576,12,FALSE))</f>
        <v/>
      </c>
    </row>
    <row r="1046977" spans="10:10">
      <c r="J1046977" s="168" t="str">
        <f>IF(C1046977="","",VLOOKUP(C1046977,运单基本信息!$C$4:$P$1048576,12,FALSE))</f>
        <v/>
      </c>
    </row>
    <row r="1046978" spans="10:10">
      <c r="J1046978" s="168" t="str">
        <f>IF(C1046978="","",VLOOKUP(C1046978,运单基本信息!$C$4:$P$1048576,12,FALSE))</f>
        <v/>
      </c>
    </row>
    <row r="1046979" spans="10:10">
      <c r="J1046979" s="168" t="str">
        <f>IF(C1046979="","",VLOOKUP(C1046979,运单基本信息!$C$4:$P$1048576,12,FALSE))</f>
        <v/>
      </c>
    </row>
    <row r="1046980" spans="10:10">
      <c r="J1046980" s="168" t="str">
        <f>IF(C1046980="","",VLOOKUP(C1046980,运单基本信息!$C$4:$P$1048576,12,FALSE))</f>
        <v/>
      </c>
    </row>
    <row r="1046981" spans="10:10">
      <c r="J1046981" s="168" t="str">
        <f>IF(C1046981="","",VLOOKUP(C1046981,运单基本信息!$C$4:$P$1048576,12,FALSE))</f>
        <v/>
      </c>
    </row>
    <row r="1046982" spans="10:10">
      <c r="J1046982" s="168" t="str">
        <f>IF(C1046982="","",VLOOKUP(C1046982,运单基本信息!$C$4:$P$1048576,12,FALSE))</f>
        <v/>
      </c>
    </row>
    <row r="1046983" spans="10:10">
      <c r="J1046983" s="168" t="str">
        <f>IF(C1046983="","",VLOOKUP(C1046983,运单基本信息!$C$4:$P$1048576,12,FALSE))</f>
        <v/>
      </c>
    </row>
    <row r="1046984" spans="10:10">
      <c r="J1046984" s="168" t="str">
        <f>IF(C1046984="","",VLOOKUP(C1046984,运单基本信息!$C$4:$P$1048576,12,FALSE))</f>
        <v/>
      </c>
    </row>
    <row r="1046985" spans="10:10">
      <c r="J1046985" s="168" t="str">
        <f>IF(C1046985="","",VLOOKUP(C1046985,运单基本信息!$C$4:$P$1048576,12,FALSE))</f>
        <v/>
      </c>
    </row>
    <row r="1046986" spans="10:10">
      <c r="J1046986" s="168" t="str">
        <f>IF(C1046986="","",VLOOKUP(C1046986,运单基本信息!$C$4:$P$1048576,12,FALSE))</f>
        <v/>
      </c>
    </row>
    <row r="1046987" spans="10:10">
      <c r="J1046987" s="168" t="str">
        <f>IF(C1046987="","",VLOOKUP(C1046987,运单基本信息!$C$4:$P$1048576,12,FALSE))</f>
        <v/>
      </c>
    </row>
    <row r="1046988" spans="10:10">
      <c r="J1046988" s="168" t="str">
        <f>IF(C1046988="","",VLOOKUP(C1046988,运单基本信息!$C$4:$P$1048576,12,FALSE))</f>
        <v/>
      </c>
    </row>
    <row r="1046989" spans="10:10">
      <c r="J1046989" s="168" t="str">
        <f>IF(C1046989="","",VLOOKUP(C1046989,运单基本信息!$C$4:$P$1048576,12,FALSE))</f>
        <v/>
      </c>
    </row>
    <row r="1046990" spans="10:10">
      <c r="J1046990" s="168" t="str">
        <f>IF(C1046990="","",VLOOKUP(C1046990,运单基本信息!$C$4:$P$1048576,12,FALSE))</f>
        <v/>
      </c>
    </row>
    <row r="1046991" spans="10:10">
      <c r="J1046991" s="168" t="str">
        <f>IF(C1046991="","",VLOOKUP(C1046991,运单基本信息!$C$4:$P$1048576,12,FALSE))</f>
        <v/>
      </c>
    </row>
    <row r="1046992" spans="10:10">
      <c r="J1046992" s="168" t="str">
        <f>IF(C1046992="","",VLOOKUP(C1046992,运单基本信息!$C$4:$P$1048576,12,FALSE))</f>
        <v/>
      </c>
    </row>
    <row r="1046993" spans="10:10">
      <c r="J1046993" s="168" t="str">
        <f>IF(C1046993="","",VLOOKUP(C1046993,运单基本信息!$C$4:$P$1048576,12,FALSE))</f>
        <v/>
      </c>
    </row>
    <row r="1046994" spans="10:10">
      <c r="J1046994" s="168" t="str">
        <f>IF(C1046994="","",VLOOKUP(C1046994,运单基本信息!$C$4:$P$1048576,12,FALSE))</f>
        <v/>
      </c>
    </row>
    <row r="1046995" spans="10:10">
      <c r="J1046995" s="168" t="str">
        <f>IF(C1046995="","",VLOOKUP(C1046995,运单基本信息!$C$4:$P$1048576,12,FALSE))</f>
        <v/>
      </c>
    </row>
    <row r="1046996" spans="10:10">
      <c r="J1046996" s="168" t="str">
        <f>IF(C1046996="","",VLOOKUP(C1046996,运单基本信息!$C$4:$P$1048576,12,FALSE))</f>
        <v/>
      </c>
    </row>
    <row r="1046997" spans="10:10">
      <c r="J1046997" s="168" t="str">
        <f>IF(C1046997="","",VLOOKUP(C1046997,运单基本信息!$C$4:$P$1048576,12,FALSE))</f>
        <v/>
      </c>
    </row>
    <row r="1046998" spans="10:10">
      <c r="J1046998" s="168" t="str">
        <f>IF(C1046998="","",VLOOKUP(C1046998,运单基本信息!$C$4:$P$1048576,12,FALSE))</f>
        <v/>
      </c>
    </row>
    <row r="1046999" spans="10:10">
      <c r="J1046999" s="168" t="str">
        <f>IF(C1046999="","",VLOOKUP(C1046999,运单基本信息!$C$4:$P$1048576,12,FALSE))</f>
        <v/>
      </c>
    </row>
    <row r="1047000" spans="10:10">
      <c r="J1047000" s="168" t="str">
        <f>IF(C1047000="","",VLOOKUP(C1047000,运单基本信息!$C$4:$P$1048576,12,FALSE))</f>
        <v/>
      </c>
    </row>
    <row r="1047001" spans="10:10">
      <c r="J1047001" s="168" t="str">
        <f>IF(C1047001="","",VLOOKUP(C1047001,运单基本信息!$C$4:$P$1048576,12,FALSE))</f>
        <v/>
      </c>
    </row>
    <row r="1047002" spans="10:10">
      <c r="J1047002" s="168" t="str">
        <f>IF(C1047002="","",VLOOKUP(C1047002,运单基本信息!$C$4:$P$1048576,12,FALSE))</f>
        <v/>
      </c>
    </row>
    <row r="1047003" spans="10:10">
      <c r="J1047003" s="168" t="str">
        <f>IF(C1047003="","",VLOOKUP(C1047003,运单基本信息!$C$4:$P$1048576,12,FALSE))</f>
        <v/>
      </c>
    </row>
    <row r="1047004" spans="10:10">
      <c r="J1047004" s="168" t="str">
        <f>IF(C1047004="","",VLOOKUP(C1047004,运单基本信息!$C$4:$P$1048576,12,FALSE))</f>
        <v/>
      </c>
    </row>
    <row r="1047005" spans="10:10">
      <c r="J1047005" s="168" t="str">
        <f>IF(C1047005="","",VLOOKUP(C1047005,运单基本信息!$C$4:$P$1048576,12,FALSE))</f>
        <v/>
      </c>
    </row>
    <row r="1047006" spans="10:10">
      <c r="J1047006" s="168" t="str">
        <f>IF(C1047006="","",VLOOKUP(C1047006,运单基本信息!$C$4:$P$1048576,12,FALSE))</f>
        <v/>
      </c>
    </row>
    <row r="1047007" spans="10:10">
      <c r="J1047007" s="168" t="str">
        <f>IF(C1047007="","",VLOOKUP(C1047007,运单基本信息!$C$4:$P$1048576,12,FALSE))</f>
        <v/>
      </c>
    </row>
    <row r="1047008" spans="10:10">
      <c r="J1047008" s="168" t="str">
        <f>IF(C1047008="","",VLOOKUP(C1047008,运单基本信息!$C$4:$P$1048576,12,FALSE))</f>
        <v/>
      </c>
    </row>
    <row r="1047009" spans="10:10">
      <c r="J1047009" s="168" t="str">
        <f>IF(C1047009="","",VLOOKUP(C1047009,运单基本信息!$C$4:$P$1048576,12,FALSE))</f>
        <v/>
      </c>
    </row>
    <row r="1047010" spans="10:10">
      <c r="J1047010" s="168" t="str">
        <f>IF(C1047010="","",VLOOKUP(C1047010,运单基本信息!$C$4:$P$1048576,12,FALSE))</f>
        <v/>
      </c>
    </row>
    <row r="1047011" spans="10:10">
      <c r="J1047011" s="168" t="str">
        <f>IF(C1047011="","",VLOOKUP(C1047011,运单基本信息!$C$4:$P$1048576,12,FALSE))</f>
        <v/>
      </c>
    </row>
    <row r="1047012" spans="10:10">
      <c r="J1047012" s="168" t="str">
        <f>IF(C1047012="","",VLOOKUP(C1047012,运单基本信息!$C$4:$P$1048576,12,FALSE))</f>
        <v/>
      </c>
    </row>
    <row r="1047013" spans="10:10">
      <c r="J1047013" s="168" t="str">
        <f>IF(C1047013="","",VLOOKUP(C1047013,运单基本信息!$C$4:$P$1048576,12,FALSE))</f>
        <v/>
      </c>
    </row>
    <row r="1047014" spans="10:10">
      <c r="J1047014" s="168" t="str">
        <f>IF(C1047014="","",VLOOKUP(C1047014,运单基本信息!$C$4:$P$1048576,12,FALSE))</f>
        <v/>
      </c>
    </row>
    <row r="1047015" spans="10:10">
      <c r="J1047015" s="168" t="str">
        <f>IF(C1047015="","",VLOOKUP(C1047015,运单基本信息!$C$4:$P$1048576,12,FALSE))</f>
        <v/>
      </c>
    </row>
    <row r="1047016" spans="10:10">
      <c r="J1047016" s="168" t="str">
        <f>IF(C1047016="","",VLOOKUP(C1047016,运单基本信息!$C$4:$P$1048576,12,FALSE))</f>
        <v/>
      </c>
    </row>
    <row r="1047017" spans="10:10">
      <c r="J1047017" s="168" t="str">
        <f>IF(C1047017="","",VLOOKUP(C1047017,运单基本信息!$C$4:$P$1048576,12,FALSE))</f>
        <v/>
      </c>
    </row>
    <row r="1047018" spans="10:10">
      <c r="J1047018" s="168" t="str">
        <f>IF(C1047018="","",VLOOKUP(C1047018,运单基本信息!$C$4:$P$1048576,12,FALSE))</f>
        <v/>
      </c>
    </row>
    <row r="1047019" spans="10:10">
      <c r="J1047019" s="168" t="str">
        <f>IF(C1047019="","",VLOOKUP(C1047019,运单基本信息!$C$4:$P$1048576,12,FALSE))</f>
        <v/>
      </c>
    </row>
    <row r="1047020" spans="10:10">
      <c r="J1047020" s="168" t="str">
        <f>IF(C1047020="","",VLOOKUP(C1047020,运单基本信息!$C$4:$P$1048576,12,FALSE))</f>
        <v/>
      </c>
    </row>
    <row r="1047021" spans="10:10">
      <c r="J1047021" s="168" t="str">
        <f>IF(C1047021="","",VLOOKUP(C1047021,运单基本信息!$C$4:$P$1048576,12,FALSE))</f>
        <v/>
      </c>
    </row>
    <row r="1047022" spans="10:10">
      <c r="J1047022" s="168" t="str">
        <f>IF(C1047022="","",VLOOKUP(C1047022,运单基本信息!$C$4:$P$1048576,12,FALSE))</f>
        <v/>
      </c>
    </row>
    <row r="1047023" spans="10:10">
      <c r="J1047023" s="168" t="str">
        <f>IF(C1047023="","",VLOOKUP(C1047023,运单基本信息!$C$4:$P$1048576,12,FALSE))</f>
        <v/>
      </c>
    </row>
    <row r="1047024" spans="10:10">
      <c r="J1047024" s="168" t="str">
        <f>IF(C1047024="","",VLOOKUP(C1047024,运单基本信息!$C$4:$P$1048576,12,FALSE))</f>
        <v/>
      </c>
    </row>
    <row r="1047025" spans="10:10">
      <c r="J1047025" s="168" t="str">
        <f>IF(C1047025="","",VLOOKUP(C1047025,运单基本信息!$C$4:$P$1048576,12,FALSE))</f>
        <v/>
      </c>
    </row>
    <row r="1047026" spans="10:10">
      <c r="J1047026" s="168" t="str">
        <f>IF(C1047026="","",VLOOKUP(C1047026,运单基本信息!$C$4:$P$1048576,12,FALSE))</f>
        <v/>
      </c>
    </row>
    <row r="1047027" spans="10:10">
      <c r="J1047027" s="168" t="str">
        <f>IF(C1047027="","",VLOOKUP(C1047027,运单基本信息!$C$4:$P$1048576,12,FALSE))</f>
        <v/>
      </c>
    </row>
    <row r="1047028" spans="10:10">
      <c r="J1047028" s="168" t="str">
        <f>IF(C1047028="","",VLOOKUP(C1047028,运单基本信息!$C$4:$P$1048576,12,FALSE))</f>
        <v/>
      </c>
    </row>
    <row r="1047029" spans="10:10">
      <c r="J1047029" s="168" t="str">
        <f>IF(C1047029="","",VLOOKUP(C1047029,运单基本信息!$C$4:$P$1048576,12,FALSE))</f>
        <v/>
      </c>
    </row>
    <row r="1047030" spans="10:10">
      <c r="J1047030" s="168" t="str">
        <f>IF(C1047030="","",VLOOKUP(C1047030,运单基本信息!$C$4:$P$1048576,12,FALSE))</f>
        <v/>
      </c>
    </row>
    <row r="1047031" spans="10:10">
      <c r="J1047031" s="168" t="str">
        <f>IF(C1047031="","",VLOOKUP(C1047031,运单基本信息!$C$4:$P$1048576,12,FALSE))</f>
        <v/>
      </c>
    </row>
    <row r="1047032" spans="10:10">
      <c r="J1047032" s="168" t="str">
        <f>IF(C1047032="","",VLOOKUP(C1047032,运单基本信息!$C$4:$P$1048576,12,FALSE))</f>
        <v/>
      </c>
    </row>
    <row r="1047033" spans="10:10">
      <c r="J1047033" s="168" t="str">
        <f>IF(C1047033="","",VLOOKUP(C1047033,运单基本信息!$C$4:$P$1048576,12,FALSE))</f>
        <v/>
      </c>
    </row>
    <row r="1047034" spans="10:10">
      <c r="J1047034" s="168" t="str">
        <f>IF(C1047034="","",VLOOKUP(C1047034,运单基本信息!$C$4:$P$1048576,12,FALSE))</f>
        <v/>
      </c>
    </row>
    <row r="1047035" spans="10:10">
      <c r="J1047035" s="168" t="str">
        <f>IF(C1047035="","",VLOOKUP(C1047035,运单基本信息!$C$4:$P$1048576,12,FALSE))</f>
        <v/>
      </c>
    </row>
    <row r="1047036" spans="10:10">
      <c r="J1047036" s="168" t="str">
        <f>IF(C1047036="","",VLOOKUP(C1047036,运单基本信息!$C$4:$P$1048576,12,FALSE))</f>
        <v/>
      </c>
    </row>
    <row r="1047037" spans="10:10">
      <c r="J1047037" s="168" t="str">
        <f>IF(C1047037="","",VLOOKUP(C1047037,运单基本信息!$C$4:$P$1048576,12,FALSE))</f>
        <v/>
      </c>
    </row>
    <row r="1047038" spans="10:10">
      <c r="J1047038" s="168" t="str">
        <f>IF(C1047038="","",VLOOKUP(C1047038,运单基本信息!$C$4:$P$1048576,12,FALSE))</f>
        <v/>
      </c>
    </row>
    <row r="1047039" spans="10:10">
      <c r="J1047039" s="168" t="str">
        <f>IF(C1047039="","",VLOOKUP(C1047039,运单基本信息!$C$4:$P$1048576,12,FALSE))</f>
        <v/>
      </c>
    </row>
    <row r="1047040" spans="10:10">
      <c r="J1047040" s="168" t="str">
        <f>IF(C1047040="","",VLOOKUP(C1047040,运单基本信息!$C$4:$P$1048576,12,FALSE))</f>
        <v/>
      </c>
    </row>
    <row r="1047041" spans="10:10">
      <c r="J1047041" s="168" t="str">
        <f>IF(C1047041="","",VLOOKUP(C1047041,运单基本信息!$C$4:$P$1048576,12,FALSE))</f>
        <v/>
      </c>
    </row>
    <row r="1047042" spans="10:10">
      <c r="J1047042" s="168" t="str">
        <f>IF(C1047042="","",VLOOKUP(C1047042,运单基本信息!$C$4:$P$1048576,12,FALSE))</f>
        <v/>
      </c>
    </row>
    <row r="1047043" spans="10:10">
      <c r="J1047043" s="168" t="str">
        <f>IF(C1047043="","",VLOOKUP(C1047043,运单基本信息!$C$4:$P$1048576,12,FALSE))</f>
        <v/>
      </c>
    </row>
    <row r="1047044" spans="10:10">
      <c r="J1047044" s="168" t="str">
        <f>IF(C1047044="","",VLOOKUP(C1047044,运单基本信息!$C$4:$P$1048576,12,FALSE))</f>
        <v/>
      </c>
    </row>
    <row r="1047045" spans="10:10">
      <c r="J1047045" s="168" t="str">
        <f>IF(C1047045="","",VLOOKUP(C1047045,运单基本信息!$C$4:$P$1048576,12,FALSE))</f>
        <v/>
      </c>
    </row>
    <row r="1047046" spans="10:10">
      <c r="J1047046" s="168" t="str">
        <f>IF(C1047046="","",VLOOKUP(C1047046,运单基本信息!$C$4:$P$1048576,12,FALSE))</f>
        <v/>
      </c>
    </row>
    <row r="1047047" spans="10:10">
      <c r="J1047047" s="168" t="str">
        <f>IF(C1047047="","",VLOOKUP(C1047047,运单基本信息!$C$4:$P$1048576,12,FALSE))</f>
        <v/>
      </c>
    </row>
    <row r="1047048" spans="10:10">
      <c r="J1047048" s="168" t="str">
        <f>IF(C1047048="","",VLOOKUP(C1047048,运单基本信息!$C$4:$P$1048576,12,FALSE))</f>
        <v/>
      </c>
    </row>
    <row r="1047049" spans="10:10">
      <c r="J1047049" s="168" t="str">
        <f>IF(C1047049="","",VLOOKUP(C1047049,运单基本信息!$C$4:$P$1048576,12,FALSE))</f>
        <v/>
      </c>
    </row>
    <row r="1047050" spans="10:10">
      <c r="J1047050" s="168" t="str">
        <f>IF(C1047050="","",VLOOKUP(C1047050,运单基本信息!$C$4:$P$1048576,12,FALSE))</f>
        <v/>
      </c>
    </row>
    <row r="1047051" spans="10:10">
      <c r="J1047051" s="168" t="str">
        <f>IF(C1047051="","",VLOOKUP(C1047051,运单基本信息!$C$4:$P$1048576,12,FALSE))</f>
        <v/>
      </c>
    </row>
    <row r="1047052" spans="10:10">
      <c r="J1047052" s="168" t="str">
        <f>IF(C1047052="","",VLOOKUP(C1047052,运单基本信息!$C$4:$P$1048576,12,FALSE))</f>
        <v/>
      </c>
    </row>
    <row r="1047053" spans="10:10">
      <c r="J1047053" s="168" t="str">
        <f>IF(C1047053="","",VLOOKUP(C1047053,运单基本信息!$C$4:$P$1048576,12,FALSE))</f>
        <v/>
      </c>
    </row>
    <row r="1047054" spans="10:10">
      <c r="J1047054" s="168" t="str">
        <f>IF(C1047054="","",VLOOKUP(C1047054,运单基本信息!$C$4:$P$1048576,12,FALSE))</f>
        <v/>
      </c>
    </row>
    <row r="1047055" spans="10:10">
      <c r="J1047055" s="168" t="str">
        <f>IF(C1047055="","",VLOOKUP(C1047055,运单基本信息!$C$4:$P$1048576,12,FALSE))</f>
        <v/>
      </c>
    </row>
    <row r="1047056" spans="10:10">
      <c r="J1047056" s="168" t="str">
        <f>IF(C1047056="","",VLOOKUP(C1047056,运单基本信息!$C$4:$P$1048576,12,FALSE))</f>
        <v/>
      </c>
    </row>
    <row r="1047057" spans="10:10">
      <c r="J1047057" s="168" t="str">
        <f>IF(C1047057="","",VLOOKUP(C1047057,运单基本信息!$C$4:$P$1048576,12,FALSE))</f>
        <v/>
      </c>
    </row>
    <row r="1047058" spans="10:10">
      <c r="J1047058" s="168" t="str">
        <f>IF(C1047058="","",VLOOKUP(C1047058,运单基本信息!$C$4:$P$1048576,12,FALSE))</f>
        <v/>
      </c>
    </row>
    <row r="1047059" spans="10:10">
      <c r="J1047059" s="168" t="str">
        <f>IF(C1047059="","",VLOOKUP(C1047059,运单基本信息!$C$4:$P$1048576,12,FALSE))</f>
        <v/>
      </c>
    </row>
    <row r="1047060" spans="10:10">
      <c r="J1047060" s="168" t="str">
        <f>IF(C1047060="","",VLOOKUP(C1047060,运单基本信息!$C$4:$P$1048576,12,FALSE))</f>
        <v/>
      </c>
    </row>
    <row r="1047061" spans="10:10">
      <c r="J1047061" s="168" t="str">
        <f>IF(C1047061="","",VLOOKUP(C1047061,运单基本信息!$C$4:$P$1048576,12,FALSE))</f>
        <v/>
      </c>
    </row>
    <row r="1047062" spans="10:10">
      <c r="J1047062" s="168" t="str">
        <f>IF(C1047062="","",VLOOKUP(C1047062,运单基本信息!$C$4:$P$1048576,12,FALSE))</f>
        <v/>
      </c>
    </row>
    <row r="1047063" spans="10:10">
      <c r="J1047063" s="168" t="str">
        <f>IF(C1047063="","",VLOOKUP(C1047063,运单基本信息!$C$4:$P$1048576,12,FALSE))</f>
        <v/>
      </c>
    </row>
    <row r="1047064" spans="10:10">
      <c r="J1047064" s="168" t="str">
        <f>IF(C1047064="","",VLOOKUP(C1047064,运单基本信息!$C$4:$P$1048576,12,FALSE))</f>
        <v/>
      </c>
    </row>
    <row r="1047065" spans="10:10">
      <c r="J1047065" s="168" t="str">
        <f>IF(C1047065="","",VLOOKUP(C1047065,运单基本信息!$C$4:$P$1048576,12,FALSE))</f>
        <v/>
      </c>
    </row>
    <row r="1047066" spans="10:10">
      <c r="J1047066" s="168" t="str">
        <f>IF(C1047066="","",VLOOKUP(C1047066,运单基本信息!$C$4:$P$1048576,12,FALSE))</f>
        <v/>
      </c>
    </row>
    <row r="1047067" spans="10:10">
      <c r="J1047067" s="168" t="str">
        <f>IF(C1047067="","",VLOOKUP(C1047067,运单基本信息!$C$4:$P$1048576,12,FALSE))</f>
        <v/>
      </c>
    </row>
    <row r="1047068" spans="10:10">
      <c r="J1047068" s="168" t="str">
        <f>IF(C1047068="","",VLOOKUP(C1047068,运单基本信息!$C$4:$P$1048576,12,FALSE))</f>
        <v/>
      </c>
    </row>
    <row r="1047069" spans="10:10">
      <c r="J1047069" s="168" t="str">
        <f>IF(C1047069="","",VLOOKUP(C1047069,运单基本信息!$C$4:$P$1048576,12,FALSE))</f>
        <v/>
      </c>
    </row>
    <row r="1047070" spans="10:10">
      <c r="J1047070" s="168" t="str">
        <f>IF(C1047070="","",VLOOKUP(C1047070,运单基本信息!$C$4:$P$1048576,12,FALSE))</f>
        <v/>
      </c>
    </row>
    <row r="1047071" spans="10:10">
      <c r="J1047071" s="168" t="str">
        <f>IF(C1047071="","",VLOOKUP(C1047071,运单基本信息!$C$4:$P$1048576,12,FALSE))</f>
        <v/>
      </c>
    </row>
    <row r="1047072" spans="10:10">
      <c r="J1047072" s="168" t="str">
        <f>IF(C1047072="","",VLOOKUP(C1047072,运单基本信息!$C$4:$P$1048576,12,FALSE))</f>
        <v/>
      </c>
    </row>
    <row r="1047073" spans="10:10">
      <c r="J1047073" s="168" t="str">
        <f>IF(C1047073="","",VLOOKUP(C1047073,运单基本信息!$C$4:$P$1048576,12,FALSE))</f>
        <v/>
      </c>
    </row>
    <row r="1047074" spans="10:10">
      <c r="J1047074" s="168" t="str">
        <f>IF(C1047074="","",VLOOKUP(C1047074,运单基本信息!$C$4:$P$1048576,12,FALSE))</f>
        <v/>
      </c>
    </row>
    <row r="1047075" spans="10:10">
      <c r="J1047075" s="168" t="str">
        <f>IF(C1047075="","",VLOOKUP(C1047075,运单基本信息!$C$4:$P$1048576,12,FALSE))</f>
        <v/>
      </c>
    </row>
    <row r="1047076" spans="10:10">
      <c r="J1047076" s="168" t="str">
        <f>IF(C1047076="","",VLOOKUP(C1047076,运单基本信息!$C$4:$P$1048576,12,FALSE))</f>
        <v/>
      </c>
    </row>
    <row r="1047077" spans="10:10">
      <c r="J1047077" s="168" t="str">
        <f>IF(C1047077="","",VLOOKUP(C1047077,运单基本信息!$C$4:$P$1048576,12,FALSE))</f>
        <v/>
      </c>
    </row>
    <row r="1047078" spans="10:10">
      <c r="J1047078" s="168" t="str">
        <f>IF(C1047078="","",VLOOKUP(C1047078,运单基本信息!$C$4:$P$1048576,12,FALSE))</f>
        <v/>
      </c>
    </row>
    <row r="1047079" spans="10:10">
      <c r="J1047079" s="168" t="str">
        <f>IF(C1047079="","",VLOOKUP(C1047079,运单基本信息!$C$4:$P$1048576,12,FALSE))</f>
        <v/>
      </c>
    </row>
    <row r="1047080" spans="10:10">
      <c r="J1047080" s="168" t="str">
        <f>IF(C1047080="","",VLOOKUP(C1047080,运单基本信息!$C$4:$P$1048576,12,FALSE))</f>
        <v/>
      </c>
    </row>
    <row r="1047081" spans="10:10">
      <c r="J1047081" s="168" t="str">
        <f>IF(C1047081="","",VLOOKUP(C1047081,运单基本信息!$C$4:$P$1048576,12,FALSE))</f>
        <v/>
      </c>
    </row>
    <row r="1047082" spans="10:10">
      <c r="J1047082" s="168" t="str">
        <f>IF(C1047082="","",VLOOKUP(C1047082,运单基本信息!$C$4:$P$1048576,12,FALSE))</f>
        <v/>
      </c>
    </row>
    <row r="1047083" spans="10:10">
      <c r="J1047083" s="168" t="str">
        <f>IF(C1047083="","",VLOOKUP(C1047083,运单基本信息!$C$4:$P$1048576,12,FALSE))</f>
        <v/>
      </c>
    </row>
    <row r="1047084" spans="10:10">
      <c r="J1047084" s="168" t="str">
        <f>IF(C1047084="","",VLOOKUP(C1047084,运单基本信息!$C$4:$P$1048576,12,FALSE))</f>
        <v/>
      </c>
    </row>
    <row r="1047085" spans="10:10">
      <c r="J1047085" s="168" t="str">
        <f>IF(C1047085="","",VLOOKUP(C1047085,运单基本信息!$C$4:$P$1048576,12,FALSE))</f>
        <v/>
      </c>
    </row>
    <row r="1047086" spans="10:10">
      <c r="J1047086" s="168" t="str">
        <f>IF(C1047086="","",VLOOKUP(C1047086,运单基本信息!$C$4:$P$1048576,12,FALSE))</f>
        <v/>
      </c>
    </row>
    <row r="1047087" spans="10:10">
      <c r="J1047087" s="168" t="str">
        <f>IF(C1047087="","",VLOOKUP(C1047087,运单基本信息!$C$4:$P$1048576,12,FALSE))</f>
        <v/>
      </c>
    </row>
    <row r="1047088" spans="10:10">
      <c r="J1047088" s="168" t="str">
        <f>IF(C1047088="","",VLOOKUP(C1047088,运单基本信息!$C$4:$P$1048576,12,FALSE))</f>
        <v/>
      </c>
    </row>
    <row r="1047089" spans="10:10">
      <c r="J1047089" s="168" t="str">
        <f>IF(C1047089="","",VLOOKUP(C1047089,运单基本信息!$C$4:$P$1048576,12,FALSE))</f>
        <v/>
      </c>
    </row>
    <row r="1047090" spans="10:10">
      <c r="J1047090" s="168" t="str">
        <f>IF(C1047090="","",VLOOKUP(C1047090,运单基本信息!$C$4:$P$1048576,12,FALSE))</f>
        <v/>
      </c>
    </row>
    <row r="1047091" spans="10:10">
      <c r="J1047091" s="168" t="str">
        <f>IF(C1047091="","",VLOOKUP(C1047091,运单基本信息!$C$4:$P$1048576,12,FALSE))</f>
        <v/>
      </c>
    </row>
    <row r="1047092" spans="10:10">
      <c r="J1047092" s="168" t="str">
        <f>IF(C1047092="","",VLOOKUP(C1047092,运单基本信息!$C$4:$P$1048576,12,FALSE))</f>
        <v/>
      </c>
    </row>
    <row r="1047093" spans="10:10">
      <c r="J1047093" s="168" t="str">
        <f>IF(C1047093="","",VLOOKUP(C1047093,运单基本信息!$C$4:$P$1048576,12,FALSE))</f>
        <v/>
      </c>
    </row>
    <row r="1047094" spans="10:10">
      <c r="J1047094" s="168" t="str">
        <f>IF(C1047094="","",VLOOKUP(C1047094,运单基本信息!$C$4:$P$1048576,12,FALSE))</f>
        <v/>
      </c>
    </row>
    <row r="1047095" spans="10:10">
      <c r="J1047095" s="168" t="str">
        <f>IF(C1047095="","",VLOOKUP(C1047095,运单基本信息!$C$4:$P$1048576,12,FALSE))</f>
        <v/>
      </c>
    </row>
    <row r="1047096" spans="10:10">
      <c r="J1047096" s="168" t="str">
        <f>IF(C1047096="","",VLOOKUP(C1047096,运单基本信息!$C$4:$P$1048576,12,FALSE))</f>
        <v/>
      </c>
    </row>
    <row r="1047097" spans="10:10">
      <c r="J1047097" s="168" t="str">
        <f>IF(C1047097="","",VLOOKUP(C1047097,运单基本信息!$C$4:$P$1048576,12,FALSE))</f>
        <v/>
      </c>
    </row>
    <row r="1047098" spans="10:10">
      <c r="J1047098" s="168" t="str">
        <f>IF(C1047098="","",VLOOKUP(C1047098,运单基本信息!$C$4:$P$1048576,12,FALSE))</f>
        <v/>
      </c>
    </row>
    <row r="1047099" spans="10:10">
      <c r="J1047099" s="168" t="str">
        <f>IF(C1047099="","",VLOOKUP(C1047099,运单基本信息!$C$4:$P$1048576,12,FALSE))</f>
        <v/>
      </c>
    </row>
    <row r="1047100" spans="10:10">
      <c r="J1047100" s="168" t="str">
        <f>IF(C1047100="","",VLOOKUP(C1047100,运单基本信息!$C$4:$P$1048576,12,FALSE))</f>
        <v/>
      </c>
    </row>
    <row r="1047101" spans="10:10">
      <c r="J1047101" s="168" t="str">
        <f>IF(C1047101="","",VLOOKUP(C1047101,运单基本信息!$C$4:$P$1048576,12,FALSE))</f>
        <v/>
      </c>
    </row>
    <row r="1047102" spans="10:10">
      <c r="J1047102" s="168" t="str">
        <f>IF(C1047102="","",VLOOKUP(C1047102,运单基本信息!$C$4:$P$1048576,12,FALSE))</f>
        <v/>
      </c>
    </row>
    <row r="1047103" spans="10:10">
      <c r="J1047103" s="168" t="str">
        <f>IF(C1047103="","",VLOOKUP(C1047103,运单基本信息!$C$4:$P$1048576,12,FALSE))</f>
        <v/>
      </c>
    </row>
    <row r="1047104" spans="10:10">
      <c r="J1047104" s="168" t="str">
        <f>IF(C1047104="","",VLOOKUP(C1047104,运单基本信息!$C$4:$P$1048576,12,FALSE))</f>
        <v/>
      </c>
    </row>
    <row r="1047105" spans="10:10">
      <c r="J1047105" s="168" t="str">
        <f>IF(C1047105="","",VLOOKUP(C1047105,运单基本信息!$C$4:$P$1048576,12,FALSE))</f>
        <v/>
      </c>
    </row>
    <row r="1047106" spans="10:10">
      <c r="J1047106" s="168" t="str">
        <f>IF(C1047106="","",VLOOKUP(C1047106,运单基本信息!$C$4:$P$1048576,12,FALSE))</f>
        <v/>
      </c>
    </row>
    <row r="1047107" spans="10:10">
      <c r="J1047107" s="168" t="str">
        <f>IF(C1047107="","",VLOOKUP(C1047107,运单基本信息!$C$4:$P$1048576,12,FALSE))</f>
        <v/>
      </c>
    </row>
    <row r="1047108" spans="10:10">
      <c r="J1047108" s="168" t="str">
        <f>IF(C1047108="","",VLOOKUP(C1047108,运单基本信息!$C$4:$P$1048576,12,FALSE))</f>
        <v/>
      </c>
    </row>
    <row r="1047109" spans="10:10">
      <c r="J1047109" s="168" t="str">
        <f>IF(C1047109="","",VLOOKUP(C1047109,运单基本信息!$C$4:$P$1048576,12,FALSE))</f>
        <v/>
      </c>
    </row>
    <row r="1047110" spans="10:10">
      <c r="J1047110" s="168" t="str">
        <f>IF(C1047110="","",VLOOKUP(C1047110,运单基本信息!$C$4:$P$1048576,12,FALSE))</f>
        <v/>
      </c>
    </row>
    <row r="1047111" spans="10:10">
      <c r="J1047111" s="168" t="str">
        <f>IF(C1047111="","",VLOOKUP(C1047111,运单基本信息!$C$4:$P$1048576,12,FALSE))</f>
        <v/>
      </c>
    </row>
    <row r="1047112" spans="10:10">
      <c r="J1047112" s="168" t="str">
        <f>IF(C1047112="","",VLOOKUP(C1047112,运单基本信息!$C$4:$P$1048576,12,FALSE))</f>
        <v/>
      </c>
    </row>
    <row r="1047113" spans="10:10">
      <c r="J1047113" s="168" t="str">
        <f>IF(C1047113="","",VLOOKUP(C1047113,运单基本信息!$C$4:$P$1048576,12,FALSE))</f>
        <v/>
      </c>
    </row>
    <row r="1047114" spans="10:10">
      <c r="J1047114" s="168" t="str">
        <f>IF(C1047114="","",VLOOKUP(C1047114,运单基本信息!$C$4:$P$1048576,12,FALSE))</f>
        <v/>
      </c>
    </row>
    <row r="1047115" spans="10:10">
      <c r="J1047115" s="168" t="str">
        <f>IF(C1047115="","",VLOOKUP(C1047115,运单基本信息!$C$4:$P$1048576,12,FALSE))</f>
        <v/>
      </c>
    </row>
    <row r="1047116" spans="10:10">
      <c r="J1047116" s="168" t="str">
        <f>IF(C1047116="","",VLOOKUP(C1047116,运单基本信息!$C$4:$P$1048576,12,FALSE))</f>
        <v/>
      </c>
    </row>
    <row r="1047117" spans="10:10">
      <c r="J1047117" s="168" t="str">
        <f>IF(C1047117="","",VLOOKUP(C1047117,运单基本信息!$C$4:$P$1048576,12,FALSE))</f>
        <v/>
      </c>
    </row>
    <row r="1047118" spans="10:10">
      <c r="J1047118" s="168" t="str">
        <f>IF(C1047118="","",VLOOKUP(C1047118,运单基本信息!$C$4:$P$1048576,12,FALSE))</f>
        <v/>
      </c>
    </row>
    <row r="1047119" spans="10:10">
      <c r="J1047119" s="168" t="str">
        <f>IF(C1047119="","",VLOOKUP(C1047119,运单基本信息!$C$4:$P$1048576,12,FALSE))</f>
        <v/>
      </c>
    </row>
    <row r="1047120" spans="10:10">
      <c r="J1047120" s="168" t="str">
        <f>IF(C1047120="","",VLOOKUP(C1047120,运单基本信息!$C$4:$P$1048576,12,FALSE))</f>
        <v/>
      </c>
    </row>
    <row r="1047121" spans="10:10">
      <c r="J1047121" s="168" t="str">
        <f>IF(C1047121="","",VLOOKUP(C1047121,运单基本信息!$C$4:$P$1048576,12,FALSE))</f>
        <v/>
      </c>
    </row>
    <row r="1047122" spans="10:10">
      <c r="J1047122" s="168" t="str">
        <f>IF(C1047122="","",VLOOKUP(C1047122,运单基本信息!$C$4:$P$1048576,12,FALSE))</f>
        <v/>
      </c>
    </row>
    <row r="1047123" spans="10:10">
      <c r="J1047123" s="168" t="str">
        <f>IF(C1047123="","",VLOOKUP(C1047123,运单基本信息!$C$4:$P$1048576,12,FALSE))</f>
        <v/>
      </c>
    </row>
    <row r="1047124" spans="10:10">
      <c r="J1047124" s="168" t="str">
        <f>IF(C1047124="","",VLOOKUP(C1047124,运单基本信息!$C$4:$P$1048576,12,FALSE))</f>
        <v/>
      </c>
    </row>
    <row r="1047125" spans="10:10">
      <c r="J1047125" s="168" t="str">
        <f>IF(C1047125="","",VLOOKUP(C1047125,运单基本信息!$C$4:$P$1048576,12,FALSE))</f>
        <v/>
      </c>
    </row>
    <row r="1047126" spans="10:10">
      <c r="J1047126" s="168" t="str">
        <f>IF(C1047126="","",VLOOKUP(C1047126,运单基本信息!$C$4:$P$1048576,12,FALSE))</f>
        <v/>
      </c>
    </row>
    <row r="1047127" spans="10:10">
      <c r="J1047127" s="168" t="str">
        <f>IF(C1047127="","",VLOOKUP(C1047127,运单基本信息!$C$4:$P$1048576,12,FALSE))</f>
        <v/>
      </c>
    </row>
    <row r="1047128" spans="10:10">
      <c r="J1047128" s="168" t="str">
        <f>IF(C1047128="","",VLOOKUP(C1047128,运单基本信息!$C$4:$P$1048576,12,FALSE))</f>
        <v/>
      </c>
    </row>
    <row r="1047129" spans="10:10">
      <c r="J1047129" s="168" t="str">
        <f>IF(C1047129="","",VLOOKUP(C1047129,运单基本信息!$C$4:$P$1048576,12,FALSE))</f>
        <v/>
      </c>
    </row>
    <row r="1047130" spans="10:10">
      <c r="J1047130" s="168" t="str">
        <f>IF(C1047130="","",VLOOKUP(C1047130,运单基本信息!$C$4:$P$1048576,12,FALSE))</f>
        <v/>
      </c>
    </row>
    <row r="1047131" spans="10:10">
      <c r="J1047131" s="168" t="str">
        <f>IF(C1047131="","",VLOOKUP(C1047131,运单基本信息!$C$4:$P$1048576,12,FALSE))</f>
        <v/>
      </c>
    </row>
    <row r="1047132" spans="10:10">
      <c r="J1047132" s="168" t="str">
        <f>IF(C1047132="","",VLOOKUP(C1047132,运单基本信息!$C$4:$P$1048576,12,FALSE))</f>
        <v/>
      </c>
    </row>
    <row r="1047133" spans="10:10">
      <c r="J1047133" s="168" t="str">
        <f>IF(C1047133="","",VLOOKUP(C1047133,运单基本信息!$C$4:$P$1048576,12,FALSE))</f>
        <v/>
      </c>
    </row>
    <row r="1047134" spans="10:10">
      <c r="J1047134" s="168" t="str">
        <f>IF(C1047134="","",VLOOKUP(C1047134,运单基本信息!$C$4:$P$1048576,12,FALSE))</f>
        <v/>
      </c>
    </row>
    <row r="1047135" spans="10:10">
      <c r="J1047135" s="168" t="str">
        <f>IF(C1047135="","",VLOOKUP(C1047135,运单基本信息!$C$4:$P$1048576,12,FALSE))</f>
        <v/>
      </c>
    </row>
    <row r="1047136" spans="10:10">
      <c r="J1047136" s="168" t="str">
        <f>IF(C1047136="","",VLOOKUP(C1047136,运单基本信息!$C$4:$P$1048576,12,FALSE))</f>
        <v/>
      </c>
    </row>
    <row r="1047137" spans="10:10">
      <c r="J1047137" s="168" t="str">
        <f>IF(C1047137="","",VLOOKUP(C1047137,运单基本信息!$C$4:$P$1048576,12,FALSE))</f>
        <v/>
      </c>
    </row>
    <row r="1047138" spans="10:10">
      <c r="J1047138" s="168" t="str">
        <f>IF(C1047138="","",VLOOKUP(C1047138,运单基本信息!$C$4:$P$1048576,12,FALSE))</f>
        <v/>
      </c>
    </row>
    <row r="1047139" spans="10:10">
      <c r="J1047139" s="168" t="str">
        <f>IF(C1047139="","",VLOOKUP(C1047139,运单基本信息!$C$4:$P$1048576,12,FALSE))</f>
        <v/>
      </c>
    </row>
    <row r="1047140" spans="10:10">
      <c r="J1047140" s="168" t="str">
        <f>IF(C1047140="","",VLOOKUP(C1047140,运单基本信息!$C$4:$P$1048576,12,FALSE))</f>
        <v/>
      </c>
    </row>
    <row r="1047141" spans="10:10">
      <c r="J1047141" s="168" t="str">
        <f>IF(C1047141="","",VLOOKUP(C1047141,运单基本信息!$C$4:$P$1048576,12,FALSE))</f>
        <v/>
      </c>
    </row>
    <row r="1047142" spans="10:10">
      <c r="J1047142" s="168" t="str">
        <f>IF(C1047142="","",VLOOKUP(C1047142,运单基本信息!$C$4:$P$1048576,12,FALSE))</f>
        <v/>
      </c>
    </row>
    <row r="1047143" spans="10:10">
      <c r="J1047143" s="168" t="str">
        <f>IF(C1047143="","",VLOOKUP(C1047143,运单基本信息!$C$4:$P$1048576,12,FALSE))</f>
        <v/>
      </c>
    </row>
    <row r="1047144" spans="10:10">
      <c r="J1047144" s="168" t="str">
        <f>IF(C1047144="","",VLOOKUP(C1047144,运单基本信息!$C$4:$P$1048576,12,FALSE))</f>
        <v/>
      </c>
    </row>
    <row r="1047145" spans="10:10">
      <c r="J1047145" s="168" t="str">
        <f>IF(C1047145="","",VLOOKUP(C1047145,运单基本信息!$C$4:$P$1048576,12,FALSE))</f>
        <v/>
      </c>
    </row>
    <row r="1047146" spans="10:10">
      <c r="J1047146" s="168" t="str">
        <f>IF(C1047146="","",VLOOKUP(C1047146,运单基本信息!$C$4:$P$1048576,12,FALSE))</f>
        <v/>
      </c>
    </row>
    <row r="1047147" spans="10:10">
      <c r="J1047147" s="168" t="str">
        <f>IF(C1047147="","",VLOOKUP(C1047147,运单基本信息!$C$4:$P$1048576,12,FALSE))</f>
        <v/>
      </c>
    </row>
    <row r="1047148" spans="10:10">
      <c r="J1047148" s="168" t="str">
        <f>IF(C1047148="","",VLOOKUP(C1047148,运单基本信息!$C$4:$P$1048576,12,FALSE))</f>
        <v/>
      </c>
    </row>
    <row r="1047149" spans="10:10">
      <c r="J1047149" s="168" t="str">
        <f>IF(C1047149="","",VLOOKUP(C1047149,运单基本信息!$C$4:$P$1048576,12,FALSE))</f>
        <v/>
      </c>
    </row>
    <row r="1047150" spans="10:10">
      <c r="J1047150" s="168" t="str">
        <f>IF(C1047150="","",VLOOKUP(C1047150,运单基本信息!$C$4:$P$1048576,12,FALSE))</f>
        <v/>
      </c>
    </row>
    <row r="1047151" spans="10:10">
      <c r="J1047151" s="168" t="str">
        <f>IF(C1047151="","",VLOOKUP(C1047151,运单基本信息!$C$4:$P$1048576,12,FALSE))</f>
        <v/>
      </c>
    </row>
    <row r="1047152" spans="10:10">
      <c r="J1047152" s="168" t="str">
        <f>IF(C1047152="","",VLOOKUP(C1047152,运单基本信息!$C$4:$P$1048576,12,FALSE))</f>
        <v/>
      </c>
    </row>
    <row r="1047153" spans="10:10">
      <c r="J1047153" s="168" t="str">
        <f>IF(C1047153="","",VLOOKUP(C1047153,运单基本信息!$C$4:$P$1048576,12,FALSE))</f>
        <v/>
      </c>
    </row>
    <row r="1047154" spans="10:10">
      <c r="J1047154" s="168" t="str">
        <f>IF(C1047154="","",VLOOKUP(C1047154,运单基本信息!$C$4:$P$1048576,12,FALSE))</f>
        <v/>
      </c>
    </row>
    <row r="1047155" spans="10:10">
      <c r="J1047155" s="168" t="str">
        <f>IF(C1047155="","",VLOOKUP(C1047155,运单基本信息!$C$4:$P$1048576,12,FALSE))</f>
        <v/>
      </c>
    </row>
    <row r="1047156" spans="10:10">
      <c r="J1047156" s="168" t="str">
        <f>IF(C1047156="","",VLOOKUP(C1047156,运单基本信息!$C$4:$P$1048576,12,FALSE))</f>
        <v/>
      </c>
    </row>
    <row r="1047157" spans="10:10">
      <c r="J1047157" s="168" t="str">
        <f>IF(C1047157="","",VLOOKUP(C1047157,运单基本信息!$C$4:$P$1048576,12,FALSE))</f>
        <v/>
      </c>
    </row>
    <row r="1047158" spans="10:10">
      <c r="J1047158" s="168" t="str">
        <f>IF(C1047158="","",VLOOKUP(C1047158,运单基本信息!$C$4:$P$1048576,12,FALSE))</f>
        <v/>
      </c>
    </row>
    <row r="1047159" spans="10:10">
      <c r="J1047159" s="168" t="str">
        <f>IF(C1047159="","",VLOOKUP(C1047159,运单基本信息!$C$4:$P$1048576,12,FALSE))</f>
        <v/>
      </c>
    </row>
    <row r="1047160" spans="10:10">
      <c r="J1047160" s="168" t="str">
        <f>IF(C1047160="","",VLOOKUP(C1047160,运单基本信息!$C$4:$P$1048576,12,FALSE))</f>
        <v/>
      </c>
    </row>
    <row r="1047161" spans="10:10">
      <c r="J1047161" s="168" t="str">
        <f>IF(C1047161="","",VLOOKUP(C1047161,运单基本信息!$C$4:$P$1048576,12,FALSE))</f>
        <v/>
      </c>
    </row>
    <row r="1047162" spans="10:10">
      <c r="J1047162" s="168" t="str">
        <f>IF(C1047162="","",VLOOKUP(C1047162,运单基本信息!$C$4:$P$1048576,12,FALSE))</f>
        <v/>
      </c>
    </row>
    <row r="1047163" spans="10:10">
      <c r="J1047163" s="168" t="str">
        <f>IF(C1047163="","",VLOOKUP(C1047163,运单基本信息!$C$4:$P$1048576,12,FALSE))</f>
        <v/>
      </c>
    </row>
    <row r="1047164" spans="10:10">
      <c r="J1047164" s="168" t="str">
        <f>IF(C1047164="","",VLOOKUP(C1047164,运单基本信息!$C$4:$P$1048576,12,FALSE))</f>
        <v/>
      </c>
    </row>
    <row r="1047165" spans="10:10">
      <c r="J1047165" s="168" t="str">
        <f>IF(C1047165="","",VLOOKUP(C1047165,运单基本信息!$C$4:$P$1048576,12,FALSE))</f>
        <v/>
      </c>
    </row>
    <row r="1047166" spans="10:10">
      <c r="J1047166" s="168" t="str">
        <f>IF(C1047166="","",VLOOKUP(C1047166,运单基本信息!$C$4:$P$1048576,12,FALSE))</f>
        <v/>
      </c>
    </row>
    <row r="1047167" spans="10:10">
      <c r="J1047167" s="168" t="str">
        <f>IF(C1047167="","",VLOOKUP(C1047167,运单基本信息!$C$4:$P$1048576,12,FALSE))</f>
        <v/>
      </c>
    </row>
    <row r="1047168" spans="10:10">
      <c r="J1047168" s="168" t="str">
        <f>IF(C1047168="","",VLOOKUP(C1047168,运单基本信息!$C$4:$P$1048576,12,FALSE))</f>
        <v/>
      </c>
    </row>
    <row r="1047169" spans="10:10">
      <c r="J1047169" s="168" t="str">
        <f>IF(C1047169="","",VLOOKUP(C1047169,运单基本信息!$C$4:$P$1048576,12,FALSE))</f>
        <v/>
      </c>
    </row>
    <row r="1047170" spans="10:10">
      <c r="J1047170" s="168" t="str">
        <f>IF(C1047170="","",VLOOKUP(C1047170,运单基本信息!$C$4:$P$1048576,12,FALSE))</f>
        <v/>
      </c>
    </row>
    <row r="1047171" spans="10:10">
      <c r="J1047171" s="168" t="str">
        <f>IF(C1047171="","",VLOOKUP(C1047171,运单基本信息!$C$4:$P$1048576,12,FALSE))</f>
        <v/>
      </c>
    </row>
    <row r="1047172" spans="10:10">
      <c r="J1047172" s="168" t="str">
        <f>IF(C1047172="","",VLOOKUP(C1047172,运单基本信息!$C$4:$P$1048576,12,FALSE))</f>
        <v/>
      </c>
    </row>
    <row r="1047173" spans="10:10">
      <c r="J1047173" s="168" t="str">
        <f>IF(C1047173="","",VLOOKUP(C1047173,运单基本信息!$C$4:$P$1048576,12,FALSE))</f>
        <v/>
      </c>
    </row>
    <row r="1047174" spans="10:10">
      <c r="J1047174" s="168" t="str">
        <f>IF(C1047174="","",VLOOKUP(C1047174,运单基本信息!$C$4:$P$1048576,12,FALSE))</f>
        <v/>
      </c>
    </row>
    <row r="1047175" spans="10:10">
      <c r="J1047175" s="168" t="str">
        <f>IF(C1047175="","",VLOOKUP(C1047175,运单基本信息!$C$4:$P$1048576,12,FALSE))</f>
        <v/>
      </c>
    </row>
    <row r="1047176" spans="10:10">
      <c r="J1047176" s="168" t="str">
        <f>IF(C1047176="","",VLOOKUP(C1047176,运单基本信息!$C$4:$P$1048576,12,FALSE))</f>
        <v/>
      </c>
    </row>
    <row r="1047177" spans="10:10">
      <c r="J1047177" s="168" t="str">
        <f>IF(C1047177="","",VLOOKUP(C1047177,运单基本信息!$C$4:$P$1048576,12,FALSE))</f>
        <v/>
      </c>
    </row>
    <row r="1047178" spans="10:10">
      <c r="J1047178" s="168" t="str">
        <f>IF(C1047178="","",VLOOKUP(C1047178,运单基本信息!$C$4:$P$1048576,12,FALSE))</f>
        <v/>
      </c>
    </row>
    <row r="1047179" spans="10:10">
      <c r="J1047179" s="168" t="str">
        <f>IF(C1047179="","",VLOOKUP(C1047179,运单基本信息!$C$4:$P$1048576,12,FALSE))</f>
        <v/>
      </c>
    </row>
    <row r="1047180" spans="10:10">
      <c r="J1047180" s="168" t="str">
        <f>IF(C1047180="","",VLOOKUP(C1047180,运单基本信息!$C$4:$P$1048576,12,FALSE))</f>
        <v/>
      </c>
    </row>
    <row r="1047181" spans="10:10">
      <c r="J1047181" s="168" t="str">
        <f>IF(C1047181="","",VLOOKUP(C1047181,运单基本信息!$C$4:$P$1048576,12,FALSE))</f>
        <v/>
      </c>
    </row>
    <row r="1047182" spans="10:10">
      <c r="J1047182" s="168" t="str">
        <f>IF(C1047182="","",VLOOKUP(C1047182,运单基本信息!$C$4:$P$1048576,12,FALSE))</f>
        <v/>
      </c>
    </row>
    <row r="1047183" spans="10:10">
      <c r="J1047183" s="168" t="str">
        <f>IF(C1047183="","",VLOOKUP(C1047183,运单基本信息!$C$4:$P$1048576,12,FALSE))</f>
        <v/>
      </c>
    </row>
    <row r="1047184" spans="10:10">
      <c r="J1047184" s="168" t="str">
        <f>IF(C1047184="","",VLOOKUP(C1047184,运单基本信息!$C$4:$P$1048576,12,FALSE))</f>
        <v/>
      </c>
    </row>
    <row r="1047185" spans="10:10">
      <c r="J1047185" s="168" t="str">
        <f>IF(C1047185="","",VLOOKUP(C1047185,运单基本信息!$C$4:$P$1048576,12,FALSE))</f>
        <v/>
      </c>
    </row>
    <row r="1047186" spans="10:10">
      <c r="J1047186" s="168" t="str">
        <f>IF(C1047186="","",VLOOKUP(C1047186,运单基本信息!$C$4:$P$1048576,12,FALSE))</f>
        <v/>
      </c>
    </row>
    <row r="1047187" spans="10:10">
      <c r="J1047187" s="168" t="str">
        <f>IF(C1047187="","",VLOOKUP(C1047187,运单基本信息!$C$4:$P$1048576,12,FALSE))</f>
        <v/>
      </c>
    </row>
    <row r="1047188" spans="10:10">
      <c r="J1047188" s="168" t="str">
        <f>IF(C1047188="","",VLOOKUP(C1047188,运单基本信息!$C$4:$P$1048576,12,FALSE))</f>
        <v/>
      </c>
    </row>
    <row r="1047189" spans="10:10">
      <c r="J1047189" s="168" t="str">
        <f>IF(C1047189="","",VLOOKUP(C1047189,运单基本信息!$C$4:$P$1048576,12,FALSE))</f>
        <v/>
      </c>
    </row>
    <row r="1047190" spans="10:10">
      <c r="J1047190" s="168" t="str">
        <f>IF(C1047190="","",VLOOKUP(C1047190,运单基本信息!$C$4:$P$1048576,12,FALSE))</f>
        <v/>
      </c>
    </row>
    <row r="1047191" spans="10:10">
      <c r="J1047191" s="168" t="str">
        <f>IF(C1047191="","",VLOOKUP(C1047191,运单基本信息!$C$4:$P$1048576,12,FALSE))</f>
        <v/>
      </c>
    </row>
    <row r="1047192" spans="10:10">
      <c r="J1047192" s="168" t="str">
        <f>IF(C1047192="","",VLOOKUP(C1047192,运单基本信息!$C$4:$P$1048576,12,FALSE))</f>
        <v/>
      </c>
    </row>
    <row r="1047193" spans="10:10">
      <c r="J1047193" s="168" t="str">
        <f>IF(C1047193="","",VLOOKUP(C1047193,运单基本信息!$C$4:$P$1048576,12,FALSE))</f>
        <v/>
      </c>
    </row>
    <row r="1047194" spans="10:10">
      <c r="J1047194" s="168" t="str">
        <f>IF(C1047194="","",VLOOKUP(C1047194,运单基本信息!$C$4:$P$1048576,12,FALSE))</f>
        <v/>
      </c>
    </row>
    <row r="1047195" spans="10:10">
      <c r="J1047195" s="168" t="str">
        <f>IF(C1047195="","",VLOOKUP(C1047195,运单基本信息!$C$4:$P$1048576,12,FALSE))</f>
        <v/>
      </c>
    </row>
    <row r="1047196" spans="10:10">
      <c r="J1047196" s="168" t="str">
        <f>IF(C1047196="","",VLOOKUP(C1047196,运单基本信息!$C$4:$P$1048576,12,FALSE))</f>
        <v/>
      </c>
    </row>
    <row r="1047197" spans="10:10">
      <c r="J1047197" s="168" t="str">
        <f>IF(C1047197="","",VLOOKUP(C1047197,运单基本信息!$C$4:$P$1048576,12,FALSE))</f>
        <v/>
      </c>
    </row>
    <row r="1047198" spans="10:10">
      <c r="J1047198" s="168" t="str">
        <f>IF(C1047198="","",VLOOKUP(C1047198,运单基本信息!$C$4:$P$1048576,12,FALSE))</f>
        <v/>
      </c>
    </row>
    <row r="1047199" spans="10:10">
      <c r="J1047199" s="168" t="str">
        <f>IF(C1047199="","",VLOOKUP(C1047199,运单基本信息!$C$4:$P$1048576,12,FALSE))</f>
        <v/>
      </c>
    </row>
    <row r="1047200" spans="10:10">
      <c r="J1047200" s="168" t="str">
        <f>IF(C1047200="","",VLOOKUP(C1047200,运单基本信息!$C$4:$P$1048576,12,FALSE))</f>
        <v/>
      </c>
    </row>
    <row r="1047201" spans="10:10">
      <c r="J1047201" s="168" t="str">
        <f>IF(C1047201="","",VLOOKUP(C1047201,运单基本信息!$C$4:$P$1048576,12,FALSE))</f>
        <v/>
      </c>
    </row>
    <row r="1047202" spans="10:10">
      <c r="J1047202" s="168" t="str">
        <f>IF(C1047202="","",VLOOKUP(C1047202,运单基本信息!$C$4:$P$1048576,12,FALSE))</f>
        <v/>
      </c>
    </row>
    <row r="1047203" spans="10:10">
      <c r="J1047203" s="168" t="str">
        <f>IF(C1047203="","",VLOOKUP(C1047203,运单基本信息!$C$4:$P$1048576,12,FALSE))</f>
        <v/>
      </c>
    </row>
    <row r="1047204" spans="10:10">
      <c r="J1047204" s="168" t="str">
        <f>IF(C1047204="","",VLOOKUP(C1047204,运单基本信息!$C$4:$P$1048576,12,FALSE))</f>
        <v/>
      </c>
    </row>
    <row r="1047205" spans="10:10">
      <c r="J1047205" s="168" t="str">
        <f>IF(C1047205="","",VLOOKUP(C1047205,运单基本信息!$C$4:$P$1048576,12,FALSE))</f>
        <v/>
      </c>
    </row>
    <row r="1047206" spans="10:10">
      <c r="J1047206" s="168" t="str">
        <f>IF(C1047206="","",VLOOKUP(C1047206,运单基本信息!$C$4:$P$1048576,12,FALSE))</f>
        <v/>
      </c>
    </row>
    <row r="1047207" spans="10:10">
      <c r="J1047207" s="168" t="str">
        <f>IF(C1047207="","",VLOOKUP(C1047207,运单基本信息!$C$4:$P$1048576,12,FALSE))</f>
        <v/>
      </c>
    </row>
    <row r="1047208" spans="10:10">
      <c r="J1047208" s="168" t="str">
        <f>IF(C1047208="","",VLOOKUP(C1047208,运单基本信息!$C$4:$P$1048576,12,FALSE))</f>
        <v/>
      </c>
    </row>
    <row r="1047209" spans="10:10">
      <c r="J1047209" s="168" t="str">
        <f>IF(C1047209="","",VLOOKUP(C1047209,运单基本信息!$C$4:$P$1048576,12,FALSE))</f>
        <v/>
      </c>
    </row>
    <row r="1047210" spans="10:10">
      <c r="J1047210" s="168" t="str">
        <f>IF(C1047210="","",VLOOKUP(C1047210,运单基本信息!$C$4:$P$1048576,12,FALSE))</f>
        <v/>
      </c>
    </row>
    <row r="1047211" spans="10:10">
      <c r="J1047211" s="168" t="str">
        <f>IF(C1047211="","",VLOOKUP(C1047211,运单基本信息!$C$4:$P$1048576,12,FALSE))</f>
        <v/>
      </c>
    </row>
    <row r="1047212" spans="10:10">
      <c r="J1047212" s="168" t="str">
        <f>IF(C1047212="","",VLOOKUP(C1047212,运单基本信息!$C$4:$P$1048576,12,FALSE))</f>
        <v/>
      </c>
    </row>
    <row r="1047213" spans="10:10">
      <c r="J1047213" s="168" t="str">
        <f>IF(C1047213="","",VLOOKUP(C1047213,运单基本信息!$C$4:$P$1048576,12,FALSE))</f>
        <v/>
      </c>
    </row>
    <row r="1047214" spans="10:10">
      <c r="J1047214" s="168" t="str">
        <f>IF(C1047214="","",VLOOKUP(C1047214,运单基本信息!$C$4:$P$1048576,12,FALSE))</f>
        <v/>
      </c>
    </row>
    <row r="1047215" spans="10:10">
      <c r="J1047215" s="168" t="str">
        <f>IF(C1047215="","",VLOOKUP(C1047215,运单基本信息!$C$4:$P$1048576,12,FALSE))</f>
        <v/>
      </c>
    </row>
    <row r="1047216" spans="10:10">
      <c r="J1047216" s="168" t="str">
        <f>IF(C1047216="","",VLOOKUP(C1047216,运单基本信息!$C$4:$P$1048576,12,FALSE))</f>
        <v/>
      </c>
    </row>
    <row r="1047217" spans="10:10">
      <c r="J1047217" s="168" t="str">
        <f>IF(C1047217="","",VLOOKUP(C1047217,运单基本信息!$C$4:$P$1048576,12,FALSE))</f>
        <v/>
      </c>
    </row>
    <row r="1047218" spans="10:10">
      <c r="J1047218" s="168" t="str">
        <f>IF(C1047218="","",VLOOKUP(C1047218,运单基本信息!$C$4:$P$1048576,12,FALSE))</f>
        <v/>
      </c>
    </row>
    <row r="1047219" spans="10:10">
      <c r="J1047219" s="168" t="str">
        <f>IF(C1047219="","",VLOOKUP(C1047219,运单基本信息!$C$4:$P$1048576,12,FALSE))</f>
        <v/>
      </c>
    </row>
    <row r="1047220" spans="10:10">
      <c r="J1047220" s="168" t="str">
        <f>IF(C1047220="","",VLOOKUP(C1047220,运单基本信息!$C$4:$P$1048576,12,FALSE))</f>
        <v/>
      </c>
    </row>
    <row r="1047221" spans="10:10">
      <c r="J1047221" s="168" t="str">
        <f>IF(C1047221="","",VLOOKUP(C1047221,运单基本信息!$C$4:$P$1048576,12,FALSE))</f>
        <v/>
      </c>
    </row>
    <row r="1047222" spans="10:10">
      <c r="J1047222" s="168" t="str">
        <f>IF(C1047222="","",VLOOKUP(C1047222,运单基本信息!$C$4:$P$1048576,12,FALSE))</f>
        <v/>
      </c>
    </row>
    <row r="1047223" spans="10:10">
      <c r="J1047223" s="168" t="str">
        <f>IF(C1047223="","",VLOOKUP(C1047223,运单基本信息!$C$4:$P$1048576,12,FALSE))</f>
        <v/>
      </c>
    </row>
    <row r="1047224" spans="10:10">
      <c r="J1047224" s="168" t="str">
        <f>IF(C1047224="","",VLOOKUP(C1047224,运单基本信息!$C$4:$P$1048576,12,FALSE))</f>
        <v/>
      </c>
    </row>
    <row r="1047225" spans="10:10">
      <c r="J1047225" s="168" t="str">
        <f>IF(C1047225="","",VLOOKUP(C1047225,运单基本信息!$C$4:$P$1048576,12,FALSE))</f>
        <v/>
      </c>
    </row>
    <row r="1047226" spans="10:10">
      <c r="J1047226" s="168" t="str">
        <f>IF(C1047226="","",VLOOKUP(C1047226,运单基本信息!$C$4:$P$1048576,12,FALSE))</f>
        <v/>
      </c>
    </row>
    <row r="1047227" spans="10:10">
      <c r="J1047227" s="168" t="str">
        <f>IF(C1047227="","",VLOOKUP(C1047227,运单基本信息!$C$4:$P$1048576,12,FALSE))</f>
        <v/>
      </c>
    </row>
    <row r="1047228" spans="10:10">
      <c r="J1047228" s="168" t="str">
        <f>IF(C1047228="","",VLOOKUP(C1047228,运单基本信息!$C$4:$P$1048576,12,FALSE))</f>
        <v/>
      </c>
    </row>
    <row r="1047229" spans="10:10">
      <c r="J1047229" s="168" t="str">
        <f>IF(C1047229="","",VLOOKUP(C1047229,运单基本信息!$C$4:$P$1048576,12,FALSE))</f>
        <v/>
      </c>
    </row>
    <row r="1047230" spans="10:10">
      <c r="J1047230" s="168" t="str">
        <f>IF(C1047230="","",VLOOKUP(C1047230,运单基本信息!$C$4:$P$1048576,12,FALSE))</f>
        <v/>
      </c>
    </row>
    <row r="1047231" spans="10:10">
      <c r="J1047231" s="168" t="str">
        <f>IF(C1047231="","",VLOOKUP(C1047231,运单基本信息!$C$4:$P$1048576,12,FALSE))</f>
        <v/>
      </c>
    </row>
    <row r="1047232" spans="10:10">
      <c r="J1047232" s="168" t="str">
        <f>IF(C1047232="","",VLOOKUP(C1047232,运单基本信息!$C$4:$P$1048576,12,FALSE))</f>
        <v/>
      </c>
    </row>
    <row r="1047233" spans="10:10">
      <c r="J1047233" s="168" t="str">
        <f>IF(C1047233="","",VLOOKUP(C1047233,运单基本信息!$C$4:$P$1048576,12,FALSE))</f>
        <v/>
      </c>
    </row>
    <row r="1047234" spans="10:10">
      <c r="J1047234" s="168" t="str">
        <f>IF(C1047234="","",VLOOKUP(C1047234,运单基本信息!$C$4:$P$1048576,12,FALSE))</f>
        <v/>
      </c>
    </row>
    <row r="1047235" spans="10:10">
      <c r="J1047235" s="168" t="str">
        <f>IF(C1047235="","",VLOOKUP(C1047235,运单基本信息!$C$4:$P$1048576,12,FALSE))</f>
        <v/>
      </c>
    </row>
    <row r="1047236" spans="10:10">
      <c r="J1047236" s="168" t="str">
        <f>IF(C1047236="","",VLOOKUP(C1047236,运单基本信息!$C$4:$P$1048576,12,FALSE))</f>
        <v/>
      </c>
    </row>
    <row r="1047237" spans="10:10">
      <c r="J1047237" s="168" t="str">
        <f>IF(C1047237="","",VLOOKUP(C1047237,运单基本信息!$C$4:$P$1048576,12,FALSE))</f>
        <v/>
      </c>
    </row>
    <row r="1047238" spans="10:10">
      <c r="J1047238" s="168" t="str">
        <f>IF(C1047238="","",VLOOKUP(C1047238,运单基本信息!$C$4:$P$1048576,12,FALSE))</f>
        <v/>
      </c>
    </row>
    <row r="1047239" spans="10:10">
      <c r="J1047239" s="168" t="str">
        <f>IF(C1047239="","",VLOOKUP(C1047239,运单基本信息!$C$4:$P$1048576,12,FALSE))</f>
        <v/>
      </c>
    </row>
    <row r="1047240" spans="10:10">
      <c r="J1047240" s="168" t="str">
        <f>IF(C1047240="","",VLOOKUP(C1047240,运单基本信息!$C$4:$P$1048576,12,FALSE))</f>
        <v/>
      </c>
    </row>
    <row r="1047241" spans="10:10">
      <c r="J1047241" s="168" t="str">
        <f>IF(C1047241="","",VLOOKUP(C1047241,运单基本信息!$C$4:$P$1048576,12,FALSE))</f>
        <v/>
      </c>
    </row>
    <row r="1047242" spans="10:10">
      <c r="J1047242" s="168" t="str">
        <f>IF(C1047242="","",VLOOKUP(C1047242,运单基本信息!$C$4:$P$1048576,12,FALSE))</f>
        <v/>
      </c>
    </row>
    <row r="1047243" spans="10:10">
      <c r="J1047243" s="168" t="str">
        <f>IF(C1047243="","",VLOOKUP(C1047243,运单基本信息!$C$4:$P$1048576,12,FALSE))</f>
        <v/>
      </c>
    </row>
    <row r="1047244" spans="10:10">
      <c r="J1047244" s="168" t="str">
        <f>IF(C1047244="","",VLOOKUP(C1047244,运单基本信息!$C$4:$P$1048576,12,FALSE))</f>
        <v/>
      </c>
    </row>
    <row r="1047245" spans="10:10">
      <c r="J1047245" s="168" t="str">
        <f>IF(C1047245="","",VLOOKUP(C1047245,运单基本信息!$C$4:$P$1048576,12,FALSE))</f>
        <v/>
      </c>
    </row>
    <row r="1047246" spans="10:10">
      <c r="J1047246" s="168" t="str">
        <f>IF(C1047246="","",VLOOKUP(C1047246,运单基本信息!$C$4:$P$1048576,12,FALSE))</f>
        <v/>
      </c>
    </row>
    <row r="1047247" spans="10:10">
      <c r="J1047247" s="168" t="str">
        <f>IF(C1047247="","",VLOOKUP(C1047247,运单基本信息!$C$4:$P$1048576,12,FALSE))</f>
        <v/>
      </c>
    </row>
    <row r="1047248" spans="10:10">
      <c r="J1047248" s="168" t="str">
        <f>IF(C1047248="","",VLOOKUP(C1047248,运单基本信息!$C$4:$P$1048576,12,FALSE))</f>
        <v/>
      </c>
    </row>
    <row r="1047249" spans="10:10">
      <c r="J1047249" s="168" t="str">
        <f>IF(C1047249="","",VLOOKUP(C1047249,运单基本信息!$C$4:$P$1048576,12,FALSE))</f>
        <v/>
      </c>
    </row>
    <row r="1047250" spans="10:10">
      <c r="J1047250" s="168" t="str">
        <f>IF(C1047250="","",VLOOKUP(C1047250,运单基本信息!$C$4:$P$1048576,12,FALSE))</f>
        <v/>
      </c>
    </row>
    <row r="1047251" spans="10:10">
      <c r="J1047251" s="168" t="str">
        <f>IF(C1047251="","",VLOOKUP(C1047251,运单基本信息!$C$4:$P$1048576,12,FALSE))</f>
        <v/>
      </c>
    </row>
    <row r="1047252" spans="10:10">
      <c r="J1047252" s="168" t="str">
        <f>IF(C1047252="","",VLOOKUP(C1047252,运单基本信息!$C$4:$P$1048576,12,FALSE))</f>
        <v/>
      </c>
    </row>
    <row r="1047253" spans="10:10">
      <c r="J1047253" s="168" t="str">
        <f>IF(C1047253="","",VLOOKUP(C1047253,运单基本信息!$C$4:$P$1048576,12,FALSE))</f>
        <v/>
      </c>
    </row>
    <row r="1047254" spans="10:10">
      <c r="J1047254" s="168" t="str">
        <f>IF(C1047254="","",VLOOKUP(C1047254,运单基本信息!$C$4:$P$1048576,12,FALSE))</f>
        <v/>
      </c>
    </row>
    <row r="1047255" spans="10:10">
      <c r="J1047255" s="168" t="str">
        <f>IF(C1047255="","",VLOOKUP(C1047255,运单基本信息!$C$4:$P$1048576,12,FALSE))</f>
        <v/>
      </c>
    </row>
    <row r="1047256" spans="10:10">
      <c r="J1047256" s="168" t="str">
        <f>IF(C1047256="","",VLOOKUP(C1047256,运单基本信息!$C$4:$P$1048576,12,FALSE))</f>
        <v/>
      </c>
    </row>
    <row r="1047257" spans="10:10">
      <c r="J1047257" s="168" t="str">
        <f>IF(C1047257="","",VLOOKUP(C1047257,运单基本信息!$C$4:$P$1048576,12,FALSE))</f>
        <v/>
      </c>
    </row>
    <row r="1047258" spans="10:10">
      <c r="J1047258" s="168" t="str">
        <f>IF(C1047258="","",VLOOKUP(C1047258,运单基本信息!$C$4:$P$1048576,12,FALSE))</f>
        <v/>
      </c>
    </row>
    <row r="1047259" spans="10:10">
      <c r="J1047259" s="168" t="str">
        <f>IF(C1047259="","",VLOOKUP(C1047259,运单基本信息!$C$4:$P$1048576,12,FALSE))</f>
        <v/>
      </c>
    </row>
    <row r="1047260" spans="10:10">
      <c r="J1047260" s="168" t="str">
        <f>IF(C1047260="","",VLOOKUP(C1047260,运单基本信息!$C$4:$P$1048576,12,FALSE))</f>
        <v/>
      </c>
    </row>
    <row r="1047261" spans="10:10">
      <c r="J1047261" s="168" t="str">
        <f>IF(C1047261="","",VLOOKUP(C1047261,运单基本信息!$C$4:$P$1048576,12,FALSE))</f>
        <v/>
      </c>
    </row>
    <row r="1047262" spans="10:10">
      <c r="J1047262" s="168" t="str">
        <f>IF(C1047262="","",VLOOKUP(C1047262,运单基本信息!$C$4:$P$1048576,12,FALSE))</f>
        <v/>
      </c>
    </row>
    <row r="1047263" spans="10:10">
      <c r="J1047263" s="168" t="str">
        <f>IF(C1047263="","",VLOOKUP(C1047263,运单基本信息!$C$4:$P$1048576,12,FALSE))</f>
        <v/>
      </c>
    </row>
    <row r="1047264" spans="10:10">
      <c r="J1047264" s="168" t="str">
        <f>IF(C1047264="","",VLOOKUP(C1047264,运单基本信息!$C$4:$P$1048576,12,FALSE))</f>
        <v/>
      </c>
    </row>
    <row r="1047265" spans="10:10">
      <c r="J1047265" s="168" t="str">
        <f>IF(C1047265="","",VLOOKUP(C1047265,运单基本信息!$C$4:$P$1048576,12,FALSE))</f>
        <v/>
      </c>
    </row>
    <row r="1047266" spans="10:10">
      <c r="J1047266" s="168" t="str">
        <f>IF(C1047266="","",VLOOKUP(C1047266,运单基本信息!$C$4:$P$1048576,12,FALSE))</f>
        <v/>
      </c>
    </row>
    <row r="1047267" spans="10:10">
      <c r="J1047267" s="168" t="str">
        <f>IF(C1047267="","",VLOOKUP(C1047267,运单基本信息!$C$4:$P$1048576,12,FALSE))</f>
        <v/>
      </c>
    </row>
    <row r="1047268" spans="10:10">
      <c r="J1047268" s="168" t="str">
        <f>IF(C1047268="","",VLOOKUP(C1047268,运单基本信息!$C$4:$P$1048576,12,FALSE))</f>
        <v/>
      </c>
    </row>
    <row r="1047269" spans="10:10">
      <c r="J1047269" s="168" t="str">
        <f>IF(C1047269="","",VLOOKUP(C1047269,运单基本信息!$C$4:$P$1048576,12,FALSE))</f>
        <v/>
      </c>
    </row>
    <row r="1047270" spans="10:10">
      <c r="J1047270" s="168" t="str">
        <f>IF(C1047270="","",VLOOKUP(C1047270,运单基本信息!$C$4:$P$1048576,12,FALSE))</f>
        <v/>
      </c>
    </row>
    <row r="1047271" spans="10:10">
      <c r="J1047271" s="168" t="str">
        <f>IF(C1047271="","",VLOOKUP(C1047271,运单基本信息!$C$4:$P$1048576,12,FALSE))</f>
        <v/>
      </c>
    </row>
    <row r="1047272" spans="10:10">
      <c r="J1047272" s="168" t="str">
        <f>IF(C1047272="","",VLOOKUP(C1047272,运单基本信息!$C$4:$P$1048576,12,FALSE))</f>
        <v/>
      </c>
    </row>
    <row r="1047273" spans="10:10">
      <c r="J1047273" s="168" t="str">
        <f>IF(C1047273="","",VLOOKUP(C1047273,运单基本信息!$C$4:$P$1048576,12,FALSE))</f>
        <v/>
      </c>
    </row>
    <row r="1047274" spans="10:10">
      <c r="J1047274" s="168" t="str">
        <f>IF(C1047274="","",VLOOKUP(C1047274,运单基本信息!$C$4:$P$1048576,12,FALSE))</f>
        <v/>
      </c>
    </row>
    <row r="1047275" spans="10:10">
      <c r="J1047275" s="168" t="str">
        <f>IF(C1047275="","",VLOOKUP(C1047275,运单基本信息!$C$4:$P$1048576,12,FALSE))</f>
        <v/>
      </c>
    </row>
    <row r="1047276" spans="10:10">
      <c r="J1047276" s="168" t="str">
        <f>IF(C1047276="","",VLOOKUP(C1047276,运单基本信息!$C$4:$P$1048576,12,FALSE))</f>
        <v/>
      </c>
    </row>
    <row r="1047277" spans="10:10">
      <c r="J1047277" s="168" t="str">
        <f>IF(C1047277="","",VLOOKUP(C1047277,运单基本信息!$C$4:$P$1048576,12,FALSE))</f>
        <v/>
      </c>
    </row>
    <row r="1047278" spans="10:10">
      <c r="J1047278" s="168" t="str">
        <f>IF(C1047278="","",VLOOKUP(C1047278,运单基本信息!$C$4:$P$1048576,12,FALSE))</f>
        <v/>
      </c>
    </row>
    <row r="1047279" spans="10:10">
      <c r="J1047279" s="168" t="str">
        <f>IF(C1047279="","",VLOOKUP(C1047279,运单基本信息!$C$4:$P$1048576,12,FALSE))</f>
        <v/>
      </c>
    </row>
    <row r="1047280" spans="10:10">
      <c r="J1047280" s="168" t="str">
        <f>IF(C1047280="","",VLOOKUP(C1047280,运单基本信息!$C$4:$P$1048576,12,FALSE))</f>
        <v/>
      </c>
    </row>
    <row r="1047281" spans="10:10">
      <c r="J1047281" s="168" t="str">
        <f>IF(C1047281="","",VLOOKUP(C1047281,运单基本信息!$C$4:$P$1048576,12,FALSE))</f>
        <v/>
      </c>
    </row>
    <row r="1047282" spans="10:10">
      <c r="J1047282" s="168" t="str">
        <f>IF(C1047282="","",VLOOKUP(C1047282,运单基本信息!$C$4:$P$1048576,12,FALSE))</f>
        <v/>
      </c>
    </row>
    <row r="1047283" spans="10:10">
      <c r="J1047283" s="168" t="str">
        <f>IF(C1047283="","",VLOOKUP(C1047283,运单基本信息!$C$4:$P$1048576,12,FALSE))</f>
        <v/>
      </c>
    </row>
    <row r="1047284" spans="10:10">
      <c r="J1047284" s="168" t="str">
        <f>IF(C1047284="","",VLOOKUP(C1047284,运单基本信息!$C$4:$P$1048576,12,FALSE))</f>
        <v/>
      </c>
    </row>
    <row r="1047285" spans="10:10">
      <c r="J1047285" s="168" t="str">
        <f>IF(C1047285="","",VLOOKUP(C1047285,运单基本信息!$C$4:$P$1048576,12,FALSE))</f>
        <v/>
      </c>
    </row>
    <row r="1047286" spans="10:10">
      <c r="J1047286" s="168" t="str">
        <f>IF(C1047286="","",VLOOKUP(C1047286,运单基本信息!$C$4:$P$1048576,12,FALSE))</f>
        <v/>
      </c>
    </row>
    <row r="1047287" spans="10:10">
      <c r="J1047287" s="168" t="str">
        <f>IF(C1047287="","",VLOOKUP(C1047287,运单基本信息!$C$4:$P$1048576,12,FALSE))</f>
        <v/>
      </c>
    </row>
    <row r="1047288" spans="10:10">
      <c r="J1047288" s="168" t="str">
        <f>IF(C1047288="","",VLOOKUP(C1047288,运单基本信息!$C$4:$P$1048576,12,FALSE))</f>
        <v/>
      </c>
    </row>
    <row r="1047289" spans="10:10">
      <c r="J1047289" s="168" t="str">
        <f>IF(C1047289="","",VLOOKUP(C1047289,运单基本信息!$C$4:$P$1048576,12,FALSE))</f>
        <v/>
      </c>
    </row>
    <row r="1047290" spans="10:10">
      <c r="J1047290" s="168" t="str">
        <f>IF(C1047290="","",VLOOKUP(C1047290,运单基本信息!$C$4:$P$1048576,12,FALSE))</f>
        <v/>
      </c>
    </row>
    <row r="1047291" spans="10:10">
      <c r="J1047291" s="168" t="str">
        <f>IF(C1047291="","",VLOOKUP(C1047291,运单基本信息!$C$4:$P$1048576,12,FALSE))</f>
        <v/>
      </c>
    </row>
    <row r="1047292" spans="10:10">
      <c r="J1047292" s="168" t="str">
        <f>IF(C1047292="","",VLOOKUP(C1047292,运单基本信息!$C$4:$P$1048576,12,FALSE))</f>
        <v/>
      </c>
    </row>
    <row r="1047293" spans="10:10">
      <c r="J1047293" s="168" t="str">
        <f>IF(C1047293="","",VLOOKUP(C1047293,运单基本信息!$C$4:$P$1048576,12,FALSE))</f>
        <v/>
      </c>
    </row>
    <row r="1047294" spans="10:10">
      <c r="J1047294" s="168" t="str">
        <f>IF(C1047294="","",VLOOKUP(C1047294,运单基本信息!$C$4:$P$1048576,12,FALSE))</f>
        <v/>
      </c>
    </row>
    <row r="1047295" spans="10:10">
      <c r="J1047295" s="168" t="str">
        <f>IF(C1047295="","",VLOOKUP(C1047295,运单基本信息!$C$4:$P$1048576,12,FALSE))</f>
        <v/>
      </c>
    </row>
    <row r="1047296" spans="10:10">
      <c r="J1047296" s="168" t="str">
        <f>IF(C1047296="","",VLOOKUP(C1047296,运单基本信息!$C$4:$P$1048576,12,FALSE))</f>
        <v/>
      </c>
    </row>
    <row r="1047297" spans="10:10">
      <c r="J1047297" s="168" t="str">
        <f>IF(C1047297="","",VLOOKUP(C1047297,运单基本信息!$C$4:$P$1048576,12,FALSE))</f>
        <v/>
      </c>
    </row>
    <row r="1047298" spans="10:10">
      <c r="J1047298" s="168" t="str">
        <f>IF(C1047298="","",VLOOKUP(C1047298,运单基本信息!$C$4:$P$1048576,12,FALSE))</f>
        <v/>
      </c>
    </row>
    <row r="1047299" spans="10:10">
      <c r="J1047299" s="168" t="str">
        <f>IF(C1047299="","",VLOOKUP(C1047299,运单基本信息!$C$4:$P$1048576,12,FALSE))</f>
        <v/>
      </c>
    </row>
    <row r="1047300" spans="10:10">
      <c r="J1047300" s="168" t="str">
        <f>IF(C1047300="","",VLOOKUP(C1047300,运单基本信息!$C$4:$P$1048576,12,FALSE))</f>
        <v/>
      </c>
    </row>
    <row r="1047301" spans="10:10">
      <c r="J1047301" s="168" t="str">
        <f>IF(C1047301="","",VLOOKUP(C1047301,运单基本信息!$C$4:$P$1048576,12,FALSE))</f>
        <v/>
      </c>
    </row>
    <row r="1047302" spans="10:10">
      <c r="J1047302" s="168" t="str">
        <f>IF(C1047302="","",VLOOKUP(C1047302,运单基本信息!$C$4:$P$1048576,12,FALSE))</f>
        <v/>
      </c>
    </row>
    <row r="1047303" spans="10:10">
      <c r="J1047303" s="168" t="str">
        <f>IF(C1047303="","",VLOOKUP(C1047303,运单基本信息!$C$4:$P$1048576,12,FALSE))</f>
        <v/>
      </c>
    </row>
    <row r="1047304" spans="10:10">
      <c r="J1047304" s="168" t="str">
        <f>IF(C1047304="","",VLOOKUP(C1047304,运单基本信息!$C$4:$P$1048576,12,FALSE))</f>
        <v/>
      </c>
    </row>
    <row r="1047305" spans="10:10">
      <c r="J1047305" s="168" t="str">
        <f>IF(C1047305="","",VLOOKUP(C1047305,运单基本信息!$C$4:$P$1048576,12,FALSE))</f>
        <v/>
      </c>
    </row>
    <row r="1047306" spans="10:10">
      <c r="J1047306" s="168" t="str">
        <f>IF(C1047306="","",VLOOKUP(C1047306,运单基本信息!$C$4:$P$1048576,12,FALSE))</f>
        <v/>
      </c>
    </row>
    <row r="1047307" spans="10:10">
      <c r="J1047307" s="168" t="str">
        <f>IF(C1047307="","",VLOOKUP(C1047307,运单基本信息!$C$4:$P$1048576,12,FALSE))</f>
        <v/>
      </c>
    </row>
    <row r="1047308" spans="10:10">
      <c r="J1047308" s="168" t="str">
        <f>IF(C1047308="","",VLOOKUP(C1047308,运单基本信息!$C$4:$P$1048576,12,FALSE))</f>
        <v/>
      </c>
    </row>
    <row r="1047309" spans="10:10">
      <c r="J1047309" s="168" t="str">
        <f>IF(C1047309="","",VLOOKUP(C1047309,运单基本信息!$C$4:$P$1048576,12,FALSE))</f>
        <v/>
      </c>
    </row>
    <row r="1047310" spans="10:10">
      <c r="J1047310" s="168" t="str">
        <f>IF(C1047310="","",VLOOKUP(C1047310,运单基本信息!$C$4:$P$1048576,12,FALSE))</f>
        <v/>
      </c>
    </row>
    <row r="1047311" spans="10:10">
      <c r="J1047311" s="168" t="str">
        <f>IF(C1047311="","",VLOOKUP(C1047311,运单基本信息!$C$4:$P$1048576,12,FALSE))</f>
        <v/>
      </c>
    </row>
    <row r="1047312" spans="10:10">
      <c r="J1047312" s="168" t="str">
        <f>IF(C1047312="","",VLOOKUP(C1047312,运单基本信息!$C$4:$P$1048576,12,FALSE))</f>
        <v/>
      </c>
    </row>
    <row r="1047313" spans="10:10">
      <c r="J1047313" s="168" t="str">
        <f>IF(C1047313="","",VLOOKUP(C1047313,运单基本信息!$C$4:$P$1048576,12,FALSE))</f>
        <v/>
      </c>
    </row>
    <row r="1047314" spans="10:10">
      <c r="J1047314" s="168" t="str">
        <f>IF(C1047314="","",VLOOKUP(C1047314,运单基本信息!$C$4:$P$1048576,12,FALSE))</f>
        <v/>
      </c>
    </row>
    <row r="1047315" spans="10:10">
      <c r="J1047315" s="168" t="str">
        <f>IF(C1047315="","",VLOOKUP(C1047315,运单基本信息!$C$4:$P$1048576,12,FALSE))</f>
        <v/>
      </c>
    </row>
    <row r="1047316" spans="10:10">
      <c r="J1047316" s="168" t="str">
        <f>IF(C1047316="","",VLOOKUP(C1047316,运单基本信息!$C$4:$P$1048576,12,FALSE))</f>
        <v/>
      </c>
    </row>
    <row r="1047317" spans="10:10">
      <c r="J1047317" s="168" t="str">
        <f>IF(C1047317="","",VLOOKUP(C1047317,运单基本信息!$C$4:$P$1048576,12,FALSE))</f>
        <v/>
      </c>
    </row>
    <row r="1047318" spans="10:10">
      <c r="J1047318" s="168" t="str">
        <f>IF(C1047318="","",VLOOKUP(C1047318,运单基本信息!$C$4:$P$1048576,12,FALSE))</f>
        <v/>
      </c>
    </row>
    <row r="1047319" spans="10:10">
      <c r="J1047319" s="168" t="str">
        <f>IF(C1047319="","",VLOOKUP(C1047319,运单基本信息!$C$4:$P$1048576,12,FALSE))</f>
        <v/>
      </c>
    </row>
    <row r="1047320" spans="10:10">
      <c r="J1047320" s="168" t="str">
        <f>IF(C1047320="","",VLOOKUP(C1047320,运单基本信息!$C$4:$P$1048576,12,FALSE))</f>
        <v/>
      </c>
    </row>
    <row r="1047321" spans="10:10">
      <c r="J1047321" s="168" t="str">
        <f>IF(C1047321="","",VLOOKUP(C1047321,运单基本信息!$C$4:$P$1048576,12,FALSE))</f>
        <v/>
      </c>
    </row>
    <row r="1047322" spans="10:10">
      <c r="J1047322" s="168" t="str">
        <f>IF(C1047322="","",VLOOKUP(C1047322,运单基本信息!$C$4:$P$1048576,12,FALSE))</f>
        <v/>
      </c>
    </row>
    <row r="1047323" spans="10:10">
      <c r="J1047323" s="168" t="str">
        <f>IF(C1047323="","",VLOOKUP(C1047323,运单基本信息!$C$4:$P$1048576,12,FALSE))</f>
        <v/>
      </c>
    </row>
    <row r="1047324" spans="10:10">
      <c r="J1047324" s="168" t="str">
        <f>IF(C1047324="","",VLOOKUP(C1047324,运单基本信息!$C$4:$P$1048576,12,FALSE))</f>
        <v/>
      </c>
    </row>
    <row r="1047325" spans="10:10">
      <c r="J1047325" s="168" t="str">
        <f>IF(C1047325="","",VLOOKUP(C1047325,运单基本信息!$C$4:$P$1048576,12,FALSE))</f>
        <v/>
      </c>
    </row>
    <row r="1047326" spans="10:10">
      <c r="J1047326" s="168" t="str">
        <f>IF(C1047326="","",VLOOKUP(C1047326,运单基本信息!$C$4:$P$1048576,12,FALSE))</f>
        <v/>
      </c>
    </row>
    <row r="1047327" spans="10:10">
      <c r="J1047327" s="168" t="str">
        <f>IF(C1047327="","",VLOOKUP(C1047327,运单基本信息!$C$4:$P$1048576,12,FALSE))</f>
        <v/>
      </c>
    </row>
    <row r="1047328" spans="10:10">
      <c r="J1047328" s="168" t="str">
        <f>IF(C1047328="","",VLOOKUP(C1047328,运单基本信息!$C$4:$P$1048576,12,FALSE))</f>
        <v/>
      </c>
    </row>
    <row r="1047329" spans="10:10">
      <c r="J1047329" s="168" t="str">
        <f>IF(C1047329="","",VLOOKUP(C1047329,运单基本信息!$C$4:$P$1048576,12,FALSE))</f>
        <v/>
      </c>
    </row>
    <row r="1047330" spans="10:10">
      <c r="J1047330" s="168" t="str">
        <f>IF(C1047330="","",VLOOKUP(C1047330,运单基本信息!$C$4:$P$1048576,12,FALSE))</f>
        <v/>
      </c>
    </row>
    <row r="1047331" spans="10:10">
      <c r="J1047331" s="168" t="str">
        <f>IF(C1047331="","",VLOOKUP(C1047331,运单基本信息!$C$4:$P$1048576,12,FALSE))</f>
        <v/>
      </c>
    </row>
    <row r="1047332" spans="10:10">
      <c r="J1047332" s="168" t="str">
        <f>IF(C1047332="","",VLOOKUP(C1047332,运单基本信息!$C$4:$P$1048576,12,FALSE))</f>
        <v/>
      </c>
    </row>
    <row r="1047333" spans="10:10">
      <c r="J1047333" s="168" t="str">
        <f>IF(C1047333="","",VLOOKUP(C1047333,运单基本信息!$C$4:$P$1048576,12,FALSE))</f>
        <v/>
      </c>
    </row>
    <row r="1047334" spans="10:10">
      <c r="J1047334" s="168" t="str">
        <f>IF(C1047334="","",VLOOKUP(C1047334,运单基本信息!$C$4:$P$1048576,12,FALSE))</f>
        <v/>
      </c>
    </row>
    <row r="1047335" spans="10:10">
      <c r="J1047335" s="168" t="str">
        <f>IF(C1047335="","",VLOOKUP(C1047335,运单基本信息!$C$4:$P$1048576,12,FALSE))</f>
        <v/>
      </c>
    </row>
    <row r="1047336" spans="10:10">
      <c r="J1047336" s="168" t="str">
        <f>IF(C1047336="","",VLOOKUP(C1047336,运单基本信息!$C$4:$P$1048576,12,FALSE))</f>
        <v/>
      </c>
    </row>
    <row r="1047337" spans="10:10">
      <c r="J1047337" s="168" t="str">
        <f>IF(C1047337="","",VLOOKUP(C1047337,运单基本信息!$C$4:$P$1048576,12,FALSE))</f>
        <v/>
      </c>
    </row>
    <row r="1047338" spans="10:10">
      <c r="J1047338" s="168" t="str">
        <f>IF(C1047338="","",VLOOKUP(C1047338,运单基本信息!$C$4:$P$1048576,12,FALSE))</f>
        <v/>
      </c>
    </row>
    <row r="1047339" spans="10:10">
      <c r="J1047339" s="168" t="str">
        <f>IF(C1047339="","",VLOOKUP(C1047339,运单基本信息!$C$4:$P$1048576,12,FALSE))</f>
        <v/>
      </c>
    </row>
    <row r="1047340" spans="10:10">
      <c r="J1047340" s="168" t="str">
        <f>IF(C1047340="","",VLOOKUP(C1047340,运单基本信息!$C$4:$P$1048576,12,FALSE))</f>
        <v/>
      </c>
    </row>
    <row r="1047341" spans="10:10">
      <c r="J1047341" s="168" t="str">
        <f>IF(C1047341="","",VLOOKUP(C1047341,运单基本信息!$C$4:$P$1048576,12,FALSE))</f>
        <v/>
      </c>
    </row>
    <row r="1047342" spans="10:10">
      <c r="J1047342" s="168" t="str">
        <f>IF(C1047342="","",VLOOKUP(C1047342,运单基本信息!$C$4:$P$1048576,12,FALSE))</f>
        <v/>
      </c>
    </row>
    <row r="1047343" spans="10:10">
      <c r="J1047343" s="168" t="str">
        <f>IF(C1047343="","",VLOOKUP(C1047343,运单基本信息!$C$4:$P$1048576,12,FALSE))</f>
        <v/>
      </c>
    </row>
    <row r="1047344" spans="10:10">
      <c r="J1047344" s="168" t="str">
        <f>IF(C1047344="","",VLOOKUP(C1047344,运单基本信息!$C$4:$P$1048576,12,FALSE))</f>
        <v/>
      </c>
    </row>
    <row r="1047345" spans="10:10">
      <c r="J1047345" s="168" t="str">
        <f>IF(C1047345="","",VLOOKUP(C1047345,运单基本信息!$C$4:$P$1048576,12,FALSE))</f>
        <v/>
      </c>
    </row>
    <row r="1047346" spans="10:10">
      <c r="J1047346" s="168" t="str">
        <f>IF(C1047346="","",VLOOKUP(C1047346,运单基本信息!$C$4:$P$1048576,12,FALSE))</f>
        <v/>
      </c>
    </row>
    <row r="1047347" spans="10:10">
      <c r="J1047347" s="168" t="str">
        <f>IF(C1047347="","",VLOOKUP(C1047347,运单基本信息!$C$4:$P$1048576,12,FALSE))</f>
        <v/>
      </c>
    </row>
    <row r="1047348" spans="10:10">
      <c r="J1047348" s="168" t="str">
        <f>IF(C1047348="","",VLOOKUP(C1047348,运单基本信息!$C$4:$P$1048576,12,FALSE))</f>
        <v/>
      </c>
    </row>
    <row r="1047349" spans="10:10">
      <c r="J1047349" s="168" t="str">
        <f>IF(C1047349="","",VLOOKUP(C1047349,运单基本信息!$C$4:$P$1048576,12,FALSE))</f>
        <v/>
      </c>
    </row>
    <row r="1047350" spans="10:10">
      <c r="J1047350" s="168" t="str">
        <f>IF(C1047350="","",VLOOKUP(C1047350,运单基本信息!$C$4:$P$1048576,12,FALSE))</f>
        <v/>
      </c>
    </row>
    <row r="1047351" spans="10:10">
      <c r="J1047351" s="168" t="str">
        <f>IF(C1047351="","",VLOOKUP(C1047351,运单基本信息!$C$4:$P$1048576,12,FALSE))</f>
        <v/>
      </c>
    </row>
    <row r="1047352" spans="10:10">
      <c r="J1047352" s="168" t="str">
        <f>IF(C1047352="","",VLOOKUP(C1047352,运单基本信息!$C$4:$P$1048576,12,FALSE))</f>
        <v/>
      </c>
    </row>
    <row r="1047353" spans="10:10">
      <c r="J1047353" s="168" t="str">
        <f>IF(C1047353="","",VLOOKUP(C1047353,运单基本信息!$C$4:$P$1048576,12,FALSE))</f>
        <v/>
      </c>
    </row>
    <row r="1047354" spans="10:10">
      <c r="J1047354" s="168" t="str">
        <f>IF(C1047354="","",VLOOKUP(C1047354,运单基本信息!$C$4:$P$1048576,12,FALSE))</f>
        <v/>
      </c>
    </row>
    <row r="1047355" spans="10:10">
      <c r="J1047355" s="168" t="str">
        <f>IF(C1047355="","",VLOOKUP(C1047355,运单基本信息!$C$4:$P$1048576,12,FALSE))</f>
        <v/>
      </c>
    </row>
    <row r="1047356" spans="10:10">
      <c r="J1047356" s="168" t="str">
        <f>IF(C1047356="","",VLOOKUP(C1047356,运单基本信息!$C$4:$P$1048576,12,FALSE))</f>
        <v/>
      </c>
    </row>
    <row r="1047357" spans="10:10">
      <c r="J1047357" s="168" t="str">
        <f>IF(C1047357="","",VLOOKUP(C1047357,运单基本信息!$C$4:$P$1048576,12,FALSE))</f>
        <v/>
      </c>
    </row>
    <row r="1047358" spans="10:10">
      <c r="J1047358" s="168" t="str">
        <f>IF(C1047358="","",VLOOKUP(C1047358,运单基本信息!$C$4:$P$1048576,12,FALSE))</f>
        <v/>
      </c>
    </row>
    <row r="1047359" spans="10:10">
      <c r="J1047359" s="168" t="str">
        <f>IF(C1047359="","",VLOOKUP(C1047359,运单基本信息!$C$4:$P$1048576,12,FALSE))</f>
        <v/>
      </c>
    </row>
    <row r="1047360" spans="10:10">
      <c r="J1047360" s="168" t="str">
        <f>IF(C1047360="","",VLOOKUP(C1047360,运单基本信息!$C$4:$P$1048576,12,FALSE))</f>
        <v/>
      </c>
    </row>
    <row r="1047361" spans="10:10">
      <c r="J1047361" s="168" t="str">
        <f>IF(C1047361="","",VLOOKUP(C1047361,运单基本信息!$C$4:$P$1048576,12,FALSE))</f>
        <v/>
      </c>
    </row>
    <row r="1047362" spans="10:10">
      <c r="J1047362" s="168" t="str">
        <f>IF(C1047362="","",VLOOKUP(C1047362,运单基本信息!$C$4:$P$1048576,12,FALSE))</f>
        <v/>
      </c>
    </row>
    <row r="1047363" spans="10:10">
      <c r="J1047363" s="168" t="str">
        <f>IF(C1047363="","",VLOOKUP(C1047363,运单基本信息!$C$4:$P$1048576,12,FALSE))</f>
        <v/>
      </c>
    </row>
    <row r="1047364" spans="10:10">
      <c r="J1047364" s="168" t="str">
        <f>IF(C1047364="","",VLOOKUP(C1047364,运单基本信息!$C$4:$P$1048576,12,FALSE))</f>
        <v/>
      </c>
    </row>
    <row r="1047365" spans="10:10">
      <c r="J1047365" s="168" t="str">
        <f>IF(C1047365="","",VLOOKUP(C1047365,运单基本信息!$C$4:$P$1048576,12,FALSE))</f>
        <v/>
      </c>
    </row>
    <row r="1047366" spans="10:10">
      <c r="J1047366" s="168" t="str">
        <f>IF(C1047366="","",VLOOKUP(C1047366,运单基本信息!$C$4:$P$1048576,12,FALSE))</f>
        <v/>
      </c>
    </row>
    <row r="1047367" spans="10:10">
      <c r="J1047367" s="168" t="str">
        <f>IF(C1047367="","",VLOOKUP(C1047367,运单基本信息!$C$4:$P$1048576,12,FALSE))</f>
        <v/>
      </c>
    </row>
    <row r="1047368" spans="10:10">
      <c r="J1047368" s="168" t="str">
        <f>IF(C1047368="","",VLOOKUP(C1047368,运单基本信息!$C$4:$P$1048576,12,FALSE))</f>
        <v/>
      </c>
    </row>
    <row r="1047369" spans="10:10">
      <c r="J1047369" s="168" t="str">
        <f>IF(C1047369="","",VLOOKUP(C1047369,运单基本信息!$C$4:$P$1048576,12,FALSE))</f>
        <v/>
      </c>
    </row>
    <row r="1047370" spans="10:10">
      <c r="J1047370" s="168" t="str">
        <f>IF(C1047370="","",VLOOKUP(C1047370,运单基本信息!$C$4:$P$1048576,12,FALSE))</f>
        <v/>
      </c>
    </row>
    <row r="1047371" spans="10:10">
      <c r="J1047371" s="168" t="str">
        <f>IF(C1047371="","",VLOOKUP(C1047371,运单基本信息!$C$4:$P$1048576,12,FALSE))</f>
        <v/>
      </c>
    </row>
    <row r="1047372" spans="10:10">
      <c r="J1047372" s="168" t="str">
        <f>IF(C1047372="","",VLOOKUP(C1047372,运单基本信息!$C$4:$P$1048576,12,FALSE))</f>
        <v/>
      </c>
    </row>
    <row r="1047373" spans="10:10">
      <c r="J1047373" s="168" t="str">
        <f>IF(C1047373="","",VLOOKUP(C1047373,运单基本信息!$C$4:$P$1048576,12,FALSE))</f>
        <v/>
      </c>
    </row>
    <row r="1047374" spans="10:10">
      <c r="J1047374" s="168" t="str">
        <f>IF(C1047374="","",VLOOKUP(C1047374,运单基本信息!$C$4:$P$1048576,12,FALSE))</f>
        <v/>
      </c>
    </row>
    <row r="1047375" spans="10:10">
      <c r="J1047375" s="168" t="str">
        <f>IF(C1047375="","",VLOOKUP(C1047375,运单基本信息!$C$4:$P$1048576,12,FALSE))</f>
        <v/>
      </c>
    </row>
    <row r="1047376" spans="10:10">
      <c r="J1047376" s="168" t="str">
        <f>IF(C1047376="","",VLOOKUP(C1047376,运单基本信息!$C$4:$P$1048576,12,FALSE))</f>
        <v/>
      </c>
    </row>
    <row r="1047377" spans="10:10">
      <c r="J1047377" s="168" t="str">
        <f>IF(C1047377="","",VLOOKUP(C1047377,运单基本信息!$C$4:$P$1048576,12,FALSE))</f>
        <v/>
      </c>
    </row>
    <row r="1047378" spans="10:10">
      <c r="J1047378" s="168" t="str">
        <f>IF(C1047378="","",VLOOKUP(C1047378,运单基本信息!$C$4:$P$1048576,12,FALSE))</f>
        <v/>
      </c>
    </row>
    <row r="1047379" spans="10:10">
      <c r="J1047379" s="168" t="str">
        <f>IF(C1047379="","",VLOOKUP(C1047379,运单基本信息!$C$4:$P$1048576,12,FALSE))</f>
        <v/>
      </c>
    </row>
    <row r="1047380" spans="10:10">
      <c r="J1047380" s="168" t="str">
        <f>IF(C1047380="","",VLOOKUP(C1047380,运单基本信息!$C$4:$P$1048576,12,FALSE))</f>
        <v/>
      </c>
    </row>
    <row r="1047381" spans="10:10">
      <c r="J1047381" s="168" t="str">
        <f>IF(C1047381="","",VLOOKUP(C1047381,运单基本信息!$C$4:$P$1048576,12,FALSE))</f>
        <v/>
      </c>
    </row>
    <row r="1047382" spans="10:10">
      <c r="J1047382" s="168" t="str">
        <f>IF(C1047382="","",VLOOKUP(C1047382,运单基本信息!$C$4:$P$1048576,12,FALSE))</f>
        <v/>
      </c>
    </row>
    <row r="1047383" spans="10:10">
      <c r="J1047383" s="168" t="str">
        <f>IF(C1047383="","",VLOOKUP(C1047383,运单基本信息!$C$4:$P$1048576,12,FALSE))</f>
        <v/>
      </c>
    </row>
    <row r="1047384" spans="10:10">
      <c r="J1047384" s="168" t="str">
        <f>IF(C1047384="","",VLOOKUP(C1047384,运单基本信息!$C$4:$P$1048576,12,FALSE))</f>
        <v/>
      </c>
    </row>
    <row r="1047385" spans="10:10">
      <c r="J1047385" s="168" t="str">
        <f>IF(C1047385="","",VLOOKUP(C1047385,运单基本信息!$C$4:$P$1048576,12,FALSE))</f>
        <v/>
      </c>
    </row>
    <row r="1047386" spans="10:10">
      <c r="J1047386" s="168" t="str">
        <f>IF(C1047386="","",VLOOKUP(C1047386,运单基本信息!$C$4:$P$1048576,12,FALSE))</f>
        <v/>
      </c>
    </row>
    <row r="1047387" spans="10:10">
      <c r="J1047387" s="168" t="str">
        <f>IF(C1047387="","",VLOOKUP(C1047387,运单基本信息!$C$4:$P$1048576,12,FALSE))</f>
        <v/>
      </c>
    </row>
    <row r="1047388" spans="10:10">
      <c r="J1047388" s="168" t="str">
        <f>IF(C1047388="","",VLOOKUP(C1047388,运单基本信息!$C$4:$P$1048576,12,FALSE))</f>
        <v/>
      </c>
    </row>
    <row r="1047389" spans="10:10">
      <c r="J1047389" s="168" t="str">
        <f>IF(C1047389="","",VLOOKUP(C1047389,运单基本信息!$C$4:$P$1048576,12,FALSE))</f>
        <v/>
      </c>
    </row>
    <row r="1047390" spans="10:10">
      <c r="J1047390" s="168" t="str">
        <f>IF(C1047390="","",VLOOKUP(C1047390,运单基本信息!$C$4:$P$1048576,12,FALSE))</f>
        <v/>
      </c>
    </row>
    <row r="1047391" spans="10:10">
      <c r="J1047391" s="168" t="str">
        <f>IF(C1047391="","",VLOOKUP(C1047391,运单基本信息!$C$4:$P$1048576,12,FALSE))</f>
        <v/>
      </c>
    </row>
    <row r="1047392" spans="10:10">
      <c r="J1047392" s="168" t="str">
        <f>IF(C1047392="","",VLOOKUP(C1047392,运单基本信息!$C$4:$P$1048576,12,FALSE))</f>
        <v/>
      </c>
    </row>
    <row r="1047393" spans="10:10">
      <c r="J1047393" s="168" t="str">
        <f>IF(C1047393="","",VLOOKUP(C1047393,运单基本信息!$C$4:$P$1048576,12,FALSE))</f>
        <v/>
      </c>
    </row>
    <row r="1047394" spans="10:10">
      <c r="J1047394" s="168" t="str">
        <f>IF(C1047394="","",VLOOKUP(C1047394,运单基本信息!$C$4:$P$1048576,12,FALSE))</f>
        <v/>
      </c>
    </row>
    <row r="1047395" spans="10:10">
      <c r="J1047395" s="168" t="str">
        <f>IF(C1047395="","",VLOOKUP(C1047395,运单基本信息!$C$4:$P$1048576,12,FALSE))</f>
        <v/>
      </c>
    </row>
    <row r="1047396" spans="10:10">
      <c r="J1047396" s="168" t="str">
        <f>IF(C1047396="","",VLOOKUP(C1047396,运单基本信息!$C$4:$P$1048576,12,FALSE))</f>
        <v/>
      </c>
    </row>
    <row r="1047397" spans="10:10">
      <c r="J1047397" s="168" t="str">
        <f>IF(C1047397="","",VLOOKUP(C1047397,运单基本信息!$C$4:$P$1048576,12,FALSE))</f>
        <v/>
      </c>
    </row>
    <row r="1047398" spans="10:10">
      <c r="J1047398" s="168" t="str">
        <f>IF(C1047398="","",VLOOKUP(C1047398,运单基本信息!$C$4:$P$1048576,12,FALSE))</f>
        <v/>
      </c>
    </row>
    <row r="1047399" spans="10:10">
      <c r="J1047399" s="168" t="str">
        <f>IF(C1047399="","",VLOOKUP(C1047399,运单基本信息!$C$4:$P$1048576,12,FALSE))</f>
        <v/>
      </c>
    </row>
    <row r="1047400" spans="10:10">
      <c r="J1047400" s="168" t="str">
        <f>IF(C1047400="","",VLOOKUP(C1047400,运单基本信息!$C$4:$P$1048576,12,FALSE))</f>
        <v/>
      </c>
    </row>
    <row r="1047401" spans="10:10">
      <c r="J1047401" s="168" t="str">
        <f>IF(C1047401="","",VLOOKUP(C1047401,运单基本信息!$C$4:$P$1048576,12,FALSE))</f>
        <v/>
      </c>
    </row>
    <row r="1047402" spans="10:10">
      <c r="J1047402" s="168" t="str">
        <f>IF(C1047402="","",VLOOKUP(C1047402,运单基本信息!$C$4:$P$1048576,12,FALSE))</f>
        <v/>
      </c>
    </row>
    <row r="1047403" spans="10:10">
      <c r="J1047403" s="168" t="str">
        <f>IF(C1047403="","",VLOOKUP(C1047403,运单基本信息!$C$4:$P$1048576,12,FALSE))</f>
        <v/>
      </c>
    </row>
    <row r="1047404" spans="10:10">
      <c r="J1047404" s="168" t="str">
        <f>IF(C1047404="","",VLOOKUP(C1047404,运单基本信息!$C$4:$P$1048576,12,FALSE))</f>
        <v/>
      </c>
    </row>
    <row r="1047405" spans="10:10">
      <c r="J1047405" s="168" t="str">
        <f>IF(C1047405="","",VLOOKUP(C1047405,运单基本信息!$C$4:$P$1048576,12,FALSE))</f>
        <v/>
      </c>
    </row>
    <row r="1047406" spans="10:10">
      <c r="J1047406" s="168" t="str">
        <f>IF(C1047406="","",VLOOKUP(C1047406,运单基本信息!$C$4:$P$1048576,12,FALSE))</f>
        <v/>
      </c>
    </row>
    <row r="1047407" spans="10:10">
      <c r="J1047407" s="168" t="str">
        <f>IF(C1047407="","",VLOOKUP(C1047407,运单基本信息!$C$4:$P$1048576,12,FALSE))</f>
        <v/>
      </c>
    </row>
    <row r="1047408" spans="10:10">
      <c r="J1047408" s="168" t="str">
        <f>IF(C1047408="","",VLOOKUP(C1047408,运单基本信息!$C$4:$P$1048576,12,FALSE))</f>
        <v/>
      </c>
    </row>
    <row r="1047409" spans="10:10">
      <c r="J1047409" s="168" t="str">
        <f>IF(C1047409="","",VLOOKUP(C1047409,运单基本信息!$C$4:$P$1048576,12,FALSE))</f>
        <v/>
      </c>
    </row>
    <row r="1047410" spans="10:10">
      <c r="J1047410" s="168" t="str">
        <f>IF(C1047410="","",VLOOKUP(C1047410,运单基本信息!$C$4:$P$1048576,12,FALSE))</f>
        <v/>
      </c>
    </row>
    <row r="1047411" spans="10:10">
      <c r="J1047411" s="168" t="str">
        <f>IF(C1047411="","",VLOOKUP(C1047411,运单基本信息!$C$4:$P$1048576,12,FALSE))</f>
        <v/>
      </c>
    </row>
    <row r="1047412" spans="10:10">
      <c r="J1047412" s="168" t="str">
        <f>IF(C1047412="","",VLOOKUP(C1047412,运单基本信息!$C$4:$P$1048576,12,FALSE))</f>
        <v/>
      </c>
    </row>
    <row r="1047413" spans="10:10">
      <c r="J1047413" s="168" t="str">
        <f>IF(C1047413="","",VLOOKUP(C1047413,运单基本信息!$C$4:$P$1048576,12,FALSE))</f>
        <v/>
      </c>
    </row>
    <row r="1047414" spans="10:10">
      <c r="J1047414" s="168" t="str">
        <f>IF(C1047414="","",VLOOKUP(C1047414,运单基本信息!$C$4:$P$1048576,12,FALSE))</f>
        <v/>
      </c>
    </row>
    <row r="1047415" spans="10:10">
      <c r="J1047415" s="168" t="str">
        <f>IF(C1047415="","",VLOOKUP(C1047415,运单基本信息!$C$4:$P$1048576,12,FALSE))</f>
        <v/>
      </c>
    </row>
    <row r="1047416" spans="10:10">
      <c r="J1047416" s="168" t="str">
        <f>IF(C1047416="","",VLOOKUP(C1047416,运单基本信息!$C$4:$P$1048576,12,FALSE))</f>
        <v/>
      </c>
    </row>
    <row r="1047417" spans="10:10">
      <c r="J1047417" s="168" t="str">
        <f>IF(C1047417="","",VLOOKUP(C1047417,运单基本信息!$C$4:$P$1048576,12,FALSE))</f>
        <v/>
      </c>
    </row>
    <row r="1047418" spans="10:10">
      <c r="J1047418" s="168" t="str">
        <f>IF(C1047418="","",VLOOKUP(C1047418,运单基本信息!$C$4:$P$1048576,12,FALSE))</f>
        <v/>
      </c>
    </row>
    <row r="1047419" spans="10:10">
      <c r="J1047419" s="168" t="str">
        <f>IF(C1047419="","",VLOOKUP(C1047419,运单基本信息!$C$4:$P$1048576,12,FALSE))</f>
        <v/>
      </c>
    </row>
    <row r="1047420" spans="10:10">
      <c r="J1047420" s="168" t="str">
        <f>IF(C1047420="","",VLOOKUP(C1047420,运单基本信息!$C$4:$P$1048576,12,FALSE))</f>
        <v/>
      </c>
    </row>
    <row r="1047421" spans="10:10">
      <c r="J1047421" s="168" t="str">
        <f>IF(C1047421="","",VLOOKUP(C1047421,运单基本信息!$C$4:$P$1048576,12,FALSE))</f>
        <v/>
      </c>
    </row>
    <row r="1047422" spans="10:10">
      <c r="J1047422" s="168" t="str">
        <f>IF(C1047422="","",VLOOKUP(C1047422,运单基本信息!$C$4:$P$1048576,12,FALSE))</f>
        <v/>
      </c>
    </row>
    <row r="1047423" spans="10:10">
      <c r="J1047423" s="168" t="str">
        <f>IF(C1047423="","",VLOOKUP(C1047423,运单基本信息!$C$4:$P$1048576,12,FALSE))</f>
        <v/>
      </c>
    </row>
    <row r="1047424" spans="10:10">
      <c r="J1047424" s="168" t="str">
        <f>IF(C1047424="","",VLOOKUP(C1047424,运单基本信息!$C$4:$P$1048576,12,FALSE))</f>
        <v/>
      </c>
    </row>
    <row r="1047425" spans="10:10">
      <c r="J1047425" s="168" t="str">
        <f>IF(C1047425="","",VLOOKUP(C1047425,运单基本信息!$C$4:$P$1048576,12,FALSE))</f>
        <v/>
      </c>
    </row>
    <row r="1047426" spans="10:10">
      <c r="J1047426" s="168" t="str">
        <f>IF(C1047426="","",VLOOKUP(C1047426,运单基本信息!$C$4:$P$1048576,12,FALSE))</f>
        <v/>
      </c>
    </row>
    <row r="1047427" spans="10:10">
      <c r="J1047427" s="168" t="str">
        <f>IF(C1047427="","",VLOOKUP(C1047427,运单基本信息!$C$4:$P$1048576,12,FALSE))</f>
        <v/>
      </c>
    </row>
    <row r="1047428" spans="10:10">
      <c r="J1047428" s="168" t="str">
        <f>IF(C1047428="","",VLOOKUP(C1047428,运单基本信息!$C$4:$P$1048576,12,FALSE))</f>
        <v/>
      </c>
    </row>
    <row r="1047429" spans="10:10">
      <c r="J1047429" s="168" t="str">
        <f>IF(C1047429="","",VLOOKUP(C1047429,运单基本信息!$C$4:$P$1048576,12,FALSE))</f>
        <v/>
      </c>
    </row>
    <row r="1047430" spans="10:10">
      <c r="J1047430" s="168" t="str">
        <f>IF(C1047430="","",VLOOKUP(C1047430,运单基本信息!$C$4:$P$1048576,12,FALSE))</f>
        <v/>
      </c>
    </row>
    <row r="1047431" spans="10:10">
      <c r="J1047431" s="168" t="str">
        <f>IF(C1047431="","",VLOOKUP(C1047431,运单基本信息!$C$4:$P$1048576,12,FALSE))</f>
        <v/>
      </c>
    </row>
    <row r="1047432" spans="10:10">
      <c r="J1047432" s="168" t="str">
        <f>IF(C1047432="","",VLOOKUP(C1047432,运单基本信息!$C$4:$P$1048576,12,FALSE))</f>
        <v/>
      </c>
    </row>
    <row r="1047433" spans="10:10">
      <c r="J1047433" s="168" t="str">
        <f>IF(C1047433="","",VLOOKUP(C1047433,运单基本信息!$C$4:$P$1048576,12,FALSE))</f>
        <v/>
      </c>
    </row>
    <row r="1047434" spans="10:10">
      <c r="J1047434" s="168" t="str">
        <f>IF(C1047434="","",VLOOKUP(C1047434,运单基本信息!$C$4:$P$1048576,12,FALSE))</f>
        <v/>
      </c>
    </row>
    <row r="1047435" spans="10:10">
      <c r="J1047435" s="168" t="str">
        <f>IF(C1047435="","",VLOOKUP(C1047435,运单基本信息!$C$4:$P$1048576,12,FALSE))</f>
        <v/>
      </c>
    </row>
    <row r="1047436" spans="10:10">
      <c r="J1047436" s="168" t="str">
        <f>IF(C1047436="","",VLOOKUP(C1047436,运单基本信息!$C$4:$P$1048576,12,FALSE))</f>
        <v/>
      </c>
    </row>
    <row r="1047437" spans="10:10">
      <c r="J1047437" s="168" t="str">
        <f>IF(C1047437="","",VLOOKUP(C1047437,运单基本信息!$C$4:$P$1048576,12,FALSE))</f>
        <v/>
      </c>
    </row>
    <row r="1047438" spans="10:10">
      <c r="J1047438" s="168" t="str">
        <f>IF(C1047438="","",VLOOKUP(C1047438,运单基本信息!$C$4:$P$1048576,12,FALSE))</f>
        <v/>
      </c>
    </row>
    <row r="1047439" spans="10:10">
      <c r="J1047439" s="168" t="str">
        <f>IF(C1047439="","",VLOOKUP(C1047439,运单基本信息!$C$4:$P$1048576,12,FALSE))</f>
        <v/>
      </c>
    </row>
    <row r="1047440" spans="10:10">
      <c r="J1047440" s="168" t="str">
        <f>IF(C1047440="","",VLOOKUP(C1047440,运单基本信息!$C$4:$P$1048576,12,FALSE))</f>
        <v/>
      </c>
    </row>
    <row r="1047441" spans="10:10">
      <c r="J1047441" s="168" t="str">
        <f>IF(C1047441="","",VLOOKUP(C1047441,运单基本信息!$C$4:$P$1048576,12,FALSE))</f>
        <v/>
      </c>
    </row>
    <row r="1047442" spans="10:10">
      <c r="J1047442" s="168" t="str">
        <f>IF(C1047442="","",VLOOKUP(C1047442,运单基本信息!$C$4:$P$1048576,12,FALSE))</f>
        <v/>
      </c>
    </row>
    <row r="1047443" spans="10:10">
      <c r="J1047443" s="168" t="str">
        <f>IF(C1047443="","",VLOOKUP(C1047443,运单基本信息!$C$4:$P$1048576,12,FALSE))</f>
        <v/>
      </c>
    </row>
    <row r="1047444" spans="10:10">
      <c r="J1047444" s="168" t="str">
        <f>IF(C1047444="","",VLOOKUP(C1047444,运单基本信息!$C$4:$P$1048576,12,FALSE))</f>
        <v/>
      </c>
    </row>
    <row r="1047445" spans="10:10">
      <c r="J1047445" s="168" t="str">
        <f>IF(C1047445="","",VLOOKUP(C1047445,运单基本信息!$C$4:$P$1048576,12,FALSE))</f>
        <v/>
      </c>
    </row>
    <row r="1047446" spans="10:10">
      <c r="J1047446" s="168" t="str">
        <f>IF(C1047446="","",VLOOKUP(C1047446,运单基本信息!$C$4:$P$1048576,12,FALSE))</f>
        <v/>
      </c>
    </row>
    <row r="1047447" spans="10:10">
      <c r="J1047447" s="168" t="str">
        <f>IF(C1047447="","",VLOOKUP(C1047447,运单基本信息!$C$4:$P$1048576,12,FALSE))</f>
        <v/>
      </c>
    </row>
    <row r="1047448" spans="10:10">
      <c r="J1047448" s="168" t="str">
        <f>IF(C1047448="","",VLOOKUP(C1047448,运单基本信息!$C$4:$P$1048576,12,FALSE))</f>
        <v/>
      </c>
    </row>
    <row r="1047449" spans="10:10">
      <c r="J1047449" s="168" t="str">
        <f>IF(C1047449="","",VLOOKUP(C1047449,运单基本信息!$C$4:$P$1048576,12,FALSE))</f>
        <v/>
      </c>
    </row>
    <row r="1047450" spans="10:10">
      <c r="J1047450" s="168" t="str">
        <f>IF(C1047450="","",VLOOKUP(C1047450,运单基本信息!$C$4:$P$1048576,12,FALSE))</f>
        <v/>
      </c>
    </row>
    <row r="1047451" spans="10:10">
      <c r="J1047451" s="168" t="str">
        <f>IF(C1047451="","",VLOOKUP(C1047451,运单基本信息!$C$4:$P$1048576,12,FALSE))</f>
        <v/>
      </c>
    </row>
    <row r="1047452" spans="10:10">
      <c r="J1047452" s="168" t="str">
        <f>IF(C1047452="","",VLOOKUP(C1047452,运单基本信息!$C$4:$P$1048576,12,FALSE))</f>
        <v/>
      </c>
    </row>
    <row r="1047453" spans="10:10">
      <c r="J1047453" s="168" t="str">
        <f>IF(C1047453="","",VLOOKUP(C1047453,运单基本信息!$C$4:$P$1048576,12,FALSE))</f>
        <v/>
      </c>
    </row>
    <row r="1047454" spans="10:10">
      <c r="J1047454" s="168" t="str">
        <f>IF(C1047454="","",VLOOKUP(C1047454,运单基本信息!$C$4:$P$1048576,12,FALSE))</f>
        <v/>
      </c>
    </row>
    <row r="1047455" spans="10:10">
      <c r="J1047455" s="168" t="str">
        <f>IF(C1047455="","",VLOOKUP(C1047455,运单基本信息!$C$4:$P$1048576,12,FALSE))</f>
        <v/>
      </c>
    </row>
    <row r="1047456" spans="10:10">
      <c r="J1047456" s="168" t="str">
        <f>IF(C1047456="","",VLOOKUP(C1047456,运单基本信息!$C$4:$P$1048576,12,FALSE))</f>
        <v/>
      </c>
    </row>
    <row r="1047457" spans="10:10">
      <c r="J1047457" s="168" t="str">
        <f>IF(C1047457="","",VLOOKUP(C1047457,运单基本信息!$C$4:$P$1048576,12,FALSE))</f>
        <v/>
      </c>
    </row>
    <row r="1047458" spans="10:10">
      <c r="J1047458" s="168" t="str">
        <f>IF(C1047458="","",VLOOKUP(C1047458,运单基本信息!$C$4:$P$1048576,12,FALSE))</f>
        <v/>
      </c>
    </row>
    <row r="1047459" spans="10:10">
      <c r="J1047459" s="168" t="str">
        <f>IF(C1047459="","",VLOOKUP(C1047459,运单基本信息!$C$4:$P$1048576,12,FALSE))</f>
        <v/>
      </c>
    </row>
    <row r="1047460" spans="10:10">
      <c r="J1047460" s="168" t="str">
        <f>IF(C1047460="","",VLOOKUP(C1047460,运单基本信息!$C$4:$P$1048576,12,FALSE))</f>
        <v/>
      </c>
    </row>
    <row r="1047461" spans="10:10">
      <c r="J1047461" s="168" t="str">
        <f>IF(C1047461="","",VLOOKUP(C1047461,运单基本信息!$C$4:$P$1048576,12,FALSE))</f>
        <v/>
      </c>
    </row>
    <row r="1047462" spans="10:10">
      <c r="J1047462" s="168" t="str">
        <f>IF(C1047462="","",VLOOKUP(C1047462,运单基本信息!$C$4:$P$1048576,12,FALSE))</f>
        <v/>
      </c>
    </row>
    <row r="1047463" spans="10:10">
      <c r="J1047463" s="168" t="str">
        <f>IF(C1047463="","",VLOOKUP(C1047463,运单基本信息!$C$4:$P$1048576,12,FALSE))</f>
        <v/>
      </c>
    </row>
    <row r="1047464" spans="10:10">
      <c r="J1047464" s="168" t="str">
        <f>IF(C1047464="","",VLOOKUP(C1047464,运单基本信息!$C$4:$P$1048576,12,FALSE))</f>
        <v/>
      </c>
    </row>
    <row r="1047465" spans="10:10">
      <c r="J1047465" s="168" t="str">
        <f>IF(C1047465="","",VLOOKUP(C1047465,运单基本信息!$C$4:$P$1048576,12,FALSE))</f>
        <v/>
      </c>
    </row>
    <row r="1047466" spans="10:10">
      <c r="J1047466" s="168" t="str">
        <f>IF(C1047466="","",VLOOKUP(C1047466,运单基本信息!$C$4:$P$1048576,12,FALSE))</f>
        <v/>
      </c>
    </row>
    <row r="1047467" spans="10:10">
      <c r="J1047467" s="168" t="str">
        <f>IF(C1047467="","",VLOOKUP(C1047467,运单基本信息!$C$4:$P$1048576,12,FALSE))</f>
        <v/>
      </c>
    </row>
    <row r="1047468" spans="10:10">
      <c r="J1047468" s="168" t="str">
        <f>IF(C1047468="","",VLOOKUP(C1047468,运单基本信息!$C$4:$P$1048576,12,FALSE))</f>
        <v/>
      </c>
    </row>
    <row r="1047469" spans="10:10">
      <c r="J1047469" s="168" t="str">
        <f>IF(C1047469="","",VLOOKUP(C1047469,运单基本信息!$C$4:$P$1048576,12,FALSE))</f>
        <v/>
      </c>
    </row>
    <row r="1047470" spans="10:10">
      <c r="J1047470" s="168" t="str">
        <f>IF(C1047470="","",VLOOKUP(C1047470,运单基本信息!$C$4:$P$1048576,12,FALSE))</f>
        <v/>
      </c>
    </row>
    <row r="1047471" spans="10:10">
      <c r="J1047471" s="168" t="str">
        <f>IF(C1047471="","",VLOOKUP(C1047471,运单基本信息!$C$4:$P$1048576,12,FALSE))</f>
        <v/>
      </c>
    </row>
    <row r="1047472" spans="10:10">
      <c r="J1047472" s="168" t="str">
        <f>IF(C1047472="","",VLOOKUP(C1047472,运单基本信息!$C$4:$P$1048576,12,FALSE))</f>
        <v/>
      </c>
    </row>
    <row r="1047473" spans="10:10">
      <c r="J1047473" s="168" t="str">
        <f>IF(C1047473="","",VLOOKUP(C1047473,运单基本信息!$C$4:$P$1048576,12,FALSE))</f>
        <v/>
      </c>
    </row>
    <row r="1047474" spans="10:10">
      <c r="J1047474" s="168" t="str">
        <f>IF(C1047474="","",VLOOKUP(C1047474,运单基本信息!$C$4:$P$1048576,12,FALSE))</f>
        <v/>
      </c>
    </row>
    <row r="1047475" spans="10:10">
      <c r="J1047475" s="168" t="str">
        <f>IF(C1047475="","",VLOOKUP(C1047475,运单基本信息!$C$4:$P$1048576,12,FALSE))</f>
        <v/>
      </c>
    </row>
    <row r="1047476" spans="10:10">
      <c r="J1047476" s="168" t="str">
        <f>IF(C1047476="","",VLOOKUP(C1047476,运单基本信息!$C$4:$P$1048576,12,FALSE))</f>
        <v/>
      </c>
    </row>
    <row r="1047477" spans="10:10">
      <c r="J1047477" s="168" t="str">
        <f>IF(C1047477="","",VLOOKUP(C1047477,运单基本信息!$C$4:$P$1048576,12,FALSE))</f>
        <v/>
      </c>
    </row>
    <row r="1047478" spans="10:10">
      <c r="J1047478" s="168" t="str">
        <f>IF(C1047478="","",VLOOKUP(C1047478,运单基本信息!$C$4:$P$1048576,12,FALSE))</f>
        <v/>
      </c>
    </row>
    <row r="1047479" spans="10:10">
      <c r="J1047479" s="168" t="str">
        <f>IF(C1047479="","",VLOOKUP(C1047479,运单基本信息!$C$4:$P$1048576,12,FALSE))</f>
        <v/>
      </c>
    </row>
    <row r="1047480" spans="10:10">
      <c r="J1047480" s="168" t="str">
        <f>IF(C1047480="","",VLOOKUP(C1047480,运单基本信息!$C$4:$P$1048576,12,FALSE))</f>
        <v/>
      </c>
    </row>
    <row r="1047481" spans="10:10">
      <c r="J1047481" s="168" t="str">
        <f>IF(C1047481="","",VLOOKUP(C1047481,运单基本信息!$C$4:$P$1048576,12,FALSE))</f>
        <v/>
      </c>
    </row>
    <row r="1047482" spans="10:10">
      <c r="J1047482" s="168" t="str">
        <f>IF(C1047482="","",VLOOKUP(C1047482,运单基本信息!$C$4:$P$1048576,12,FALSE))</f>
        <v/>
      </c>
    </row>
    <row r="1047483" spans="10:10">
      <c r="J1047483" s="168" t="str">
        <f>IF(C1047483="","",VLOOKUP(C1047483,运单基本信息!$C$4:$P$1048576,12,FALSE))</f>
        <v/>
      </c>
    </row>
    <row r="1047484" spans="10:10">
      <c r="J1047484" s="168" t="str">
        <f>IF(C1047484="","",VLOOKUP(C1047484,运单基本信息!$C$4:$P$1048576,12,FALSE))</f>
        <v/>
      </c>
    </row>
    <row r="1047485" spans="10:10">
      <c r="J1047485" s="168" t="str">
        <f>IF(C1047485="","",VLOOKUP(C1047485,运单基本信息!$C$4:$P$1048576,12,FALSE))</f>
        <v/>
      </c>
    </row>
    <row r="1047486" spans="10:10">
      <c r="J1047486" s="168" t="str">
        <f>IF(C1047486="","",VLOOKUP(C1047486,运单基本信息!$C$4:$P$1048576,12,FALSE))</f>
        <v/>
      </c>
    </row>
    <row r="1047487" spans="10:10">
      <c r="J1047487" s="168" t="str">
        <f>IF(C1047487="","",VLOOKUP(C1047487,运单基本信息!$C$4:$P$1048576,12,FALSE))</f>
        <v/>
      </c>
    </row>
    <row r="1047488" spans="10:10">
      <c r="J1047488" s="168" t="str">
        <f>IF(C1047488="","",VLOOKUP(C1047488,运单基本信息!$C$4:$P$1048576,12,FALSE))</f>
        <v/>
      </c>
    </row>
    <row r="1047489" spans="10:10">
      <c r="J1047489" s="168" t="str">
        <f>IF(C1047489="","",VLOOKUP(C1047489,运单基本信息!$C$4:$P$1048576,12,FALSE))</f>
        <v/>
      </c>
    </row>
    <row r="1047490" spans="10:10">
      <c r="J1047490" s="168" t="str">
        <f>IF(C1047490="","",VLOOKUP(C1047490,运单基本信息!$C$4:$P$1048576,12,FALSE))</f>
        <v/>
      </c>
    </row>
    <row r="1047491" spans="10:10">
      <c r="J1047491" s="168" t="str">
        <f>IF(C1047491="","",VLOOKUP(C1047491,运单基本信息!$C$4:$P$1048576,12,FALSE))</f>
        <v/>
      </c>
    </row>
    <row r="1047492" spans="10:10">
      <c r="J1047492" s="168" t="str">
        <f>IF(C1047492="","",VLOOKUP(C1047492,运单基本信息!$C$4:$P$1048576,12,FALSE))</f>
        <v/>
      </c>
    </row>
    <row r="1047493" spans="10:10">
      <c r="J1047493" s="168" t="str">
        <f>IF(C1047493="","",VLOOKUP(C1047493,运单基本信息!$C$4:$P$1048576,12,FALSE))</f>
        <v/>
      </c>
    </row>
    <row r="1047494" spans="10:10">
      <c r="J1047494" s="168" t="str">
        <f>IF(C1047494="","",VLOOKUP(C1047494,运单基本信息!$C$4:$P$1048576,12,FALSE))</f>
        <v/>
      </c>
    </row>
    <row r="1047495" spans="10:10">
      <c r="J1047495" s="168" t="str">
        <f>IF(C1047495="","",VLOOKUP(C1047495,运单基本信息!$C$4:$P$1048576,12,FALSE))</f>
        <v/>
      </c>
    </row>
    <row r="1047496" spans="10:10">
      <c r="J1047496" s="168" t="str">
        <f>IF(C1047496="","",VLOOKUP(C1047496,运单基本信息!$C$4:$P$1048576,12,FALSE))</f>
        <v/>
      </c>
    </row>
    <row r="1047497" spans="10:10">
      <c r="J1047497" s="168" t="str">
        <f>IF(C1047497="","",VLOOKUP(C1047497,运单基本信息!$C$4:$P$1048576,12,FALSE))</f>
        <v/>
      </c>
    </row>
    <row r="1047498" spans="10:10">
      <c r="J1047498" s="168" t="str">
        <f>IF(C1047498="","",VLOOKUP(C1047498,运单基本信息!$C$4:$P$1048576,12,FALSE))</f>
        <v/>
      </c>
    </row>
    <row r="1047499" spans="10:10">
      <c r="J1047499" s="168" t="str">
        <f>IF(C1047499="","",VLOOKUP(C1047499,运单基本信息!$C$4:$P$1048576,12,FALSE))</f>
        <v/>
      </c>
    </row>
    <row r="1047500" spans="10:10">
      <c r="J1047500" s="168" t="str">
        <f>IF(C1047500="","",VLOOKUP(C1047500,运单基本信息!$C$4:$P$1048576,12,FALSE))</f>
        <v/>
      </c>
    </row>
    <row r="1047501" spans="10:10">
      <c r="J1047501" s="168" t="str">
        <f>IF(C1047501="","",VLOOKUP(C1047501,运单基本信息!$C$4:$P$1048576,12,FALSE))</f>
        <v/>
      </c>
    </row>
    <row r="1047502" spans="10:10">
      <c r="J1047502" s="168" t="str">
        <f>IF(C1047502="","",VLOOKUP(C1047502,运单基本信息!$C$4:$P$1048576,12,FALSE))</f>
        <v/>
      </c>
    </row>
    <row r="1047503" spans="10:10">
      <c r="J1047503" s="168" t="str">
        <f>IF(C1047503="","",VLOOKUP(C1047503,运单基本信息!$C$4:$P$1048576,12,FALSE))</f>
        <v/>
      </c>
    </row>
    <row r="1047504" spans="10:10">
      <c r="J1047504" s="168" t="str">
        <f>IF(C1047504="","",VLOOKUP(C1047504,运单基本信息!$C$4:$P$1048576,12,FALSE))</f>
        <v/>
      </c>
    </row>
    <row r="1047505" spans="10:10">
      <c r="J1047505" s="168" t="str">
        <f>IF(C1047505="","",VLOOKUP(C1047505,运单基本信息!$C$4:$P$1048576,12,FALSE))</f>
        <v/>
      </c>
    </row>
    <row r="1047506" spans="10:10">
      <c r="J1047506" s="168" t="str">
        <f>IF(C1047506="","",VLOOKUP(C1047506,运单基本信息!$C$4:$P$1048576,12,FALSE))</f>
        <v/>
      </c>
    </row>
    <row r="1047507" spans="10:10">
      <c r="J1047507" s="168" t="str">
        <f>IF(C1047507="","",VLOOKUP(C1047507,运单基本信息!$C$4:$P$1048576,12,FALSE))</f>
        <v/>
      </c>
    </row>
    <row r="1047508" spans="10:10">
      <c r="J1047508" s="168" t="str">
        <f>IF(C1047508="","",VLOOKUP(C1047508,运单基本信息!$C$4:$P$1048576,12,FALSE))</f>
        <v/>
      </c>
    </row>
    <row r="1047509" spans="10:10">
      <c r="J1047509" s="168" t="str">
        <f>IF(C1047509="","",VLOOKUP(C1047509,运单基本信息!$C$4:$P$1048576,12,FALSE))</f>
        <v/>
      </c>
    </row>
    <row r="1047510" spans="10:10">
      <c r="J1047510" s="168" t="str">
        <f>IF(C1047510="","",VLOOKUP(C1047510,运单基本信息!$C$4:$P$1048576,12,FALSE))</f>
        <v/>
      </c>
    </row>
    <row r="1047511" spans="10:10">
      <c r="J1047511" s="168" t="str">
        <f>IF(C1047511="","",VLOOKUP(C1047511,运单基本信息!$C$4:$P$1048576,12,FALSE))</f>
        <v/>
      </c>
    </row>
    <row r="1047512" spans="10:10">
      <c r="J1047512" s="168" t="str">
        <f>IF(C1047512="","",VLOOKUP(C1047512,运单基本信息!$C$4:$P$1048576,12,FALSE))</f>
        <v/>
      </c>
    </row>
    <row r="1047513" spans="10:10">
      <c r="J1047513" s="168" t="str">
        <f>IF(C1047513="","",VLOOKUP(C1047513,运单基本信息!$C$4:$P$1048576,12,FALSE))</f>
        <v/>
      </c>
    </row>
    <row r="1047514" spans="10:10">
      <c r="J1047514" s="168" t="str">
        <f>IF(C1047514="","",VLOOKUP(C1047514,运单基本信息!$C$4:$P$1048576,12,FALSE))</f>
        <v/>
      </c>
    </row>
    <row r="1047515" spans="10:10">
      <c r="J1047515" s="168" t="str">
        <f>IF(C1047515="","",VLOOKUP(C1047515,运单基本信息!$C$4:$P$1048576,12,FALSE))</f>
        <v/>
      </c>
    </row>
    <row r="1047516" spans="10:10">
      <c r="J1047516" s="168" t="str">
        <f>IF(C1047516="","",VLOOKUP(C1047516,运单基本信息!$C$4:$P$1048576,12,FALSE))</f>
        <v/>
      </c>
    </row>
    <row r="1047517" spans="10:10">
      <c r="J1047517" s="168" t="str">
        <f>IF(C1047517="","",VLOOKUP(C1047517,运单基本信息!$C$4:$P$1048576,12,FALSE))</f>
        <v/>
      </c>
    </row>
    <row r="1047518" spans="10:10">
      <c r="J1047518" s="168" t="str">
        <f>IF(C1047518="","",VLOOKUP(C1047518,运单基本信息!$C$4:$P$1048576,12,FALSE))</f>
        <v/>
      </c>
    </row>
    <row r="1047519" spans="10:10">
      <c r="J1047519" s="168" t="str">
        <f>IF(C1047519="","",VLOOKUP(C1047519,运单基本信息!$C$4:$P$1048576,12,FALSE))</f>
        <v/>
      </c>
    </row>
    <row r="1047520" spans="10:10">
      <c r="J1047520" s="168" t="str">
        <f>IF(C1047520="","",VLOOKUP(C1047520,运单基本信息!$C$4:$P$1048576,12,FALSE))</f>
        <v/>
      </c>
    </row>
    <row r="1047521" spans="10:10">
      <c r="J1047521" s="168" t="str">
        <f>IF(C1047521="","",VLOOKUP(C1047521,运单基本信息!$C$4:$P$1048576,12,FALSE))</f>
        <v/>
      </c>
    </row>
    <row r="1047522" spans="10:10">
      <c r="J1047522" s="168" t="str">
        <f>IF(C1047522="","",VLOOKUP(C1047522,运单基本信息!$C$4:$P$1048576,12,FALSE))</f>
        <v/>
      </c>
    </row>
    <row r="1047523" spans="10:10">
      <c r="J1047523" s="168" t="str">
        <f>IF(C1047523="","",VLOOKUP(C1047523,运单基本信息!$C$4:$P$1048576,12,FALSE))</f>
        <v/>
      </c>
    </row>
    <row r="1047524" spans="10:10">
      <c r="J1047524" s="168" t="str">
        <f>IF(C1047524="","",VLOOKUP(C1047524,运单基本信息!$C$4:$P$1048576,12,FALSE))</f>
        <v/>
      </c>
    </row>
    <row r="1047525" spans="10:10">
      <c r="J1047525" s="168" t="str">
        <f>IF(C1047525="","",VLOOKUP(C1047525,运单基本信息!$C$4:$P$1048576,12,FALSE))</f>
        <v/>
      </c>
    </row>
    <row r="1047526" spans="10:10">
      <c r="J1047526" s="168" t="str">
        <f>IF(C1047526="","",VLOOKUP(C1047526,运单基本信息!$C$4:$P$1048576,12,FALSE))</f>
        <v/>
      </c>
    </row>
    <row r="1047527" spans="10:10">
      <c r="J1047527" s="168" t="str">
        <f>IF(C1047527="","",VLOOKUP(C1047527,运单基本信息!$C$4:$P$1048576,12,FALSE))</f>
        <v/>
      </c>
    </row>
    <row r="1047528" spans="10:10">
      <c r="J1047528" s="168" t="str">
        <f>IF(C1047528="","",VLOOKUP(C1047528,运单基本信息!$C$4:$P$1048576,12,FALSE))</f>
        <v/>
      </c>
    </row>
    <row r="1047529" spans="10:10">
      <c r="J1047529" s="168" t="str">
        <f>IF(C1047529="","",VLOOKUP(C1047529,运单基本信息!$C$4:$P$1048576,12,FALSE))</f>
        <v/>
      </c>
    </row>
    <row r="1047530" spans="10:10">
      <c r="J1047530" s="168" t="str">
        <f>IF(C1047530="","",VLOOKUP(C1047530,运单基本信息!$C$4:$P$1048576,12,FALSE))</f>
        <v/>
      </c>
    </row>
    <row r="1047531" spans="10:10">
      <c r="J1047531" s="168" t="str">
        <f>IF(C1047531="","",VLOOKUP(C1047531,运单基本信息!$C$4:$P$1048576,12,FALSE))</f>
        <v/>
      </c>
    </row>
    <row r="1047532" spans="10:10">
      <c r="J1047532" s="168" t="str">
        <f>IF(C1047532="","",VLOOKUP(C1047532,运单基本信息!$C$4:$P$1048576,12,FALSE))</f>
        <v/>
      </c>
    </row>
    <row r="1047533" spans="10:10">
      <c r="J1047533" s="168" t="str">
        <f>IF(C1047533="","",VLOOKUP(C1047533,运单基本信息!$C$4:$P$1048576,12,FALSE))</f>
        <v/>
      </c>
    </row>
    <row r="1047534" spans="10:10">
      <c r="J1047534" s="168" t="str">
        <f>IF(C1047534="","",VLOOKUP(C1047534,运单基本信息!$C$4:$P$1048576,12,FALSE))</f>
        <v/>
      </c>
    </row>
    <row r="1047535" spans="10:10">
      <c r="J1047535" s="168" t="str">
        <f>IF(C1047535="","",VLOOKUP(C1047535,运单基本信息!$C$4:$P$1048576,12,FALSE))</f>
        <v/>
      </c>
    </row>
    <row r="1047536" spans="10:10">
      <c r="J1047536" s="168" t="str">
        <f>IF(C1047536="","",VLOOKUP(C1047536,运单基本信息!$C$4:$P$1048576,12,FALSE))</f>
        <v/>
      </c>
    </row>
    <row r="1047537" spans="10:10">
      <c r="J1047537" s="168" t="str">
        <f>IF(C1047537="","",VLOOKUP(C1047537,运单基本信息!$C$4:$P$1048576,12,FALSE))</f>
        <v/>
      </c>
    </row>
    <row r="1047538" spans="10:10">
      <c r="J1047538" s="168" t="str">
        <f>IF(C1047538="","",VLOOKUP(C1047538,运单基本信息!$C$4:$P$1048576,12,FALSE))</f>
        <v/>
      </c>
    </row>
    <row r="1047539" spans="10:10">
      <c r="J1047539" s="168" t="str">
        <f>IF(C1047539="","",VLOOKUP(C1047539,运单基本信息!$C$4:$P$1048576,12,FALSE))</f>
        <v/>
      </c>
    </row>
    <row r="1047540" spans="10:10">
      <c r="J1047540" s="168" t="str">
        <f>IF(C1047540="","",VLOOKUP(C1047540,运单基本信息!$C$4:$P$1048576,12,FALSE))</f>
        <v/>
      </c>
    </row>
    <row r="1047541" spans="10:10">
      <c r="J1047541" s="168" t="str">
        <f>IF(C1047541="","",VLOOKUP(C1047541,运单基本信息!$C$4:$P$1048576,12,FALSE))</f>
        <v/>
      </c>
    </row>
    <row r="1047542" spans="10:10">
      <c r="J1047542" s="168" t="str">
        <f>IF(C1047542="","",VLOOKUP(C1047542,运单基本信息!$C$4:$P$1048576,12,FALSE))</f>
        <v/>
      </c>
    </row>
    <row r="1047543" spans="10:10">
      <c r="J1047543" s="168" t="str">
        <f>IF(C1047543="","",VLOOKUP(C1047543,运单基本信息!$C$4:$P$1048576,12,FALSE))</f>
        <v/>
      </c>
    </row>
    <row r="1047544" spans="10:10">
      <c r="J1047544" s="168" t="str">
        <f>IF(C1047544="","",VLOOKUP(C1047544,运单基本信息!$C$4:$P$1048576,12,FALSE))</f>
        <v/>
      </c>
    </row>
    <row r="1047545" spans="10:10">
      <c r="J1047545" s="168" t="str">
        <f>IF(C1047545="","",VLOOKUP(C1047545,运单基本信息!$C$4:$P$1048576,12,FALSE))</f>
        <v/>
      </c>
    </row>
    <row r="1047546" spans="10:10">
      <c r="J1047546" s="168" t="str">
        <f>IF(C1047546="","",VLOOKUP(C1047546,运单基本信息!$C$4:$P$1048576,12,FALSE))</f>
        <v/>
      </c>
    </row>
    <row r="1047547" spans="10:10">
      <c r="J1047547" s="168" t="str">
        <f>IF(C1047547="","",VLOOKUP(C1047547,运单基本信息!$C$4:$P$1048576,12,FALSE))</f>
        <v/>
      </c>
    </row>
    <row r="1047548" spans="10:10">
      <c r="J1047548" s="168" t="str">
        <f>IF(C1047548="","",VLOOKUP(C1047548,运单基本信息!$C$4:$P$1048576,12,FALSE))</f>
        <v/>
      </c>
    </row>
    <row r="1047549" spans="10:10">
      <c r="J1047549" s="168" t="str">
        <f>IF(C1047549="","",VLOOKUP(C1047549,运单基本信息!$C$4:$P$1048576,12,FALSE))</f>
        <v/>
      </c>
    </row>
    <row r="1047550" spans="10:10">
      <c r="J1047550" s="168" t="str">
        <f>IF(C1047550="","",VLOOKUP(C1047550,运单基本信息!$C$4:$P$1048576,12,FALSE))</f>
        <v/>
      </c>
    </row>
    <row r="1047551" spans="10:10">
      <c r="J1047551" s="168" t="str">
        <f>IF(C1047551="","",VLOOKUP(C1047551,运单基本信息!$C$4:$P$1048576,12,FALSE))</f>
        <v/>
      </c>
    </row>
    <row r="1047552" spans="10:10">
      <c r="J1047552" s="168" t="str">
        <f>IF(C1047552="","",VLOOKUP(C1047552,运单基本信息!$C$4:$P$1048576,12,FALSE))</f>
        <v/>
      </c>
    </row>
    <row r="1047553" spans="10:10">
      <c r="J1047553" s="168" t="str">
        <f>IF(C1047553="","",VLOOKUP(C1047553,运单基本信息!$C$4:$P$1048576,12,FALSE))</f>
        <v/>
      </c>
    </row>
    <row r="1047554" spans="10:10">
      <c r="J1047554" s="168" t="str">
        <f>IF(C1047554="","",VLOOKUP(C1047554,运单基本信息!$C$4:$P$1048576,12,FALSE))</f>
        <v/>
      </c>
    </row>
    <row r="1047555" spans="10:10">
      <c r="J1047555" s="168" t="str">
        <f>IF(C1047555="","",VLOOKUP(C1047555,运单基本信息!$C$4:$P$1048576,12,FALSE))</f>
        <v/>
      </c>
    </row>
    <row r="1047556" spans="10:10">
      <c r="J1047556" s="168" t="str">
        <f>IF(C1047556="","",VLOOKUP(C1047556,运单基本信息!$C$4:$P$1048576,12,FALSE))</f>
        <v/>
      </c>
    </row>
    <row r="1047557" spans="10:10">
      <c r="J1047557" s="168" t="str">
        <f>IF(C1047557="","",VLOOKUP(C1047557,运单基本信息!$C$4:$P$1048576,12,FALSE))</f>
        <v/>
      </c>
    </row>
    <row r="1047558" spans="10:10">
      <c r="J1047558" s="168" t="str">
        <f>IF(C1047558="","",VLOOKUP(C1047558,运单基本信息!$C$4:$P$1048576,12,FALSE))</f>
        <v/>
      </c>
    </row>
    <row r="1047559" spans="10:10">
      <c r="J1047559" s="168" t="str">
        <f>IF(C1047559="","",VLOOKUP(C1047559,运单基本信息!$C$4:$P$1048576,12,FALSE))</f>
        <v/>
      </c>
    </row>
    <row r="1047560" spans="10:10">
      <c r="J1047560" s="168" t="str">
        <f>IF(C1047560="","",VLOOKUP(C1047560,运单基本信息!$C$4:$P$1048576,12,FALSE))</f>
        <v/>
      </c>
    </row>
    <row r="1047561" spans="10:10">
      <c r="J1047561" s="168" t="str">
        <f>IF(C1047561="","",VLOOKUP(C1047561,运单基本信息!$C$4:$P$1048576,12,FALSE))</f>
        <v/>
      </c>
    </row>
    <row r="1047562" spans="10:10">
      <c r="J1047562" s="168" t="str">
        <f>IF(C1047562="","",VLOOKUP(C1047562,运单基本信息!$C$4:$P$1048576,12,FALSE))</f>
        <v/>
      </c>
    </row>
    <row r="1047563" spans="10:10">
      <c r="J1047563" s="168" t="str">
        <f>IF(C1047563="","",VLOOKUP(C1047563,运单基本信息!$C$4:$P$1048576,12,FALSE))</f>
        <v/>
      </c>
    </row>
    <row r="1047564" spans="10:10">
      <c r="J1047564" s="168" t="str">
        <f>IF(C1047564="","",VLOOKUP(C1047564,运单基本信息!$C$4:$P$1048576,12,FALSE))</f>
        <v/>
      </c>
    </row>
    <row r="1047565" spans="10:10">
      <c r="J1047565" s="168" t="str">
        <f>IF(C1047565="","",VLOOKUP(C1047565,运单基本信息!$C$4:$P$1048576,12,FALSE))</f>
        <v/>
      </c>
    </row>
    <row r="1047566" spans="10:10">
      <c r="J1047566" s="168" t="str">
        <f>IF(C1047566="","",VLOOKUP(C1047566,运单基本信息!$C$4:$P$1048576,12,FALSE))</f>
        <v/>
      </c>
    </row>
    <row r="1047567" spans="10:10">
      <c r="J1047567" s="168" t="str">
        <f>IF(C1047567="","",VLOOKUP(C1047567,运单基本信息!$C$4:$P$1048576,12,FALSE))</f>
        <v/>
      </c>
    </row>
    <row r="1047568" spans="10:10">
      <c r="J1047568" s="168" t="str">
        <f>IF(C1047568="","",VLOOKUP(C1047568,运单基本信息!$C$4:$P$1048576,12,FALSE))</f>
        <v/>
      </c>
    </row>
    <row r="1047569" spans="10:10">
      <c r="J1047569" s="168" t="str">
        <f>IF(C1047569="","",VLOOKUP(C1047569,运单基本信息!$C$4:$P$1048576,12,FALSE))</f>
        <v/>
      </c>
    </row>
    <row r="1047570" spans="10:10">
      <c r="J1047570" s="168" t="str">
        <f>IF(C1047570="","",VLOOKUP(C1047570,运单基本信息!$C$4:$P$1048576,12,FALSE))</f>
        <v/>
      </c>
    </row>
    <row r="1047571" spans="10:10">
      <c r="J1047571" s="168" t="str">
        <f>IF(C1047571="","",VLOOKUP(C1047571,运单基本信息!$C$4:$P$1048576,12,FALSE))</f>
        <v/>
      </c>
    </row>
    <row r="1047572" spans="10:10">
      <c r="J1047572" s="168" t="str">
        <f>IF(C1047572="","",VLOOKUP(C1047572,运单基本信息!$C$4:$P$1048576,12,FALSE))</f>
        <v/>
      </c>
    </row>
    <row r="1047573" spans="10:10">
      <c r="J1047573" s="168" t="str">
        <f>IF(C1047573="","",VLOOKUP(C1047573,运单基本信息!$C$4:$P$1048576,12,FALSE))</f>
        <v/>
      </c>
    </row>
    <row r="1047574" spans="10:10">
      <c r="J1047574" s="168" t="str">
        <f>IF(C1047574="","",VLOOKUP(C1047574,运单基本信息!$C$4:$P$1048576,12,FALSE))</f>
        <v/>
      </c>
    </row>
    <row r="1047575" spans="10:10">
      <c r="J1047575" s="168" t="str">
        <f>IF(C1047575="","",VLOOKUP(C1047575,运单基本信息!$C$4:$P$1048576,12,FALSE))</f>
        <v/>
      </c>
    </row>
    <row r="1047576" spans="10:10">
      <c r="J1047576" s="168" t="str">
        <f>IF(C1047576="","",VLOOKUP(C1047576,运单基本信息!$C$4:$P$1048576,12,FALSE))</f>
        <v/>
      </c>
    </row>
    <row r="1047577" spans="10:10">
      <c r="J1047577" s="168" t="str">
        <f>IF(C1047577="","",VLOOKUP(C1047577,运单基本信息!$C$4:$P$1048576,12,FALSE))</f>
        <v/>
      </c>
    </row>
    <row r="1047578" spans="10:10">
      <c r="J1047578" s="168" t="str">
        <f>IF(C1047578="","",VLOOKUP(C1047578,运单基本信息!$C$4:$P$1048576,12,FALSE))</f>
        <v/>
      </c>
    </row>
    <row r="1047579" spans="10:10">
      <c r="J1047579" s="168" t="str">
        <f>IF(C1047579="","",VLOOKUP(C1047579,运单基本信息!$C$4:$P$1048576,12,FALSE))</f>
        <v/>
      </c>
    </row>
    <row r="1047580" spans="10:10">
      <c r="J1047580" s="168" t="str">
        <f>IF(C1047580="","",VLOOKUP(C1047580,运单基本信息!$C$4:$P$1048576,12,FALSE))</f>
        <v/>
      </c>
    </row>
    <row r="1047581" spans="10:10">
      <c r="J1047581" s="168" t="str">
        <f>IF(C1047581="","",VLOOKUP(C1047581,运单基本信息!$C$4:$P$1048576,12,FALSE))</f>
        <v/>
      </c>
    </row>
    <row r="1047582" spans="10:10">
      <c r="J1047582" s="168" t="str">
        <f>IF(C1047582="","",VLOOKUP(C1047582,运单基本信息!$C$4:$P$1048576,12,FALSE))</f>
        <v/>
      </c>
    </row>
    <row r="1047583" spans="10:10">
      <c r="J1047583" s="168" t="str">
        <f>IF(C1047583="","",VLOOKUP(C1047583,运单基本信息!$C$4:$P$1048576,12,FALSE))</f>
        <v/>
      </c>
    </row>
    <row r="1047584" spans="10:10">
      <c r="J1047584" s="168" t="str">
        <f>IF(C1047584="","",VLOOKUP(C1047584,运单基本信息!$C$4:$P$1048576,12,FALSE))</f>
        <v/>
      </c>
    </row>
    <row r="1047585" spans="10:10">
      <c r="J1047585" s="168" t="str">
        <f>IF(C1047585="","",VLOOKUP(C1047585,运单基本信息!$C$4:$P$1048576,12,FALSE))</f>
        <v/>
      </c>
    </row>
    <row r="1047586" spans="10:10">
      <c r="J1047586" s="168" t="str">
        <f>IF(C1047586="","",VLOOKUP(C1047586,运单基本信息!$C$4:$P$1048576,12,FALSE))</f>
        <v/>
      </c>
    </row>
    <row r="1047587" spans="10:10">
      <c r="J1047587" s="168" t="str">
        <f>IF(C1047587="","",VLOOKUP(C1047587,运单基本信息!$C$4:$P$1048576,12,FALSE))</f>
        <v/>
      </c>
    </row>
    <row r="1047588" spans="10:10">
      <c r="J1047588" s="168" t="str">
        <f>IF(C1047588="","",VLOOKUP(C1047588,运单基本信息!$C$4:$P$1048576,12,FALSE))</f>
        <v/>
      </c>
    </row>
    <row r="1047589" spans="10:10">
      <c r="J1047589" s="168" t="str">
        <f>IF(C1047589="","",VLOOKUP(C1047589,运单基本信息!$C$4:$P$1048576,12,FALSE))</f>
        <v/>
      </c>
    </row>
    <row r="1047590" spans="10:10">
      <c r="J1047590" s="168" t="str">
        <f>IF(C1047590="","",VLOOKUP(C1047590,运单基本信息!$C$4:$P$1048576,12,FALSE))</f>
        <v/>
      </c>
    </row>
    <row r="1047591" spans="10:10">
      <c r="J1047591" s="168" t="str">
        <f>IF(C1047591="","",VLOOKUP(C1047591,运单基本信息!$C$4:$P$1048576,12,FALSE))</f>
        <v/>
      </c>
    </row>
    <row r="1047592" spans="10:10">
      <c r="J1047592" s="168" t="str">
        <f>IF(C1047592="","",VLOOKUP(C1047592,运单基本信息!$C$4:$P$1048576,12,FALSE))</f>
        <v/>
      </c>
    </row>
    <row r="1047593" spans="10:10">
      <c r="J1047593" s="168" t="str">
        <f>IF(C1047593="","",VLOOKUP(C1047593,运单基本信息!$C$4:$P$1048576,12,FALSE))</f>
        <v/>
      </c>
    </row>
    <row r="1047594" spans="10:10">
      <c r="J1047594" s="168" t="str">
        <f>IF(C1047594="","",VLOOKUP(C1047594,运单基本信息!$C$4:$P$1048576,12,FALSE))</f>
        <v/>
      </c>
    </row>
    <row r="1047595" spans="10:10">
      <c r="J1047595" s="168" t="str">
        <f>IF(C1047595="","",VLOOKUP(C1047595,运单基本信息!$C$4:$P$1048576,12,FALSE))</f>
        <v/>
      </c>
    </row>
    <row r="1047596" spans="10:10">
      <c r="J1047596" s="168" t="str">
        <f>IF(C1047596="","",VLOOKUP(C1047596,运单基本信息!$C$4:$P$1048576,12,FALSE))</f>
        <v/>
      </c>
    </row>
    <row r="1047597" spans="10:10">
      <c r="J1047597" s="168" t="str">
        <f>IF(C1047597="","",VLOOKUP(C1047597,运单基本信息!$C$4:$P$1048576,12,FALSE))</f>
        <v/>
      </c>
    </row>
    <row r="1047598" spans="10:10">
      <c r="J1047598" s="168" t="str">
        <f>IF(C1047598="","",VLOOKUP(C1047598,运单基本信息!$C$4:$P$1048576,12,FALSE))</f>
        <v/>
      </c>
    </row>
    <row r="1047599" spans="10:10">
      <c r="J1047599" s="168" t="str">
        <f>IF(C1047599="","",VLOOKUP(C1047599,运单基本信息!$C$4:$P$1048576,12,FALSE))</f>
        <v/>
      </c>
    </row>
    <row r="1047600" spans="10:10">
      <c r="J1047600" s="168" t="str">
        <f>IF(C1047600="","",VLOOKUP(C1047600,运单基本信息!$C$4:$P$1048576,12,FALSE))</f>
        <v/>
      </c>
    </row>
    <row r="1047601" spans="10:10">
      <c r="J1047601" s="168" t="str">
        <f>IF(C1047601="","",VLOOKUP(C1047601,运单基本信息!$C$4:$P$1048576,12,FALSE))</f>
        <v/>
      </c>
    </row>
    <row r="1047602" spans="10:10">
      <c r="J1047602" s="168" t="str">
        <f>IF(C1047602="","",VLOOKUP(C1047602,运单基本信息!$C$4:$P$1048576,12,FALSE))</f>
        <v/>
      </c>
    </row>
    <row r="1047603" spans="10:10">
      <c r="J1047603" s="168" t="str">
        <f>IF(C1047603="","",VLOOKUP(C1047603,运单基本信息!$C$4:$P$1048576,12,FALSE))</f>
        <v/>
      </c>
    </row>
    <row r="1047604" spans="10:10">
      <c r="J1047604" s="168" t="str">
        <f>IF(C1047604="","",VLOOKUP(C1047604,运单基本信息!$C$4:$P$1048576,12,FALSE))</f>
        <v/>
      </c>
    </row>
    <row r="1047605" spans="10:10">
      <c r="J1047605" s="168" t="str">
        <f>IF(C1047605="","",VLOOKUP(C1047605,运单基本信息!$C$4:$P$1048576,12,FALSE))</f>
        <v/>
      </c>
    </row>
    <row r="1047606" spans="10:10">
      <c r="J1047606" s="168" t="str">
        <f>IF(C1047606="","",VLOOKUP(C1047606,运单基本信息!$C$4:$P$1048576,12,FALSE))</f>
        <v/>
      </c>
    </row>
    <row r="1047607" spans="10:10">
      <c r="J1047607" s="168" t="str">
        <f>IF(C1047607="","",VLOOKUP(C1047607,运单基本信息!$C$4:$P$1048576,12,FALSE))</f>
        <v/>
      </c>
    </row>
    <row r="1047608" spans="10:10">
      <c r="J1047608" s="168" t="str">
        <f>IF(C1047608="","",VLOOKUP(C1047608,运单基本信息!$C$4:$P$1048576,12,FALSE))</f>
        <v/>
      </c>
    </row>
    <row r="1047609" spans="10:10">
      <c r="J1047609" s="168" t="str">
        <f>IF(C1047609="","",VLOOKUP(C1047609,运单基本信息!$C$4:$P$1048576,12,FALSE))</f>
        <v/>
      </c>
    </row>
    <row r="1047610" spans="10:10">
      <c r="J1047610" s="168" t="str">
        <f>IF(C1047610="","",VLOOKUP(C1047610,运单基本信息!$C$4:$P$1048576,12,FALSE))</f>
        <v/>
      </c>
    </row>
    <row r="1047611" spans="10:10">
      <c r="J1047611" s="168" t="str">
        <f>IF(C1047611="","",VLOOKUP(C1047611,运单基本信息!$C$4:$P$1048576,12,FALSE))</f>
        <v/>
      </c>
    </row>
    <row r="1047612" spans="10:10">
      <c r="J1047612" s="168" t="str">
        <f>IF(C1047612="","",VLOOKUP(C1047612,运单基本信息!$C$4:$P$1048576,12,FALSE))</f>
        <v/>
      </c>
    </row>
    <row r="1047613" spans="10:10">
      <c r="J1047613" s="168" t="str">
        <f>IF(C1047613="","",VLOOKUP(C1047613,运单基本信息!$C$4:$P$1048576,12,FALSE))</f>
        <v/>
      </c>
    </row>
    <row r="1047614" spans="10:10">
      <c r="J1047614" s="168" t="str">
        <f>IF(C1047614="","",VLOOKUP(C1047614,运单基本信息!$C$4:$P$1048576,12,FALSE))</f>
        <v/>
      </c>
    </row>
    <row r="1047615" spans="10:10">
      <c r="J1047615" s="168" t="str">
        <f>IF(C1047615="","",VLOOKUP(C1047615,运单基本信息!$C$4:$P$1048576,12,FALSE))</f>
        <v/>
      </c>
    </row>
    <row r="1047616" spans="10:10">
      <c r="J1047616" s="168" t="str">
        <f>IF(C1047616="","",VLOOKUP(C1047616,运单基本信息!$C$4:$P$1048576,12,FALSE))</f>
        <v/>
      </c>
    </row>
    <row r="1047617" spans="10:10">
      <c r="J1047617" s="168" t="str">
        <f>IF(C1047617="","",VLOOKUP(C1047617,运单基本信息!$C$4:$P$1048576,12,FALSE))</f>
        <v/>
      </c>
    </row>
    <row r="1047618" spans="10:10">
      <c r="J1047618" s="168" t="str">
        <f>IF(C1047618="","",VLOOKUP(C1047618,运单基本信息!$C$4:$P$1048576,12,FALSE))</f>
        <v/>
      </c>
    </row>
    <row r="1047619" spans="10:10">
      <c r="J1047619" s="168" t="str">
        <f>IF(C1047619="","",VLOOKUP(C1047619,运单基本信息!$C$4:$P$1048576,12,FALSE))</f>
        <v/>
      </c>
    </row>
    <row r="1047620" spans="10:10">
      <c r="J1047620" s="168" t="str">
        <f>IF(C1047620="","",VLOOKUP(C1047620,运单基本信息!$C$4:$P$1048576,12,FALSE))</f>
        <v/>
      </c>
    </row>
    <row r="1047621" spans="10:10">
      <c r="J1047621" s="168" t="str">
        <f>IF(C1047621="","",VLOOKUP(C1047621,运单基本信息!$C$4:$P$1048576,12,FALSE))</f>
        <v/>
      </c>
    </row>
    <row r="1047622" spans="10:10">
      <c r="J1047622" s="168" t="str">
        <f>IF(C1047622="","",VLOOKUP(C1047622,运单基本信息!$C$4:$P$1048576,12,FALSE))</f>
        <v/>
      </c>
    </row>
    <row r="1047623" spans="10:10">
      <c r="J1047623" s="168" t="str">
        <f>IF(C1047623="","",VLOOKUP(C1047623,运单基本信息!$C$4:$P$1048576,12,FALSE))</f>
        <v/>
      </c>
    </row>
    <row r="1047624" spans="10:10">
      <c r="J1047624" s="168" t="str">
        <f>IF(C1047624="","",VLOOKUP(C1047624,运单基本信息!$C$4:$P$1048576,12,FALSE))</f>
        <v/>
      </c>
    </row>
    <row r="1047625" spans="10:10">
      <c r="J1047625" s="168" t="str">
        <f>IF(C1047625="","",VLOOKUP(C1047625,运单基本信息!$C$4:$P$1048576,12,FALSE))</f>
        <v/>
      </c>
    </row>
    <row r="1047626" spans="10:10">
      <c r="J1047626" s="168" t="str">
        <f>IF(C1047626="","",VLOOKUP(C1047626,运单基本信息!$C$4:$P$1048576,12,FALSE))</f>
        <v/>
      </c>
    </row>
    <row r="1047627" spans="10:10">
      <c r="J1047627" s="168" t="str">
        <f>IF(C1047627="","",VLOOKUP(C1047627,运单基本信息!$C$4:$P$1048576,12,FALSE))</f>
        <v/>
      </c>
    </row>
    <row r="1047628" spans="10:10">
      <c r="J1047628" s="168" t="str">
        <f>IF(C1047628="","",VLOOKUP(C1047628,运单基本信息!$C$4:$P$1048576,12,FALSE))</f>
        <v/>
      </c>
    </row>
    <row r="1047629" spans="10:10">
      <c r="J1047629" s="168" t="str">
        <f>IF(C1047629="","",VLOOKUP(C1047629,运单基本信息!$C$4:$P$1048576,12,FALSE))</f>
        <v/>
      </c>
    </row>
    <row r="1047630" spans="10:10">
      <c r="J1047630" s="168" t="str">
        <f>IF(C1047630="","",VLOOKUP(C1047630,运单基本信息!$C$4:$P$1048576,12,FALSE))</f>
        <v/>
      </c>
    </row>
    <row r="1047631" spans="10:10">
      <c r="J1047631" s="168" t="str">
        <f>IF(C1047631="","",VLOOKUP(C1047631,运单基本信息!$C$4:$P$1048576,12,FALSE))</f>
        <v/>
      </c>
    </row>
    <row r="1047632" spans="10:10">
      <c r="J1047632" s="168" t="str">
        <f>IF(C1047632="","",VLOOKUP(C1047632,运单基本信息!$C$4:$P$1048576,12,FALSE))</f>
        <v/>
      </c>
    </row>
    <row r="1047633" spans="10:10">
      <c r="J1047633" s="168" t="str">
        <f>IF(C1047633="","",VLOOKUP(C1047633,运单基本信息!$C$4:$P$1048576,12,FALSE))</f>
        <v/>
      </c>
    </row>
    <row r="1047634" spans="10:10">
      <c r="J1047634" s="168" t="str">
        <f>IF(C1047634="","",VLOOKUP(C1047634,运单基本信息!$C$4:$P$1048576,12,FALSE))</f>
        <v/>
      </c>
    </row>
    <row r="1047635" spans="10:10">
      <c r="J1047635" s="168" t="str">
        <f>IF(C1047635="","",VLOOKUP(C1047635,运单基本信息!$C$4:$P$1048576,12,FALSE))</f>
        <v/>
      </c>
    </row>
    <row r="1047636" spans="10:10">
      <c r="J1047636" s="168" t="str">
        <f>IF(C1047636="","",VLOOKUP(C1047636,运单基本信息!$C$4:$P$1048576,12,FALSE))</f>
        <v/>
      </c>
    </row>
    <row r="1047637" spans="10:10">
      <c r="J1047637" s="168" t="str">
        <f>IF(C1047637="","",VLOOKUP(C1047637,运单基本信息!$C$4:$P$1048576,12,FALSE))</f>
        <v/>
      </c>
    </row>
    <row r="1047638" spans="10:10">
      <c r="J1047638" s="168" t="str">
        <f>IF(C1047638="","",VLOOKUP(C1047638,运单基本信息!$C$4:$P$1048576,12,FALSE))</f>
        <v/>
      </c>
    </row>
    <row r="1047639" spans="10:10">
      <c r="J1047639" s="168" t="str">
        <f>IF(C1047639="","",VLOOKUP(C1047639,运单基本信息!$C$4:$P$1048576,12,FALSE))</f>
        <v/>
      </c>
    </row>
    <row r="1047640" spans="10:10">
      <c r="J1047640" s="168" t="str">
        <f>IF(C1047640="","",VLOOKUP(C1047640,运单基本信息!$C$4:$P$1048576,12,FALSE))</f>
        <v/>
      </c>
    </row>
    <row r="1047641" spans="10:10">
      <c r="J1047641" s="168" t="str">
        <f>IF(C1047641="","",VLOOKUP(C1047641,运单基本信息!$C$4:$P$1048576,12,FALSE))</f>
        <v/>
      </c>
    </row>
    <row r="1047642" spans="10:10">
      <c r="J1047642" s="168" t="str">
        <f>IF(C1047642="","",VLOOKUP(C1047642,运单基本信息!$C$4:$P$1048576,12,FALSE))</f>
        <v/>
      </c>
    </row>
    <row r="1047643" spans="10:10">
      <c r="J1047643" s="168" t="str">
        <f>IF(C1047643="","",VLOOKUP(C1047643,运单基本信息!$C$4:$P$1048576,12,FALSE))</f>
        <v/>
      </c>
    </row>
    <row r="1047644" spans="10:10">
      <c r="J1047644" s="168" t="str">
        <f>IF(C1047644="","",VLOOKUP(C1047644,运单基本信息!$C$4:$P$1048576,12,FALSE))</f>
        <v/>
      </c>
    </row>
    <row r="1047645" spans="10:10">
      <c r="J1047645" s="168" t="str">
        <f>IF(C1047645="","",VLOOKUP(C1047645,运单基本信息!$C$4:$P$1048576,12,FALSE))</f>
        <v/>
      </c>
    </row>
    <row r="1047646" spans="10:10">
      <c r="J1047646" s="168" t="str">
        <f>IF(C1047646="","",VLOOKUP(C1047646,运单基本信息!$C$4:$P$1048576,12,FALSE))</f>
        <v/>
      </c>
    </row>
    <row r="1047647" spans="10:10">
      <c r="J1047647" s="168" t="str">
        <f>IF(C1047647="","",VLOOKUP(C1047647,运单基本信息!$C$4:$P$1048576,12,FALSE))</f>
        <v/>
      </c>
    </row>
    <row r="1047648" spans="10:10">
      <c r="J1047648" s="168" t="str">
        <f>IF(C1047648="","",VLOOKUP(C1047648,运单基本信息!$C$4:$P$1048576,12,FALSE))</f>
        <v/>
      </c>
    </row>
    <row r="1047649" spans="10:10">
      <c r="J1047649" s="168" t="str">
        <f>IF(C1047649="","",VLOOKUP(C1047649,运单基本信息!$C$4:$P$1048576,12,FALSE))</f>
        <v/>
      </c>
    </row>
    <row r="1047650" spans="10:10">
      <c r="J1047650" s="168" t="str">
        <f>IF(C1047650="","",VLOOKUP(C1047650,运单基本信息!$C$4:$P$1048576,12,FALSE))</f>
        <v/>
      </c>
    </row>
    <row r="1047651" spans="10:10">
      <c r="J1047651" s="168" t="str">
        <f>IF(C1047651="","",VLOOKUP(C1047651,运单基本信息!$C$4:$P$1048576,12,FALSE))</f>
        <v/>
      </c>
    </row>
    <row r="1047652" spans="10:10">
      <c r="J1047652" s="168" t="str">
        <f>IF(C1047652="","",VLOOKUP(C1047652,运单基本信息!$C$4:$P$1048576,12,FALSE))</f>
        <v/>
      </c>
    </row>
    <row r="1047653" spans="10:10">
      <c r="J1047653" s="168" t="str">
        <f>IF(C1047653="","",VLOOKUP(C1047653,运单基本信息!$C$4:$P$1048576,12,FALSE))</f>
        <v/>
      </c>
    </row>
    <row r="1047654" spans="10:10">
      <c r="J1047654" s="168" t="str">
        <f>IF(C1047654="","",VLOOKUP(C1047654,运单基本信息!$C$4:$P$1048576,12,FALSE))</f>
        <v/>
      </c>
    </row>
    <row r="1047655" spans="10:10">
      <c r="J1047655" s="168" t="str">
        <f>IF(C1047655="","",VLOOKUP(C1047655,运单基本信息!$C$4:$P$1048576,12,FALSE))</f>
        <v/>
      </c>
    </row>
    <row r="1047656" spans="10:10">
      <c r="J1047656" s="168" t="str">
        <f>IF(C1047656="","",VLOOKUP(C1047656,运单基本信息!$C$4:$P$1048576,12,FALSE))</f>
        <v/>
      </c>
    </row>
    <row r="1047657" spans="10:10">
      <c r="J1047657" s="168" t="str">
        <f>IF(C1047657="","",VLOOKUP(C1047657,运单基本信息!$C$4:$P$1048576,12,FALSE))</f>
        <v/>
      </c>
    </row>
    <row r="1047658" spans="10:10">
      <c r="J1047658" s="168" t="str">
        <f>IF(C1047658="","",VLOOKUP(C1047658,运单基本信息!$C$4:$P$1048576,12,FALSE))</f>
        <v/>
      </c>
    </row>
    <row r="1047659" spans="10:10">
      <c r="J1047659" s="168" t="str">
        <f>IF(C1047659="","",VLOOKUP(C1047659,运单基本信息!$C$4:$P$1048576,12,FALSE))</f>
        <v/>
      </c>
    </row>
    <row r="1047660" spans="10:10">
      <c r="J1047660" s="168" t="str">
        <f>IF(C1047660="","",VLOOKUP(C1047660,运单基本信息!$C$4:$P$1048576,12,FALSE))</f>
        <v/>
      </c>
    </row>
    <row r="1047661" spans="10:10">
      <c r="J1047661" s="168" t="str">
        <f>IF(C1047661="","",VLOOKUP(C1047661,运单基本信息!$C$4:$P$1048576,12,FALSE))</f>
        <v/>
      </c>
    </row>
    <row r="1047662" spans="10:10">
      <c r="J1047662" s="168" t="str">
        <f>IF(C1047662="","",VLOOKUP(C1047662,运单基本信息!$C$4:$P$1048576,12,FALSE))</f>
        <v/>
      </c>
    </row>
    <row r="1047663" spans="10:10">
      <c r="J1047663" s="168" t="str">
        <f>IF(C1047663="","",VLOOKUP(C1047663,运单基本信息!$C$4:$P$1048576,12,FALSE))</f>
        <v/>
      </c>
    </row>
    <row r="1047664" spans="10:10">
      <c r="J1047664" s="168" t="str">
        <f>IF(C1047664="","",VLOOKUP(C1047664,运单基本信息!$C$4:$P$1048576,12,FALSE))</f>
        <v/>
      </c>
    </row>
    <row r="1047665" spans="10:10">
      <c r="J1047665" s="168" t="str">
        <f>IF(C1047665="","",VLOOKUP(C1047665,运单基本信息!$C$4:$P$1048576,12,FALSE))</f>
        <v/>
      </c>
    </row>
    <row r="1047666" spans="10:10">
      <c r="J1047666" s="168" t="str">
        <f>IF(C1047666="","",VLOOKUP(C1047666,运单基本信息!$C$4:$P$1048576,12,FALSE))</f>
        <v/>
      </c>
    </row>
    <row r="1047667" spans="10:10">
      <c r="J1047667" s="168" t="str">
        <f>IF(C1047667="","",VLOOKUP(C1047667,运单基本信息!$C$4:$P$1048576,12,FALSE))</f>
        <v/>
      </c>
    </row>
    <row r="1047668" spans="10:10">
      <c r="J1047668" s="168" t="str">
        <f>IF(C1047668="","",VLOOKUP(C1047668,运单基本信息!$C$4:$P$1048576,12,FALSE))</f>
        <v/>
      </c>
    </row>
    <row r="1047669" spans="10:10">
      <c r="J1047669" s="168" t="str">
        <f>IF(C1047669="","",VLOOKUP(C1047669,运单基本信息!$C$4:$P$1048576,12,FALSE))</f>
        <v/>
      </c>
    </row>
    <row r="1047670" spans="10:10">
      <c r="J1047670" s="168" t="str">
        <f>IF(C1047670="","",VLOOKUP(C1047670,运单基本信息!$C$4:$P$1048576,12,FALSE))</f>
        <v/>
      </c>
    </row>
    <row r="1047671" spans="10:10">
      <c r="J1047671" s="168" t="str">
        <f>IF(C1047671="","",VLOOKUP(C1047671,运单基本信息!$C$4:$P$1048576,12,FALSE))</f>
        <v/>
      </c>
    </row>
    <row r="1047672" spans="10:10">
      <c r="J1047672" s="168" t="str">
        <f>IF(C1047672="","",VLOOKUP(C1047672,运单基本信息!$C$4:$P$1048576,12,FALSE))</f>
        <v/>
      </c>
    </row>
    <row r="1047673" spans="10:10">
      <c r="J1047673" s="168" t="str">
        <f>IF(C1047673="","",VLOOKUP(C1047673,运单基本信息!$C$4:$P$1048576,12,FALSE))</f>
        <v/>
      </c>
    </row>
    <row r="1047674" spans="10:10">
      <c r="J1047674" s="168" t="str">
        <f>IF(C1047674="","",VLOOKUP(C1047674,运单基本信息!$C$4:$P$1048576,12,FALSE))</f>
        <v/>
      </c>
    </row>
    <row r="1047675" spans="10:10">
      <c r="J1047675" s="168" t="str">
        <f>IF(C1047675="","",VLOOKUP(C1047675,运单基本信息!$C$4:$P$1048576,12,FALSE))</f>
        <v/>
      </c>
    </row>
    <row r="1047676" spans="10:10">
      <c r="J1047676" s="168" t="str">
        <f>IF(C1047676="","",VLOOKUP(C1047676,运单基本信息!$C$4:$P$1048576,12,FALSE))</f>
        <v/>
      </c>
    </row>
    <row r="1047677" spans="10:10">
      <c r="J1047677" s="168" t="str">
        <f>IF(C1047677="","",VLOOKUP(C1047677,运单基本信息!$C$4:$P$1048576,12,FALSE))</f>
        <v/>
      </c>
    </row>
    <row r="1047678" spans="10:10">
      <c r="J1047678" s="168" t="str">
        <f>IF(C1047678="","",VLOOKUP(C1047678,运单基本信息!$C$4:$P$1048576,12,FALSE))</f>
        <v/>
      </c>
    </row>
    <row r="1047679" spans="10:10">
      <c r="J1047679" s="168" t="str">
        <f>IF(C1047679="","",VLOOKUP(C1047679,运单基本信息!$C$4:$P$1048576,12,FALSE))</f>
        <v/>
      </c>
    </row>
    <row r="1047680" spans="10:10">
      <c r="J1047680" s="168" t="str">
        <f>IF(C1047680="","",VLOOKUP(C1047680,运单基本信息!$C$4:$P$1048576,12,FALSE))</f>
        <v/>
      </c>
    </row>
    <row r="1047681" spans="10:10">
      <c r="J1047681" s="168" t="str">
        <f>IF(C1047681="","",VLOOKUP(C1047681,运单基本信息!$C$4:$P$1048576,12,FALSE))</f>
        <v/>
      </c>
    </row>
    <row r="1047682" spans="10:10">
      <c r="J1047682" s="168" t="str">
        <f>IF(C1047682="","",VLOOKUP(C1047682,运单基本信息!$C$4:$P$1048576,12,FALSE))</f>
        <v/>
      </c>
    </row>
    <row r="1047683" spans="10:10">
      <c r="J1047683" s="168" t="str">
        <f>IF(C1047683="","",VLOOKUP(C1047683,运单基本信息!$C$4:$P$1048576,12,FALSE))</f>
        <v/>
      </c>
    </row>
    <row r="1047684" spans="10:10">
      <c r="J1047684" s="168" t="str">
        <f>IF(C1047684="","",VLOOKUP(C1047684,运单基本信息!$C$4:$P$1048576,12,FALSE))</f>
        <v/>
      </c>
    </row>
    <row r="1047685" spans="10:10">
      <c r="J1047685" s="168" t="str">
        <f>IF(C1047685="","",VLOOKUP(C1047685,运单基本信息!$C$4:$P$1048576,12,FALSE))</f>
        <v/>
      </c>
    </row>
    <row r="1047686" spans="10:10">
      <c r="J1047686" s="168" t="str">
        <f>IF(C1047686="","",VLOOKUP(C1047686,运单基本信息!$C$4:$P$1048576,12,FALSE))</f>
        <v/>
      </c>
    </row>
    <row r="1047687" spans="10:10">
      <c r="J1047687" s="168" t="str">
        <f>IF(C1047687="","",VLOOKUP(C1047687,运单基本信息!$C$4:$P$1048576,12,FALSE))</f>
        <v/>
      </c>
    </row>
    <row r="1047688" spans="10:10">
      <c r="J1047688" s="168" t="str">
        <f>IF(C1047688="","",VLOOKUP(C1047688,运单基本信息!$C$4:$P$1048576,12,FALSE))</f>
        <v/>
      </c>
    </row>
    <row r="1047689" spans="10:10">
      <c r="J1047689" s="168" t="str">
        <f>IF(C1047689="","",VLOOKUP(C1047689,运单基本信息!$C$4:$P$1048576,12,FALSE))</f>
        <v/>
      </c>
    </row>
    <row r="1047690" spans="10:10">
      <c r="J1047690" s="168" t="str">
        <f>IF(C1047690="","",VLOOKUP(C1047690,运单基本信息!$C$4:$P$1048576,12,FALSE))</f>
        <v/>
      </c>
    </row>
    <row r="1047691" spans="10:10">
      <c r="J1047691" s="168" t="str">
        <f>IF(C1047691="","",VLOOKUP(C1047691,运单基本信息!$C$4:$P$1048576,12,FALSE))</f>
        <v/>
      </c>
    </row>
    <row r="1047692" spans="10:10">
      <c r="J1047692" s="168" t="str">
        <f>IF(C1047692="","",VLOOKUP(C1047692,运单基本信息!$C$4:$P$1048576,12,FALSE))</f>
        <v/>
      </c>
    </row>
    <row r="1047693" spans="10:10">
      <c r="J1047693" s="168" t="str">
        <f>IF(C1047693="","",VLOOKUP(C1047693,运单基本信息!$C$4:$P$1048576,12,FALSE))</f>
        <v/>
      </c>
    </row>
    <row r="1047694" spans="10:10">
      <c r="J1047694" s="168" t="str">
        <f>IF(C1047694="","",VLOOKUP(C1047694,运单基本信息!$C$4:$P$1048576,12,FALSE))</f>
        <v/>
      </c>
    </row>
    <row r="1047695" spans="10:10">
      <c r="J1047695" s="168" t="str">
        <f>IF(C1047695="","",VLOOKUP(C1047695,运单基本信息!$C$4:$P$1048576,12,FALSE))</f>
        <v/>
      </c>
    </row>
    <row r="1047696" spans="10:10">
      <c r="J1047696" s="168" t="str">
        <f>IF(C1047696="","",VLOOKUP(C1047696,运单基本信息!$C$4:$P$1048576,12,FALSE))</f>
        <v/>
      </c>
    </row>
    <row r="1047697" spans="10:10">
      <c r="J1047697" s="168" t="str">
        <f>IF(C1047697="","",VLOOKUP(C1047697,运单基本信息!$C$4:$P$1048576,12,FALSE))</f>
        <v/>
      </c>
    </row>
    <row r="1047698" spans="10:10">
      <c r="J1047698" s="168" t="str">
        <f>IF(C1047698="","",VLOOKUP(C1047698,运单基本信息!$C$4:$P$1048576,12,FALSE))</f>
        <v/>
      </c>
    </row>
    <row r="1047699" spans="10:10">
      <c r="J1047699" s="168" t="str">
        <f>IF(C1047699="","",VLOOKUP(C1047699,运单基本信息!$C$4:$P$1048576,12,FALSE))</f>
        <v/>
      </c>
    </row>
    <row r="1047700" spans="10:10">
      <c r="J1047700" s="168" t="str">
        <f>IF(C1047700="","",VLOOKUP(C1047700,运单基本信息!$C$4:$P$1048576,12,FALSE))</f>
        <v/>
      </c>
    </row>
    <row r="1047701" spans="10:10">
      <c r="J1047701" s="168" t="str">
        <f>IF(C1047701="","",VLOOKUP(C1047701,运单基本信息!$C$4:$P$1048576,12,FALSE))</f>
        <v/>
      </c>
    </row>
    <row r="1047702" spans="10:10">
      <c r="J1047702" s="168" t="str">
        <f>IF(C1047702="","",VLOOKUP(C1047702,运单基本信息!$C$4:$P$1048576,12,FALSE))</f>
        <v/>
      </c>
    </row>
    <row r="1047703" spans="10:10">
      <c r="J1047703" s="168" t="str">
        <f>IF(C1047703="","",VLOOKUP(C1047703,运单基本信息!$C$4:$P$1048576,12,FALSE))</f>
        <v/>
      </c>
    </row>
    <row r="1047704" spans="10:10">
      <c r="J1047704" s="168" t="str">
        <f>IF(C1047704="","",VLOOKUP(C1047704,运单基本信息!$C$4:$P$1048576,12,FALSE))</f>
        <v/>
      </c>
    </row>
    <row r="1047705" spans="10:10">
      <c r="J1047705" s="168" t="str">
        <f>IF(C1047705="","",VLOOKUP(C1047705,运单基本信息!$C$4:$P$1048576,12,FALSE))</f>
        <v/>
      </c>
    </row>
    <row r="1047706" spans="10:10">
      <c r="J1047706" s="168" t="str">
        <f>IF(C1047706="","",VLOOKUP(C1047706,运单基本信息!$C$4:$P$1048576,12,FALSE))</f>
        <v/>
      </c>
    </row>
    <row r="1047707" spans="10:10">
      <c r="J1047707" s="168" t="str">
        <f>IF(C1047707="","",VLOOKUP(C1047707,运单基本信息!$C$4:$P$1048576,12,FALSE))</f>
        <v/>
      </c>
    </row>
    <row r="1047708" spans="10:10">
      <c r="J1047708" s="168" t="str">
        <f>IF(C1047708="","",VLOOKUP(C1047708,运单基本信息!$C$4:$P$1048576,12,FALSE))</f>
        <v/>
      </c>
    </row>
    <row r="1047709" spans="10:10">
      <c r="J1047709" s="168" t="str">
        <f>IF(C1047709="","",VLOOKUP(C1047709,运单基本信息!$C$4:$P$1048576,12,FALSE))</f>
        <v/>
      </c>
    </row>
    <row r="1047710" spans="10:10">
      <c r="J1047710" s="168" t="str">
        <f>IF(C1047710="","",VLOOKUP(C1047710,运单基本信息!$C$4:$P$1048576,12,FALSE))</f>
        <v/>
      </c>
    </row>
    <row r="1047711" spans="10:10">
      <c r="J1047711" s="168" t="str">
        <f>IF(C1047711="","",VLOOKUP(C1047711,运单基本信息!$C$4:$P$1048576,12,FALSE))</f>
        <v/>
      </c>
    </row>
    <row r="1047712" spans="10:10">
      <c r="J1047712" s="168" t="str">
        <f>IF(C1047712="","",VLOOKUP(C1047712,运单基本信息!$C$4:$P$1048576,12,FALSE))</f>
        <v/>
      </c>
    </row>
    <row r="1047713" spans="10:10">
      <c r="J1047713" s="168" t="str">
        <f>IF(C1047713="","",VLOOKUP(C1047713,运单基本信息!$C$4:$P$1048576,12,FALSE))</f>
        <v/>
      </c>
    </row>
    <row r="1047714" spans="10:10">
      <c r="J1047714" s="168" t="str">
        <f>IF(C1047714="","",VLOOKUP(C1047714,运单基本信息!$C$4:$P$1048576,12,FALSE))</f>
        <v/>
      </c>
    </row>
    <row r="1047715" spans="10:10">
      <c r="J1047715" s="168" t="str">
        <f>IF(C1047715="","",VLOOKUP(C1047715,运单基本信息!$C$4:$P$1048576,12,FALSE))</f>
        <v/>
      </c>
    </row>
    <row r="1047716" spans="10:10">
      <c r="J1047716" s="168" t="str">
        <f>IF(C1047716="","",VLOOKUP(C1047716,运单基本信息!$C$4:$P$1048576,12,FALSE))</f>
        <v/>
      </c>
    </row>
    <row r="1047717" spans="10:10">
      <c r="J1047717" s="168" t="str">
        <f>IF(C1047717="","",VLOOKUP(C1047717,运单基本信息!$C$4:$P$1048576,12,FALSE))</f>
        <v/>
      </c>
    </row>
    <row r="1047718" spans="10:10">
      <c r="J1047718" s="168" t="str">
        <f>IF(C1047718="","",VLOOKUP(C1047718,运单基本信息!$C$4:$P$1048576,12,FALSE))</f>
        <v/>
      </c>
    </row>
    <row r="1047719" spans="10:10">
      <c r="J1047719" s="168" t="str">
        <f>IF(C1047719="","",VLOOKUP(C1047719,运单基本信息!$C$4:$P$1048576,12,FALSE))</f>
        <v/>
      </c>
    </row>
    <row r="1047720" spans="10:10">
      <c r="J1047720" s="168" t="str">
        <f>IF(C1047720="","",VLOOKUP(C1047720,运单基本信息!$C$4:$P$1048576,12,FALSE))</f>
        <v/>
      </c>
    </row>
    <row r="1047721" spans="10:10">
      <c r="J1047721" s="168" t="str">
        <f>IF(C1047721="","",VLOOKUP(C1047721,运单基本信息!$C$4:$P$1048576,12,FALSE))</f>
        <v/>
      </c>
    </row>
    <row r="1047722" spans="10:10">
      <c r="J1047722" s="168" t="str">
        <f>IF(C1047722="","",VLOOKUP(C1047722,运单基本信息!$C$4:$P$1048576,12,FALSE))</f>
        <v/>
      </c>
    </row>
    <row r="1047723" spans="10:10">
      <c r="J1047723" s="168" t="str">
        <f>IF(C1047723="","",VLOOKUP(C1047723,运单基本信息!$C$4:$P$1048576,12,FALSE))</f>
        <v/>
      </c>
    </row>
    <row r="1047724" spans="10:10">
      <c r="J1047724" s="168" t="str">
        <f>IF(C1047724="","",VLOOKUP(C1047724,运单基本信息!$C$4:$P$1048576,12,FALSE))</f>
        <v/>
      </c>
    </row>
    <row r="1047725" spans="10:10">
      <c r="J1047725" s="168" t="str">
        <f>IF(C1047725="","",VLOOKUP(C1047725,运单基本信息!$C$4:$P$1048576,12,FALSE))</f>
        <v/>
      </c>
    </row>
    <row r="1047726" spans="10:10">
      <c r="J1047726" s="168" t="str">
        <f>IF(C1047726="","",VLOOKUP(C1047726,运单基本信息!$C$4:$P$1048576,12,FALSE))</f>
        <v/>
      </c>
    </row>
    <row r="1047727" spans="10:10">
      <c r="J1047727" s="168" t="str">
        <f>IF(C1047727="","",VLOOKUP(C1047727,运单基本信息!$C$4:$P$1048576,12,FALSE))</f>
        <v/>
      </c>
    </row>
    <row r="1047728" spans="10:10">
      <c r="J1047728" s="168" t="str">
        <f>IF(C1047728="","",VLOOKUP(C1047728,运单基本信息!$C$4:$P$1048576,12,FALSE))</f>
        <v/>
      </c>
    </row>
    <row r="1047729" spans="10:10">
      <c r="J1047729" s="168" t="str">
        <f>IF(C1047729="","",VLOOKUP(C1047729,运单基本信息!$C$4:$P$1048576,12,FALSE))</f>
        <v/>
      </c>
    </row>
    <row r="1047730" spans="10:10">
      <c r="J1047730" s="168" t="str">
        <f>IF(C1047730="","",VLOOKUP(C1047730,运单基本信息!$C$4:$P$1048576,12,FALSE))</f>
        <v/>
      </c>
    </row>
    <row r="1047731" spans="10:10">
      <c r="J1047731" s="168" t="str">
        <f>IF(C1047731="","",VLOOKUP(C1047731,运单基本信息!$C$4:$P$1048576,12,FALSE))</f>
        <v/>
      </c>
    </row>
    <row r="1047732" spans="10:10">
      <c r="J1047732" s="168" t="str">
        <f>IF(C1047732="","",VLOOKUP(C1047732,运单基本信息!$C$4:$P$1048576,12,FALSE))</f>
        <v/>
      </c>
    </row>
    <row r="1047733" spans="10:10">
      <c r="J1047733" s="168" t="str">
        <f>IF(C1047733="","",VLOOKUP(C1047733,运单基本信息!$C$4:$P$1048576,12,FALSE))</f>
        <v/>
      </c>
    </row>
    <row r="1047734" spans="10:10">
      <c r="J1047734" s="168" t="str">
        <f>IF(C1047734="","",VLOOKUP(C1047734,运单基本信息!$C$4:$P$1048576,12,FALSE))</f>
        <v/>
      </c>
    </row>
    <row r="1047735" spans="10:10">
      <c r="J1047735" s="168" t="str">
        <f>IF(C1047735="","",VLOOKUP(C1047735,运单基本信息!$C$4:$P$1048576,12,FALSE))</f>
        <v/>
      </c>
    </row>
    <row r="1047736" spans="10:10">
      <c r="J1047736" s="168" t="str">
        <f>IF(C1047736="","",VLOOKUP(C1047736,运单基本信息!$C$4:$P$1048576,12,FALSE))</f>
        <v/>
      </c>
    </row>
    <row r="1047737" spans="10:10">
      <c r="J1047737" s="168" t="str">
        <f>IF(C1047737="","",VLOOKUP(C1047737,运单基本信息!$C$4:$P$1048576,12,FALSE))</f>
        <v/>
      </c>
    </row>
    <row r="1047738" spans="10:10">
      <c r="J1047738" s="168" t="str">
        <f>IF(C1047738="","",VLOOKUP(C1047738,运单基本信息!$C$4:$P$1048576,12,FALSE))</f>
        <v/>
      </c>
    </row>
    <row r="1047739" spans="10:10">
      <c r="J1047739" s="168" t="str">
        <f>IF(C1047739="","",VLOOKUP(C1047739,运单基本信息!$C$4:$P$1048576,12,FALSE))</f>
        <v/>
      </c>
    </row>
    <row r="1047740" spans="10:10">
      <c r="J1047740" s="168" t="str">
        <f>IF(C1047740="","",VLOOKUP(C1047740,运单基本信息!$C$4:$P$1048576,12,FALSE))</f>
        <v/>
      </c>
    </row>
    <row r="1047741" spans="10:10">
      <c r="J1047741" s="168" t="str">
        <f>IF(C1047741="","",VLOOKUP(C1047741,运单基本信息!$C$4:$P$1048576,12,FALSE))</f>
        <v/>
      </c>
    </row>
    <row r="1047742" spans="10:10">
      <c r="J1047742" s="168" t="str">
        <f>IF(C1047742="","",VLOOKUP(C1047742,运单基本信息!$C$4:$P$1048576,12,FALSE))</f>
        <v/>
      </c>
    </row>
    <row r="1047743" spans="10:10">
      <c r="J1047743" s="168" t="str">
        <f>IF(C1047743="","",VLOOKUP(C1047743,运单基本信息!$C$4:$P$1048576,12,FALSE))</f>
        <v/>
      </c>
    </row>
    <row r="1047744" spans="10:10">
      <c r="J1047744" s="168" t="str">
        <f>IF(C1047744="","",VLOOKUP(C1047744,运单基本信息!$C$4:$P$1048576,12,FALSE))</f>
        <v/>
      </c>
    </row>
    <row r="1047745" spans="10:10">
      <c r="J1047745" s="168" t="str">
        <f>IF(C1047745="","",VLOOKUP(C1047745,运单基本信息!$C$4:$P$1048576,12,FALSE))</f>
        <v/>
      </c>
    </row>
    <row r="1047746" spans="10:10">
      <c r="J1047746" s="168" t="str">
        <f>IF(C1047746="","",VLOOKUP(C1047746,运单基本信息!$C$4:$P$1048576,12,FALSE))</f>
        <v/>
      </c>
    </row>
    <row r="1047747" spans="10:10">
      <c r="J1047747" s="168" t="str">
        <f>IF(C1047747="","",VLOOKUP(C1047747,运单基本信息!$C$4:$P$1048576,12,FALSE))</f>
        <v/>
      </c>
    </row>
    <row r="1047748" spans="10:10">
      <c r="J1047748" s="168" t="str">
        <f>IF(C1047748="","",VLOOKUP(C1047748,运单基本信息!$C$4:$P$1048576,12,FALSE))</f>
        <v/>
      </c>
    </row>
    <row r="1047749" spans="10:10">
      <c r="J1047749" s="168" t="str">
        <f>IF(C1047749="","",VLOOKUP(C1047749,运单基本信息!$C$4:$P$1048576,12,FALSE))</f>
        <v/>
      </c>
    </row>
    <row r="1047750" spans="10:10">
      <c r="J1047750" s="168" t="str">
        <f>IF(C1047750="","",VLOOKUP(C1047750,运单基本信息!$C$4:$P$1048576,12,FALSE))</f>
        <v/>
      </c>
    </row>
    <row r="1047751" spans="10:10">
      <c r="J1047751" s="168" t="str">
        <f>IF(C1047751="","",VLOOKUP(C1047751,运单基本信息!$C$4:$P$1048576,12,FALSE))</f>
        <v/>
      </c>
    </row>
    <row r="1047752" spans="10:10">
      <c r="J1047752" s="168" t="str">
        <f>IF(C1047752="","",VLOOKUP(C1047752,运单基本信息!$C$4:$P$1048576,12,FALSE))</f>
        <v/>
      </c>
    </row>
    <row r="1047753" spans="10:10">
      <c r="J1047753" s="168" t="str">
        <f>IF(C1047753="","",VLOOKUP(C1047753,运单基本信息!$C$4:$P$1048576,12,FALSE))</f>
        <v/>
      </c>
    </row>
    <row r="1047754" spans="10:10">
      <c r="J1047754" s="168" t="str">
        <f>IF(C1047754="","",VLOOKUP(C1047754,运单基本信息!$C$4:$P$1048576,12,FALSE))</f>
        <v/>
      </c>
    </row>
    <row r="1047755" spans="10:10">
      <c r="J1047755" s="168" t="str">
        <f>IF(C1047755="","",VLOOKUP(C1047755,运单基本信息!$C$4:$P$1048576,12,FALSE))</f>
        <v/>
      </c>
    </row>
    <row r="1047756" spans="10:10">
      <c r="J1047756" s="168" t="str">
        <f>IF(C1047756="","",VLOOKUP(C1047756,运单基本信息!$C$4:$P$1048576,12,FALSE))</f>
        <v/>
      </c>
    </row>
    <row r="1047757" spans="10:10">
      <c r="J1047757" s="168" t="str">
        <f>IF(C1047757="","",VLOOKUP(C1047757,运单基本信息!$C$4:$P$1048576,12,FALSE))</f>
        <v/>
      </c>
    </row>
    <row r="1047758" spans="10:10">
      <c r="J1047758" s="168" t="str">
        <f>IF(C1047758="","",VLOOKUP(C1047758,运单基本信息!$C$4:$P$1048576,12,FALSE))</f>
        <v/>
      </c>
    </row>
    <row r="1047759" spans="10:10">
      <c r="J1047759" s="168" t="str">
        <f>IF(C1047759="","",VLOOKUP(C1047759,运单基本信息!$C$4:$P$1048576,12,FALSE))</f>
        <v/>
      </c>
    </row>
    <row r="1047760" spans="10:10">
      <c r="J1047760" s="168" t="str">
        <f>IF(C1047760="","",VLOOKUP(C1047760,运单基本信息!$C$4:$P$1048576,12,FALSE))</f>
        <v/>
      </c>
    </row>
    <row r="1047761" spans="10:10">
      <c r="J1047761" s="168" t="str">
        <f>IF(C1047761="","",VLOOKUP(C1047761,运单基本信息!$C$4:$P$1048576,12,FALSE))</f>
        <v/>
      </c>
    </row>
    <row r="1047762" spans="10:10">
      <c r="J1047762" s="168" t="str">
        <f>IF(C1047762="","",VLOOKUP(C1047762,运单基本信息!$C$4:$P$1048576,12,FALSE))</f>
        <v/>
      </c>
    </row>
    <row r="1047763" spans="10:10">
      <c r="J1047763" s="168" t="str">
        <f>IF(C1047763="","",VLOOKUP(C1047763,运单基本信息!$C$4:$P$1048576,12,FALSE))</f>
        <v/>
      </c>
    </row>
    <row r="1047764" spans="10:10">
      <c r="J1047764" s="168" t="str">
        <f>IF(C1047764="","",VLOOKUP(C1047764,运单基本信息!$C$4:$P$1048576,12,FALSE))</f>
        <v/>
      </c>
    </row>
    <row r="1047765" spans="10:10">
      <c r="J1047765" s="168" t="str">
        <f>IF(C1047765="","",VLOOKUP(C1047765,运单基本信息!$C$4:$P$1048576,12,FALSE))</f>
        <v/>
      </c>
    </row>
    <row r="1047766" spans="10:10">
      <c r="J1047766" s="168" t="str">
        <f>IF(C1047766="","",VLOOKUP(C1047766,运单基本信息!$C$4:$P$1048576,12,FALSE))</f>
        <v/>
      </c>
    </row>
    <row r="1047767" spans="10:10">
      <c r="J1047767" s="168" t="str">
        <f>IF(C1047767="","",VLOOKUP(C1047767,运单基本信息!$C$4:$P$1048576,12,FALSE))</f>
        <v/>
      </c>
    </row>
    <row r="1047768" spans="10:10">
      <c r="J1047768" s="168" t="str">
        <f>IF(C1047768="","",VLOOKUP(C1047768,运单基本信息!$C$4:$P$1048576,12,FALSE))</f>
        <v/>
      </c>
    </row>
    <row r="1047769" spans="10:10">
      <c r="J1047769" s="168" t="str">
        <f>IF(C1047769="","",VLOOKUP(C1047769,运单基本信息!$C$4:$P$1048576,12,FALSE))</f>
        <v/>
      </c>
    </row>
    <row r="1047770" spans="10:10">
      <c r="J1047770" s="168" t="str">
        <f>IF(C1047770="","",VLOOKUP(C1047770,运单基本信息!$C$4:$P$1048576,12,FALSE))</f>
        <v/>
      </c>
    </row>
    <row r="1047771" spans="10:10">
      <c r="J1047771" s="168" t="str">
        <f>IF(C1047771="","",VLOOKUP(C1047771,运单基本信息!$C$4:$P$1048576,12,FALSE))</f>
        <v/>
      </c>
    </row>
    <row r="1047772" spans="10:10">
      <c r="J1047772" s="168" t="str">
        <f>IF(C1047772="","",VLOOKUP(C1047772,运单基本信息!$C$4:$P$1048576,12,FALSE))</f>
        <v/>
      </c>
    </row>
    <row r="1047773" spans="10:10">
      <c r="J1047773" s="168" t="str">
        <f>IF(C1047773="","",VLOOKUP(C1047773,运单基本信息!$C$4:$P$1048576,12,FALSE))</f>
        <v/>
      </c>
    </row>
    <row r="1047774" spans="10:10">
      <c r="J1047774" s="168" t="str">
        <f>IF(C1047774="","",VLOOKUP(C1047774,运单基本信息!$C$4:$P$1048576,12,FALSE))</f>
        <v/>
      </c>
    </row>
    <row r="1047775" spans="10:10">
      <c r="J1047775" s="168" t="str">
        <f>IF(C1047775="","",VLOOKUP(C1047775,运单基本信息!$C$4:$P$1048576,12,FALSE))</f>
        <v/>
      </c>
    </row>
    <row r="1047776" spans="10:10">
      <c r="J1047776" s="168" t="str">
        <f>IF(C1047776="","",VLOOKUP(C1047776,运单基本信息!$C$4:$P$1048576,12,FALSE))</f>
        <v/>
      </c>
    </row>
    <row r="1047777" spans="10:10">
      <c r="J1047777" s="168" t="str">
        <f>IF(C1047777="","",VLOOKUP(C1047777,运单基本信息!$C$4:$P$1048576,12,FALSE))</f>
        <v/>
      </c>
    </row>
    <row r="1047778" spans="10:10">
      <c r="J1047778" s="168" t="str">
        <f>IF(C1047778="","",VLOOKUP(C1047778,运单基本信息!$C$4:$P$1048576,12,FALSE))</f>
        <v/>
      </c>
    </row>
    <row r="1047779" spans="10:10">
      <c r="J1047779" s="168" t="str">
        <f>IF(C1047779="","",VLOOKUP(C1047779,运单基本信息!$C$4:$P$1048576,12,FALSE))</f>
        <v/>
      </c>
    </row>
    <row r="1047780" spans="10:10">
      <c r="J1047780" s="168" t="str">
        <f>IF(C1047780="","",VLOOKUP(C1047780,运单基本信息!$C$4:$P$1048576,12,FALSE))</f>
        <v/>
      </c>
    </row>
    <row r="1047781" spans="10:10">
      <c r="J1047781" s="168" t="str">
        <f>IF(C1047781="","",VLOOKUP(C1047781,运单基本信息!$C$4:$P$1048576,12,FALSE))</f>
        <v/>
      </c>
    </row>
    <row r="1047782" spans="10:10">
      <c r="J1047782" s="168" t="str">
        <f>IF(C1047782="","",VLOOKUP(C1047782,运单基本信息!$C$4:$P$1048576,12,FALSE))</f>
        <v/>
      </c>
    </row>
    <row r="1047783" spans="10:10">
      <c r="J1047783" s="168" t="str">
        <f>IF(C1047783="","",VLOOKUP(C1047783,运单基本信息!$C$4:$P$1048576,12,FALSE))</f>
        <v/>
      </c>
    </row>
    <row r="1047784" spans="10:10">
      <c r="J1047784" s="168" t="str">
        <f>IF(C1047784="","",VLOOKUP(C1047784,运单基本信息!$C$4:$P$1048576,12,FALSE))</f>
        <v/>
      </c>
    </row>
    <row r="1047785" spans="10:10">
      <c r="J1047785" s="168" t="str">
        <f>IF(C1047785="","",VLOOKUP(C1047785,运单基本信息!$C$4:$P$1048576,12,FALSE))</f>
        <v/>
      </c>
    </row>
    <row r="1047786" spans="10:10">
      <c r="J1047786" s="168" t="str">
        <f>IF(C1047786="","",VLOOKUP(C1047786,运单基本信息!$C$4:$P$1048576,12,FALSE))</f>
        <v/>
      </c>
    </row>
    <row r="1047787" spans="10:10">
      <c r="J1047787" s="168" t="str">
        <f>IF(C1047787="","",VLOOKUP(C1047787,运单基本信息!$C$4:$P$1048576,12,FALSE))</f>
        <v/>
      </c>
    </row>
    <row r="1047788" spans="10:10">
      <c r="J1047788" s="168" t="str">
        <f>IF(C1047788="","",VLOOKUP(C1047788,运单基本信息!$C$4:$P$1048576,12,FALSE))</f>
        <v/>
      </c>
    </row>
    <row r="1047789" spans="10:10">
      <c r="J1047789" s="168" t="str">
        <f>IF(C1047789="","",VLOOKUP(C1047789,运单基本信息!$C$4:$P$1048576,12,FALSE))</f>
        <v/>
      </c>
    </row>
    <row r="1047790" spans="10:10">
      <c r="J1047790" s="168" t="str">
        <f>IF(C1047790="","",VLOOKUP(C1047790,运单基本信息!$C$4:$P$1048576,12,FALSE))</f>
        <v/>
      </c>
    </row>
    <row r="1047791" spans="10:10">
      <c r="J1047791" s="168" t="str">
        <f>IF(C1047791="","",VLOOKUP(C1047791,运单基本信息!$C$4:$P$1048576,12,FALSE))</f>
        <v/>
      </c>
    </row>
    <row r="1047792" spans="10:10">
      <c r="J1047792" s="168" t="str">
        <f>IF(C1047792="","",VLOOKUP(C1047792,运单基本信息!$C$4:$P$1048576,12,FALSE))</f>
        <v/>
      </c>
    </row>
    <row r="1047793" spans="10:10">
      <c r="J1047793" s="168" t="str">
        <f>IF(C1047793="","",VLOOKUP(C1047793,运单基本信息!$C$4:$P$1048576,12,FALSE))</f>
        <v/>
      </c>
    </row>
    <row r="1047794" spans="10:10">
      <c r="J1047794" s="168" t="str">
        <f>IF(C1047794="","",VLOOKUP(C1047794,运单基本信息!$C$4:$P$1048576,12,FALSE))</f>
        <v/>
      </c>
    </row>
    <row r="1047795" spans="10:10">
      <c r="J1047795" s="168" t="str">
        <f>IF(C1047795="","",VLOOKUP(C1047795,运单基本信息!$C$4:$P$1048576,12,FALSE))</f>
        <v/>
      </c>
    </row>
    <row r="1047796" spans="10:10">
      <c r="J1047796" s="168" t="str">
        <f>IF(C1047796="","",VLOOKUP(C1047796,运单基本信息!$C$4:$P$1048576,12,FALSE))</f>
        <v/>
      </c>
    </row>
    <row r="1047797" spans="10:10">
      <c r="J1047797" s="168" t="str">
        <f>IF(C1047797="","",VLOOKUP(C1047797,运单基本信息!$C$4:$P$1048576,12,FALSE))</f>
        <v/>
      </c>
    </row>
    <row r="1047798" spans="10:10">
      <c r="J1047798" s="168" t="str">
        <f>IF(C1047798="","",VLOOKUP(C1047798,运单基本信息!$C$4:$P$1048576,12,FALSE))</f>
        <v/>
      </c>
    </row>
    <row r="1047799" spans="10:10">
      <c r="J1047799" s="168" t="str">
        <f>IF(C1047799="","",VLOOKUP(C1047799,运单基本信息!$C$4:$P$1048576,12,FALSE))</f>
        <v/>
      </c>
    </row>
    <row r="1047800" spans="10:10">
      <c r="J1047800" s="168" t="str">
        <f>IF(C1047800="","",VLOOKUP(C1047800,运单基本信息!$C$4:$P$1048576,12,FALSE))</f>
        <v/>
      </c>
    </row>
    <row r="1047801" spans="10:10">
      <c r="J1047801" s="168" t="str">
        <f>IF(C1047801="","",VLOOKUP(C1047801,运单基本信息!$C$4:$P$1048576,12,FALSE))</f>
        <v/>
      </c>
    </row>
    <row r="1047802" spans="10:10">
      <c r="J1047802" s="168" t="str">
        <f>IF(C1047802="","",VLOOKUP(C1047802,运单基本信息!$C$4:$P$1048576,12,FALSE))</f>
        <v/>
      </c>
    </row>
    <row r="1047803" spans="10:10">
      <c r="J1047803" s="168" t="str">
        <f>IF(C1047803="","",VLOOKUP(C1047803,运单基本信息!$C$4:$P$1048576,12,FALSE))</f>
        <v/>
      </c>
    </row>
    <row r="1047804" spans="10:10">
      <c r="J1047804" s="168" t="str">
        <f>IF(C1047804="","",VLOOKUP(C1047804,运单基本信息!$C$4:$P$1048576,12,FALSE))</f>
        <v/>
      </c>
    </row>
    <row r="1047805" spans="10:10">
      <c r="J1047805" s="168" t="str">
        <f>IF(C1047805="","",VLOOKUP(C1047805,运单基本信息!$C$4:$P$1048576,12,FALSE))</f>
        <v/>
      </c>
    </row>
    <row r="1047806" spans="10:10">
      <c r="J1047806" s="168" t="str">
        <f>IF(C1047806="","",VLOOKUP(C1047806,运单基本信息!$C$4:$P$1048576,12,FALSE))</f>
        <v/>
      </c>
    </row>
    <row r="1047807" spans="10:10">
      <c r="J1047807" s="168" t="str">
        <f>IF(C1047807="","",VLOOKUP(C1047807,运单基本信息!$C$4:$P$1048576,12,FALSE))</f>
        <v/>
      </c>
    </row>
    <row r="1047808" spans="10:10">
      <c r="J1047808" s="168" t="str">
        <f>IF(C1047808="","",VLOOKUP(C1047808,运单基本信息!$C$4:$P$1048576,12,FALSE))</f>
        <v/>
      </c>
    </row>
    <row r="1047809" spans="10:10">
      <c r="J1047809" s="168" t="str">
        <f>IF(C1047809="","",VLOOKUP(C1047809,运单基本信息!$C$4:$P$1048576,12,FALSE))</f>
        <v/>
      </c>
    </row>
    <row r="1047810" spans="10:10">
      <c r="J1047810" s="168" t="str">
        <f>IF(C1047810="","",VLOOKUP(C1047810,运单基本信息!$C$4:$P$1048576,12,FALSE))</f>
        <v/>
      </c>
    </row>
    <row r="1047811" spans="10:10">
      <c r="J1047811" s="168" t="str">
        <f>IF(C1047811="","",VLOOKUP(C1047811,运单基本信息!$C$4:$P$1048576,12,FALSE))</f>
        <v/>
      </c>
    </row>
    <row r="1047812" spans="10:10">
      <c r="J1047812" s="168" t="str">
        <f>IF(C1047812="","",VLOOKUP(C1047812,运单基本信息!$C$4:$P$1048576,12,FALSE))</f>
        <v/>
      </c>
    </row>
    <row r="1047813" spans="10:10">
      <c r="J1047813" s="168" t="str">
        <f>IF(C1047813="","",VLOOKUP(C1047813,运单基本信息!$C$4:$P$1048576,12,FALSE))</f>
        <v/>
      </c>
    </row>
    <row r="1047814" spans="10:10">
      <c r="J1047814" s="168" t="str">
        <f>IF(C1047814="","",VLOOKUP(C1047814,运单基本信息!$C$4:$P$1048576,12,FALSE))</f>
        <v/>
      </c>
    </row>
    <row r="1047815" spans="10:10">
      <c r="J1047815" s="168" t="str">
        <f>IF(C1047815="","",VLOOKUP(C1047815,运单基本信息!$C$4:$P$1048576,12,FALSE))</f>
        <v/>
      </c>
    </row>
    <row r="1047816" spans="10:10">
      <c r="J1047816" s="168" t="str">
        <f>IF(C1047816="","",VLOOKUP(C1047816,运单基本信息!$C$4:$P$1048576,12,FALSE))</f>
        <v/>
      </c>
    </row>
    <row r="1047817" spans="10:10">
      <c r="J1047817" s="168" t="str">
        <f>IF(C1047817="","",VLOOKUP(C1047817,运单基本信息!$C$4:$P$1048576,12,FALSE))</f>
        <v/>
      </c>
    </row>
    <row r="1047818" spans="10:10">
      <c r="J1047818" s="168" t="str">
        <f>IF(C1047818="","",VLOOKUP(C1047818,运单基本信息!$C$4:$P$1048576,12,FALSE))</f>
        <v/>
      </c>
    </row>
    <row r="1047819" spans="10:10">
      <c r="J1047819" s="168" t="str">
        <f>IF(C1047819="","",VLOOKUP(C1047819,运单基本信息!$C$4:$P$1048576,12,FALSE))</f>
        <v/>
      </c>
    </row>
    <row r="1047820" spans="10:10">
      <c r="J1047820" s="168" t="str">
        <f>IF(C1047820="","",VLOOKUP(C1047820,运单基本信息!$C$4:$P$1048576,12,FALSE))</f>
        <v/>
      </c>
    </row>
    <row r="1047821" spans="10:10">
      <c r="J1047821" s="168" t="str">
        <f>IF(C1047821="","",VLOOKUP(C1047821,运单基本信息!$C$4:$P$1048576,12,FALSE))</f>
        <v/>
      </c>
    </row>
    <row r="1047822" spans="10:10">
      <c r="J1047822" s="168" t="str">
        <f>IF(C1047822="","",VLOOKUP(C1047822,运单基本信息!$C$4:$P$1048576,12,FALSE))</f>
        <v/>
      </c>
    </row>
    <row r="1047823" spans="10:10">
      <c r="J1047823" s="168" t="str">
        <f>IF(C1047823="","",VLOOKUP(C1047823,运单基本信息!$C$4:$P$1048576,12,FALSE))</f>
        <v/>
      </c>
    </row>
    <row r="1047824" spans="10:10">
      <c r="J1047824" s="168" t="str">
        <f>IF(C1047824="","",VLOOKUP(C1047824,运单基本信息!$C$4:$P$1048576,12,FALSE))</f>
        <v/>
      </c>
    </row>
    <row r="1047825" spans="10:10">
      <c r="J1047825" s="168" t="str">
        <f>IF(C1047825="","",VLOOKUP(C1047825,运单基本信息!$C$4:$P$1048576,12,FALSE))</f>
        <v/>
      </c>
    </row>
    <row r="1047826" spans="10:10">
      <c r="J1047826" s="168" t="str">
        <f>IF(C1047826="","",VLOOKUP(C1047826,运单基本信息!$C$4:$P$1048576,12,FALSE))</f>
        <v/>
      </c>
    </row>
    <row r="1047827" spans="10:10">
      <c r="J1047827" s="168" t="str">
        <f>IF(C1047827="","",VLOOKUP(C1047827,运单基本信息!$C$4:$P$1048576,12,FALSE))</f>
        <v/>
      </c>
    </row>
    <row r="1047828" spans="10:10">
      <c r="J1047828" s="168" t="str">
        <f>IF(C1047828="","",VLOOKUP(C1047828,运单基本信息!$C$4:$P$1048576,12,FALSE))</f>
        <v/>
      </c>
    </row>
    <row r="1047829" spans="10:10">
      <c r="J1047829" s="168" t="str">
        <f>IF(C1047829="","",VLOOKUP(C1047829,运单基本信息!$C$4:$P$1048576,12,FALSE))</f>
        <v/>
      </c>
    </row>
    <row r="1047830" spans="10:10">
      <c r="J1047830" s="168" t="str">
        <f>IF(C1047830="","",VLOOKUP(C1047830,运单基本信息!$C$4:$P$1048576,12,FALSE))</f>
        <v/>
      </c>
    </row>
    <row r="1047831" spans="10:10">
      <c r="J1047831" s="168" t="str">
        <f>IF(C1047831="","",VLOOKUP(C1047831,运单基本信息!$C$4:$P$1048576,12,FALSE))</f>
        <v/>
      </c>
    </row>
    <row r="1047832" spans="10:10">
      <c r="J1047832" s="168" t="str">
        <f>IF(C1047832="","",VLOOKUP(C1047832,运单基本信息!$C$4:$P$1048576,12,FALSE))</f>
        <v/>
      </c>
    </row>
    <row r="1047833" spans="10:10">
      <c r="J1047833" s="168" t="str">
        <f>IF(C1047833="","",VLOOKUP(C1047833,运单基本信息!$C$4:$P$1048576,12,FALSE))</f>
        <v/>
      </c>
    </row>
    <row r="1047834" spans="10:10">
      <c r="J1047834" s="168" t="str">
        <f>IF(C1047834="","",VLOOKUP(C1047834,运单基本信息!$C$4:$P$1048576,12,FALSE))</f>
        <v/>
      </c>
    </row>
    <row r="1047835" spans="10:10">
      <c r="J1047835" s="168" t="str">
        <f>IF(C1047835="","",VLOOKUP(C1047835,运单基本信息!$C$4:$P$1048576,12,FALSE))</f>
        <v/>
      </c>
    </row>
    <row r="1047836" spans="10:10">
      <c r="J1047836" s="168" t="str">
        <f>IF(C1047836="","",VLOOKUP(C1047836,运单基本信息!$C$4:$P$1048576,12,FALSE))</f>
        <v/>
      </c>
    </row>
    <row r="1047837" spans="10:10">
      <c r="J1047837" s="168" t="str">
        <f>IF(C1047837="","",VLOOKUP(C1047837,运单基本信息!$C$4:$P$1048576,12,FALSE))</f>
        <v/>
      </c>
    </row>
    <row r="1047838" spans="10:10">
      <c r="J1047838" s="168" t="str">
        <f>IF(C1047838="","",VLOOKUP(C1047838,运单基本信息!$C$4:$P$1048576,12,FALSE))</f>
        <v/>
      </c>
    </row>
    <row r="1047839" spans="10:10">
      <c r="J1047839" s="168" t="str">
        <f>IF(C1047839="","",VLOOKUP(C1047839,运单基本信息!$C$4:$P$1048576,12,FALSE))</f>
        <v/>
      </c>
    </row>
    <row r="1047840" spans="10:10">
      <c r="J1047840" s="168" t="str">
        <f>IF(C1047840="","",VLOOKUP(C1047840,运单基本信息!$C$4:$P$1048576,12,FALSE))</f>
        <v/>
      </c>
    </row>
    <row r="1047841" spans="10:10">
      <c r="J1047841" s="168" t="str">
        <f>IF(C1047841="","",VLOOKUP(C1047841,运单基本信息!$C$4:$P$1048576,12,FALSE))</f>
        <v/>
      </c>
    </row>
    <row r="1047842" spans="10:10">
      <c r="J1047842" s="168" t="str">
        <f>IF(C1047842="","",VLOOKUP(C1047842,运单基本信息!$C$4:$P$1048576,12,FALSE))</f>
        <v/>
      </c>
    </row>
    <row r="1047843" spans="10:10">
      <c r="J1047843" s="168" t="str">
        <f>IF(C1047843="","",VLOOKUP(C1047843,运单基本信息!$C$4:$P$1048576,12,FALSE))</f>
        <v/>
      </c>
    </row>
    <row r="1047844" spans="10:10">
      <c r="J1047844" s="168" t="str">
        <f>IF(C1047844="","",VLOOKUP(C1047844,运单基本信息!$C$4:$P$1048576,12,FALSE))</f>
        <v/>
      </c>
    </row>
    <row r="1047845" spans="10:10">
      <c r="J1047845" s="168" t="str">
        <f>IF(C1047845="","",VLOOKUP(C1047845,运单基本信息!$C$4:$P$1048576,12,FALSE))</f>
        <v/>
      </c>
    </row>
    <row r="1047846" spans="10:10">
      <c r="J1047846" s="168" t="str">
        <f>IF(C1047846="","",VLOOKUP(C1047846,运单基本信息!$C$4:$P$1048576,12,FALSE))</f>
        <v/>
      </c>
    </row>
    <row r="1047847" spans="10:10">
      <c r="J1047847" s="168" t="str">
        <f>IF(C1047847="","",VLOOKUP(C1047847,运单基本信息!$C$4:$P$1048576,12,FALSE))</f>
        <v/>
      </c>
    </row>
    <row r="1047848" spans="10:10">
      <c r="J1047848" s="168" t="str">
        <f>IF(C1047848="","",VLOOKUP(C1047848,运单基本信息!$C$4:$P$1048576,12,FALSE))</f>
        <v/>
      </c>
    </row>
    <row r="1047849" spans="10:10">
      <c r="J1047849" s="168" t="str">
        <f>IF(C1047849="","",VLOOKUP(C1047849,运单基本信息!$C$4:$P$1048576,12,FALSE))</f>
        <v/>
      </c>
    </row>
    <row r="1047850" spans="10:10">
      <c r="J1047850" s="168" t="str">
        <f>IF(C1047850="","",VLOOKUP(C1047850,运单基本信息!$C$4:$P$1048576,12,FALSE))</f>
        <v/>
      </c>
    </row>
    <row r="1047851" spans="10:10">
      <c r="J1047851" s="168" t="str">
        <f>IF(C1047851="","",VLOOKUP(C1047851,运单基本信息!$C$4:$P$1048576,12,FALSE))</f>
        <v/>
      </c>
    </row>
    <row r="1047852" spans="10:10">
      <c r="J1047852" s="168" t="str">
        <f>IF(C1047852="","",VLOOKUP(C1047852,运单基本信息!$C$4:$P$1048576,12,FALSE))</f>
        <v/>
      </c>
    </row>
    <row r="1047853" spans="10:10">
      <c r="J1047853" s="168" t="str">
        <f>IF(C1047853="","",VLOOKUP(C1047853,运单基本信息!$C$4:$P$1048576,12,FALSE))</f>
        <v/>
      </c>
    </row>
    <row r="1047854" spans="10:10">
      <c r="J1047854" s="168" t="str">
        <f>IF(C1047854="","",VLOOKUP(C1047854,运单基本信息!$C$4:$P$1048576,12,FALSE))</f>
        <v/>
      </c>
    </row>
    <row r="1047855" spans="10:10">
      <c r="J1047855" s="168" t="str">
        <f>IF(C1047855="","",VLOOKUP(C1047855,运单基本信息!$C$4:$P$1048576,12,FALSE))</f>
        <v/>
      </c>
    </row>
    <row r="1047856" spans="10:10">
      <c r="J1047856" s="168" t="str">
        <f>IF(C1047856="","",VLOOKUP(C1047856,运单基本信息!$C$4:$P$1048576,12,FALSE))</f>
        <v/>
      </c>
    </row>
    <row r="1047857" spans="10:10">
      <c r="J1047857" s="168" t="str">
        <f>IF(C1047857="","",VLOOKUP(C1047857,运单基本信息!$C$4:$P$1048576,12,FALSE))</f>
        <v/>
      </c>
    </row>
    <row r="1047858" spans="10:10">
      <c r="J1047858" s="168" t="str">
        <f>IF(C1047858="","",VLOOKUP(C1047858,运单基本信息!$C$4:$P$1048576,12,FALSE))</f>
        <v/>
      </c>
    </row>
    <row r="1047859" spans="10:10">
      <c r="J1047859" s="168" t="str">
        <f>IF(C1047859="","",VLOOKUP(C1047859,运单基本信息!$C$4:$P$1048576,12,FALSE))</f>
        <v/>
      </c>
    </row>
    <row r="1047860" spans="10:10">
      <c r="J1047860" s="168" t="str">
        <f>IF(C1047860="","",VLOOKUP(C1047860,运单基本信息!$C$4:$P$1048576,12,FALSE))</f>
        <v/>
      </c>
    </row>
    <row r="1047861" spans="10:10">
      <c r="J1047861" s="168" t="str">
        <f>IF(C1047861="","",VLOOKUP(C1047861,运单基本信息!$C$4:$P$1048576,12,FALSE))</f>
        <v/>
      </c>
    </row>
    <row r="1047862" spans="10:10">
      <c r="J1047862" s="168" t="str">
        <f>IF(C1047862="","",VLOOKUP(C1047862,运单基本信息!$C$4:$P$1048576,12,FALSE))</f>
        <v/>
      </c>
    </row>
    <row r="1047863" spans="10:10">
      <c r="J1047863" s="168" t="str">
        <f>IF(C1047863="","",VLOOKUP(C1047863,运单基本信息!$C$4:$P$1048576,12,FALSE))</f>
        <v/>
      </c>
    </row>
    <row r="1047864" spans="10:10">
      <c r="J1047864" s="168" t="str">
        <f>IF(C1047864="","",VLOOKUP(C1047864,运单基本信息!$C$4:$P$1048576,12,FALSE))</f>
        <v/>
      </c>
    </row>
    <row r="1047865" spans="10:10">
      <c r="J1047865" s="168" t="str">
        <f>IF(C1047865="","",VLOOKUP(C1047865,运单基本信息!$C$4:$P$1048576,12,FALSE))</f>
        <v/>
      </c>
    </row>
    <row r="1047866" spans="10:10">
      <c r="J1047866" s="168" t="str">
        <f>IF(C1047866="","",VLOOKUP(C1047866,运单基本信息!$C$4:$P$1048576,12,FALSE))</f>
        <v/>
      </c>
    </row>
    <row r="1047867" spans="10:10">
      <c r="J1047867" s="168" t="str">
        <f>IF(C1047867="","",VLOOKUP(C1047867,运单基本信息!$C$4:$P$1048576,12,FALSE))</f>
        <v/>
      </c>
    </row>
    <row r="1047868" spans="10:10">
      <c r="J1047868" s="168" t="str">
        <f>IF(C1047868="","",VLOOKUP(C1047868,运单基本信息!$C$4:$P$1048576,12,FALSE))</f>
        <v/>
      </c>
    </row>
    <row r="1047869" spans="10:10">
      <c r="J1047869" s="168" t="str">
        <f>IF(C1047869="","",VLOOKUP(C1047869,运单基本信息!$C$4:$P$1048576,12,FALSE))</f>
        <v/>
      </c>
    </row>
    <row r="1047870" spans="10:10">
      <c r="J1047870" s="168" t="str">
        <f>IF(C1047870="","",VLOOKUP(C1047870,运单基本信息!$C$4:$P$1048576,12,FALSE))</f>
        <v/>
      </c>
    </row>
    <row r="1047871" spans="10:10">
      <c r="J1047871" s="168" t="str">
        <f>IF(C1047871="","",VLOOKUP(C1047871,运单基本信息!$C$4:$P$1048576,12,FALSE))</f>
        <v/>
      </c>
    </row>
    <row r="1047872" spans="10:10">
      <c r="J1047872" s="168" t="str">
        <f>IF(C1047872="","",VLOOKUP(C1047872,运单基本信息!$C$4:$P$1048576,12,FALSE))</f>
        <v/>
      </c>
    </row>
    <row r="1047873" spans="10:10">
      <c r="J1047873" s="168" t="str">
        <f>IF(C1047873="","",VLOOKUP(C1047873,运单基本信息!$C$4:$P$1048576,12,FALSE))</f>
        <v/>
      </c>
    </row>
    <row r="1047874" spans="10:10">
      <c r="J1047874" s="168" t="str">
        <f>IF(C1047874="","",VLOOKUP(C1047874,运单基本信息!$C$4:$P$1048576,12,FALSE))</f>
        <v/>
      </c>
    </row>
    <row r="1047875" spans="10:10">
      <c r="J1047875" s="168" t="str">
        <f>IF(C1047875="","",VLOOKUP(C1047875,运单基本信息!$C$4:$P$1048576,12,FALSE))</f>
        <v/>
      </c>
    </row>
    <row r="1047876" spans="10:10">
      <c r="J1047876" s="168" t="str">
        <f>IF(C1047876="","",VLOOKUP(C1047876,运单基本信息!$C$4:$P$1048576,12,FALSE))</f>
        <v/>
      </c>
    </row>
    <row r="1047877" spans="10:10">
      <c r="J1047877" s="168" t="str">
        <f>IF(C1047877="","",VLOOKUP(C1047877,运单基本信息!$C$4:$P$1048576,12,FALSE))</f>
        <v/>
      </c>
    </row>
    <row r="1047878" spans="10:10">
      <c r="J1047878" s="168" t="str">
        <f>IF(C1047878="","",VLOOKUP(C1047878,运单基本信息!$C$4:$P$1048576,12,FALSE))</f>
        <v/>
      </c>
    </row>
    <row r="1047879" spans="10:10">
      <c r="J1047879" s="168" t="str">
        <f>IF(C1047879="","",VLOOKUP(C1047879,运单基本信息!$C$4:$P$1048576,12,FALSE))</f>
        <v/>
      </c>
    </row>
    <row r="1047880" spans="10:10">
      <c r="J1047880" s="168" t="str">
        <f>IF(C1047880="","",VLOOKUP(C1047880,运单基本信息!$C$4:$P$1048576,12,FALSE))</f>
        <v/>
      </c>
    </row>
    <row r="1047881" spans="10:10">
      <c r="J1047881" s="168" t="str">
        <f>IF(C1047881="","",VLOOKUP(C1047881,运单基本信息!$C$4:$P$1048576,12,FALSE))</f>
        <v/>
      </c>
    </row>
    <row r="1047882" spans="10:10">
      <c r="J1047882" s="168" t="str">
        <f>IF(C1047882="","",VLOOKUP(C1047882,运单基本信息!$C$4:$P$1048576,12,FALSE))</f>
        <v/>
      </c>
    </row>
    <row r="1047883" spans="10:10">
      <c r="J1047883" s="168" t="str">
        <f>IF(C1047883="","",VLOOKUP(C1047883,运单基本信息!$C$4:$P$1048576,12,FALSE))</f>
        <v/>
      </c>
    </row>
    <row r="1047884" spans="10:10">
      <c r="J1047884" s="168" t="str">
        <f>IF(C1047884="","",VLOOKUP(C1047884,运单基本信息!$C$4:$P$1048576,12,FALSE))</f>
        <v/>
      </c>
    </row>
    <row r="1047885" spans="10:10">
      <c r="J1047885" s="168" t="str">
        <f>IF(C1047885="","",VLOOKUP(C1047885,运单基本信息!$C$4:$P$1048576,12,FALSE))</f>
        <v/>
      </c>
    </row>
    <row r="1047886" spans="10:10">
      <c r="J1047886" s="168" t="str">
        <f>IF(C1047886="","",VLOOKUP(C1047886,运单基本信息!$C$4:$P$1048576,12,FALSE))</f>
        <v/>
      </c>
    </row>
    <row r="1047887" spans="10:10">
      <c r="J1047887" s="168" t="str">
        <f>IF(C1047887="","",VLOOKUP(C1047887,运单基本信息!$C$4:$P$1048576,12,FALSE))</f>
        <v/>
      </c>
    </row>
    <row r="1047888" spans="10:10">
      <c r="J1047888" s="168" t="str">
        <f>IF(C1047888="","",VLOOKUP(C1047888,运单基本信息!$C$4:$P$1048576,12,FALSE))</f>
        <v/>
      </c>
    </row>
    <row r="1047889" spans="10:10">
      <c r="J1047889" s="168" t="str">
        <f>IF(C1047889="","",VLOOKUP(C1047889,运单基本信息!$C$4:$P$1048576,12,FALSE))</f>
        <v/>
      </c>
    </row>
    <row r="1047890" spans="10:10">
      <c r="J1047890" s="168" t="str">
        <f>IF(C1047890="","",VLOOKUP(C1047890,运单基本信息!$C$4:$P$1048576,12,FALSE))</f>
        <v/>
      </c>
    </row>
    <row r="1047891" spans="10:10">
      <c r="J1047891" s="168" t="str">
        <f>IF(C1047891="","",VLOOKUP(C1047891,运单基本信息!$C$4:$P$1048576,12,FALSE))</f>
        <v/>
      </c>
    </row>
    <row r="1047892" spans="10:10">
      <c r="J1047892" s="168" t="str">
        <f>IF(C1047892="","",VLOOKUP(C1047892,运单基本信息!$C$4:$P$1048576,12,FALSE))</f>
        <v/>
      </c>
    </row>
    <row r="1047893" spans="10:10">
      <c r="J1047893" s="168" t="str">
        <f>IF(C1047893="","",VLOOKUP(C1047893,运单基本信息!$C$4:$P$1048576,12,FALSE))</f>
        <v/>
      </c>
    </row>
    <row r="1047894" spans="10:10">
      <c r="J1047894" s="168" t="str">
        <f>IF(C1047894="","",VLOOKUP(C1047894,运单基本信息!$C$4:$P$1048576,12,FALSE))</f>
        <v/>
      </c>
    </row>
    <row r="1047895" spans="10:10">
      <c r="J1047895" s="168" t="str">
        <f>IF(C1047895="","",VLOOKUP(C1047895,运单基本信息!$C$4:$P$1048576,12,FALSE))</f>
        <v/>
      </c>
    </row>
    <row r="1047896" spans="10:10">
      <c r="J1047896" s="168" t="str">
        <f>IF(C1047896="","",VLOOKUP(C1047896,运单基本信息!$C$4:$P$1048576,12,FALSE))</f>
        <v/>
      </c>
    </row>
    <row r="1047897" spans="10:10">
      <c r="J1047897" s="168" t="str">
        <f>IF(C1047897="","",VLOOKUP(C1047897,运单基本信息!$C$4:$P$1048576,12,FALSE))</f>
        <v/>
      </c>
    </row>
    <row r="1047898" spans="10:10">
      <c r="J1047898" s="168" t="str">
        <f>IF(C1047898="","",VLOOKUP(C1047898,运单基本信息!$C$4:$P$1048576,12,FALSE))</f>
        <v/>
      </c>
    </row>
    <row r="1047899" spans="10:10">
      <c r="J1047899" s="168" t="str">
        <f>IF(C1047899="","",VLOOKUP(C1047899,运单基本信息!$C$4:$P$1048576,12,FALSE))</f>
        <v/>
      </c>
    </row>
    <row r="1047900" spans="10:10">
      <c r="J1047900" s="168" t="str">
        <f>IF(C1047900="","",VLOOKUP(C1047900,运单基本信息!$C$4:$P$1048576,12,FALSE))</f>
        <v/>
      </c>
    </row>
    <row r="1047901" spans="10:10">
      <c r="J1047901" s="168" t="str">
        <f>IF(C1047901="","",VLOOKUP(C1047901,运单基本信息!$C$4:$P$1048576,12,FALSE))</f>
        <v/>
      </c>
    </row>
    <row r="1047902" spans="10:10">
      <c r="J1047902" s="168" t="str">
        <f>IF(C1047902="","",VLOOKUP(C1047902,运单基本信息!$C$4:$P$1048576,12,FALSE))</f>
        <v/>
      </c>
    </row>
    <row r="1047903" spans="10:10">
      <c r="J1047903" s="168" t="str">
        <f>IF(C1047903="","",VLOOKUP(C1047903,运单基本信息!$C$4:$P$1048576,12,FALSE))</f>
        <v/>
      </c>
    </row>
    <row r="1047904" spans="10:10">
      <c r="J1047904" s="168" t="str">
        <f>IF(C1047904="","",VLOOKUP(C1047904,运单基本信息!$C$4:$P$1048576,12,FALSE))</f>
        <v/>
      </c>
    </row>
    <row r="1047905" spans="10:10">
      <c r="J1047905" s="168" t="str">
        <f>IF(C1047905="","",VLOOKUP(C1047905,运单基本信息!$C$4:$P$1048576,12,FALSE))</f>
        <v/>
      </c>
    </row>
    <row r="1047906" spans="10:10">
      <c r="J1047906" s="168" t="str">
        <f>IF(C1047906="","",VLOOKUP(C1047906,运单基本信息!$C$4:$P$1048576,12,FALSE))</f>
        <v/>
      </c>
    </row>
    <row r="1047907" spans="10:10">
      <c r="J1047907" s="168" t="str">
        <f>IF(C1047907="","",VLOOKUP(C1047907,运单基本信息!$C$4:$P$1048576,12,FALSE))</f>
        <v/>
      </c>
    </row>
    <row r="1047908" spans="10:10">
      <c r="J1047908" s="168" t="str">
        <f>IF(C1047908="","",VLOOKUP(C1047908,运单基本信息!$C$4:$P$1048576,12,FALSE))</f>
        <v/>
      </c>
    </row>
    <row r="1047909" spans="10:10">
      <c r="J1047909" s="168" t="str">
        <f>IF(C1047909="","",VLOOKUP(C1047909,运单基本信息!$C$4:$P$1048576,12,FALSE))</f>
        <v/>
      </c>
    </row>
    <row r="1047910" spans="10:10">
      <c r="J1047910" s="168" t="str">
        <f>IF(C1047910="","",VLOOKUP(C1047910,运单基本信息!$C$4:$P$1048576,12,FALSE))</f>
        <v/>
      </c>
    </row>
    <row r="1047911" spans="10:10">
      <c r="J1047911" s="168" t="str">
        <f>IF(C1047911="","",VLOOKUP(C1047911,运单基本信息!$C$4:$P$1048576,12,FALSE))</f>
        <v/>
      </c>
    </row>
    <row r="1047912" spans="10:10">
      <c r="J1047912" s="168" t="str">
        <f>IF(C1047912="","",VLOOKUP(C1047912,运单基本信息!$C$4:$P$1048576,12,FALSE))</f>
        <v/>
      </c>
    </row>
    <row r="1047913" spans="10:10">
      <c r="J1047913" s="168" t="str">
        <f>IF(C1047913="","",VLOOKUP(C1047913,运单基本信息!$C$4:$P$1048576,12,FALSE))</f>
        <v/>
      </c>
    </row>
    <row r="1047914" spans="10:10">
      <c r="J1047914" s="168" t="str">
        <f>IF(C1047914="","",VLOOKUP(C1047914,运单基本信息!$C$4:$P$1048576,12,FALSE))</f>
        <v/>
      </c>
    </row>
    <row r="1047915" spans="10:10">
      <c r="J1047915" s="168" t="str">
        <f>IF(C1047915="","",VLOOKUP(C1047915,运单基本信息!$C$4:$P$1048576,12,FALSE))</f>
        <v/>
      </c>
    </row>
    <row r="1047916" spans="10:10">
      <c r="J1047916" s="168" t="str">
        <f>IF(C1047916="","",VLOOKUP(C1047916,运单基本信息!$C$4:$P$1048576,12,FALSE))</f>
        <v/>
      </c>
    </row>
    <row r="1047917" spans="10:10">
      <c r="J1047917" s="168" t="str">
        <f>IF(C1047917="","",VLOOKUP(C1047917,运单基本信息!$C$4:$P$1048576,12,FALSE))</f>
        <v/>
      </c>
    </row>
    <row r="1047918" spans="10:10">
      <c r="J1047918" s="168" t="str">
        <f>IF(C1047918="","",VLOOKUP(C1047918,运单基本信息!$C$4:$P$1048576,12,FALSE))</f>
        <v/>
      </c>
    </row>
    <row r="1047919" spans="10:10">
      <c r="J1047919" s="168" t="str">
        <f>IF(C1047919="","",VLOOKUP(C1047919,运单基本信息!$C$4:$P$1048576,12,FALSE))</f>
        <v/>
      </c>
    </row>
    <row r="1047920" spans="10:10">
      <c r="J1047920" s="168" t="str">
        <f>IF(C1047920="","",VLOOKUP(C1047920,运单基本信息!$C$4:$P$1048576,12,FALSE))</f>
        <v/>
      </c>
    </row>
    <row r="1047921" spans="10:10">
      <c r="J1047921" s="168" t="str">
        <f>IF(C1047921="","",VLOOKUP(C1047921,运单基本信息!$C$4:$P$1048576,12,FALSE))</f>
        <v/>
      </c>
    </row>
    <row r="1047922" spans="10:10">
      <c r="J1047922" s="168" t="str">
        <f>IF(C1047922="","",VLOOKUP(C1047922,运单基本信息!$C$4:$P$1048576,12,FALSE))</f>
        <v/>
      </c>
    </row>
    <row r="1047923" spans="10:10">
      <c r="J1047923" s="168" t="str">
        <f>IF(C1047923="","",VLOOKUP(C1047923,运单基本信息!$C$4:$P$1048576,12,FALSE))</f>
        <v/>
      </c>
    </row>
    <row r="1047924" spans="10:10">
      <c r="J1047924" s="168" t="str">
        <f>IF(C1047924="","",VLOOKUP(C1047924,运单基本信息!$C$4:$P$1048576,12,FALSE))</f>
        <v/>
      </c>
    </row>
    <row r="1047925" spans="10:10">
      <c r="J1047925" s="168" t="str">
        <f>IF(C1047925="","",VLOOKUP(C1047925,运单基本信息!$C$4:$P$1048576,12,FALSE))</f>
        <v/>
      </c>
    </row>
    <row r="1047926" spans="10:10">
      <c r="J1047926" s="168" t="str">
        <f>IF(C1047926="","",VLOOKUP(C1047926,运单基本信息!$C$4:$P$1048576,12,FALSE))</f>
        <v/>
      </c>
    </row>
    <row r="1047927" spans="10:10">
      <c r="J1047927" s="168" t="str">
        <f>IF(C1047927="","",VLOOKUP(C1047927,运单基本信息!$C$4:$P$1048576,12,FALSE))</f>
        <v/>
      </c>
    </row>
    <row r="1047928" spans="10:10">
      <c r="J1047928" s="168" t="str">
        <f>IF(C1047928="","",VLOOKUP(C1047928,运单基本信息!$C$4:$P$1048576,12,FALSE))</f>
        <v/>
      </c>
    </row>
    <row r="1047929" spans="10:10">
      <c r="J1047929" s="168" t="str">
        <f>IF(C1047929="","",VLOOKUP(C1047929,运单基本信息!$C$4:$P$1048576,12,FALSE))</f>
        <v/>
      </c>
    </row>
    <row r="1047930" spans="10:10">
      <c r="J1047930" s="168" t="str">
        <f>IF(C1047930="","",VLOOKUP(C1047930,运单基本信息!$C$4:$P$1048576,12,FALSE))</f>
        <v/>
      </c>
    </row>
    <row r="1047931" spans="10:10">
      <c r="J1047931" s="168" t="str">
        <f>IF(C1047931="","",VLOOKUP(C1047931,运单基本信息!$C$4:$P$1048576,12,FALSE))</f>
        <v/>
      </c>
    </row>
    <row r="1047932" spans="10:10">
      <c r="J1047932" s="168" t="str">
        <f>IF(C1047932="","",VLOOKUP(C1047932,运单基本信息!$C$4:$P$1048576,12,FALSE))</f>
        <v/>
      </c>
    </row>
    <row r="1047933" spans="10:10">
      <c r="J1047933" s="168" t="str">
        <f>IF(C1047933="","",VLOOKUP(C1047933,运单基本信息!$C$4:$P$1048576,12,FALSE))</f>
        <v/>
      </c>
    </row>
    <row r="1047934" spans="10:10">
      <c r="J1047934" s="168" t="str">
        <f>IF(C1047934="","",VLOOKUP(C1047934,运单基本信息!$C$4:$P$1048576,12,FALSE))</f>
        <v/>
      </c>
    </row>
    <row r="1047935" spans="10:10">
      <c r="J1047935" s="168" t="str">
        <f>IF(C1047935="","",VLOOKUP(C1047935,运单基本信息!$C$4:$P$1048576,12,FALSE))</f>
        <v/>
      </c>
    </row>
    <row r="1047936" spans="10:10">
      <c r="J1047936" s="168" t="str">
        <f>IF(C1047936="","",VLOOKUP(C1047936,运单基本信息!$C$4:$P$1048576,12,FALSE))</f>
        <v/>
      </c>
    </row>
    <row r="1047937" spans="10:10">
      <c r="J1047937" s="168" t="str">
        <f>IF(C1047937="","",VLOOKUP(C1047937,运单基本信息!$C$4:$P$1048576,12,FALSE))</f>
        <v/>
      </c>
    </row>
    <row r="1047938" spans="10:10">
      <c r="J1047938" s="168" t="str">
        <f>IF(C1047938="","",VLOOKUP(C1047938,运单基本信息!$C$4:$P$1048576,12,FALSE))</f>
        <v/>
      </c>
    </row>
    <row r="1047939" spans="10:10">
      <c r="J1047939" s="168" t="str">
        <f>IF(C1047939="","",VLOOKUP(C1047939,运单基本信息!$C$4:$P$1048576,12,FALSE))</f>
        <v/>
      </c>
    </row>
    <row r="1047940" spans="10:10">
      <c r="J1047940" s="168" t="str">
        <f>IF(C1047940="","",VLOOKUP(C1047940,运单基本信息!$C$4:$P$1048576,12,FALSE))</f>
        <v/>
      </c>
    </row>
    <row r="1047941" spans="10:10">
      <c r="J1047941" s="168" t="str">
        <f>IF(C1047941="","",VLOOKUP(C1047941,运单基本信息!$C$4:$P$1048576,12,FALSE))</f>
        <v/>
      </c>
    </row>
    <row r="1047942" spans="10:10">
      <c r="J1047942" s="168" t="str">
        <f>IF(C1047942="","",VLOOKUP(C1047942,运单基本信息!$C$4:$P$1048576,12,FALSE))</f>
        <v/>
      </c>
    </row>
    <row r="1047943" spans="10:10">
      <c r="J1047943" s="168" t="str">
        <f>IF(C1047943="","",VLOOKUP(C1047943,运单基本信息!$C$4:$P$1048576,12,FALSE))</f>
        <v/>
      </c>
    </row>
    <row r="1047944" spans="10:10">
      <c r="J1047944" s="168" t="str">
        <f>IF(C1047944="","",VLOOKUP(C1047944,运单基本信息!$C$4:$P$1048576,12,FALSE))</f>
        <v/>
      </c>
    </row>
    <row r="1047945" spans="10:10">
      <c r="J1047945" s="168" t="str">
        <f>IF(C1047945="","",VLOOKUP(C1047945,运单基本信息!$C$4:$P$1048576,12,FALSE))</f>
        <v/>
      </c>
    </row>
    <row r="1047946" spans="10:10">
      <c r="J1047946" s="168" t="str">
        <f>IF(C1047946="","",VLOOKUP(C1047946,运单基本信息!$C$4:$P$1048576,12,FALSE))</f>
        <v/>
      </c>
    </row>
    <row r="1047947" spans="10:10">
      <c r="J1047947" s="168" t="str">
        <f>IF(C1047947="","",VLOOKUP(C1047947,运单基本信息!$C$4:$P$1048576,12,FALSE))</f>
        <v/>
      </c>
    </row>
    <row r="1047948" spans="10:10">
      <c r="J1047948" s="168" t="str">
        <f>IF(C1047948="","",VLOOKUP(C1047948,运单基本信息!$C$4:$P$1048576,12,FALSE))</f>
        <v/>
      </c>
    </row>
    <row r="1047949" spans="10:10">
      <c r="J1047949" s="168" t="str">
        <f>IF(C1047949="","",VLOOKUP(C1047949,运单基本信息!$C$4:$P$1048576,12,FALSE))</f>
        <v/>
      </c>
    </row>
    <row r="1047950" spans="10:10">
      <c r="J1047950" s="168" t="str">
        <f>IF(C1047950="","",VLOOKUP(C1047950,运单基本信息!$C$4:$P$1048576,12,FALSE))</f>
        <v/>
      </c>
    </row>
    <row r="1047951" spans="10:10">
      <c r="J1047951" s="168" t="str">
        <f>IF(C1047951="","",VLOOKUP(C1047951,运单基本信息!$C$4:$P$1048576,12,FALSE))</f>
        <v/>
      </c>
    </row>
    <row r="1047952" spans="10:10">
      <c r="J1047952" s="168" t="str">
        <f>IF(C1047952="","",VLOOKUP(C1047952,运单基本信息!$C$4:$P$1048576,12,FALSE))</f>
        <v/>
      </c>
    </row>
    <row r="1047953" spans="10:10">
      <c r="J1047953" s="168" t="str">
        <f>IF(C1047953="","",VLOOKUP(C1047953,运单基本信息!$C$4:$P$1048576,12,FALSE))</f>
        <v/>
      </c>
    </row>
    <row r="1047954" spans="10:10">
      <c r="J1047954" s="168" t="str">
        <f>IF(C1047954="","",VLOOKUP(C1047954,运单基本信息!$C$4:$P$1048576,12,FALSE))</f>
        <v/>
      </c>
    </row>
    <row r="1047955" spans="10:10">
      <c r="J1047955" s="168" t="str">
        <f>IF(C1047955="","",VLOOKUP(C1047955,运单基本信息!$C$4:$P$1048576,12,FALSE))</f>
        <v/>
      </c>
    </row>
    <row r="1047956" spans="10:10">
      <c r="J1047956" s="168" t="str">
        <f>IF(C1047956="","",VLOOKUP(C1047956,运单基本信息!$C$4:$P$1048576,12,FALSE))</f>
        <v/>
      </c>
    </row>
    <row r="1047957" spans="10:10">
      <c r="J1047957" s="168" t="str">
        <f>IF(C1047957="","",VLOOKUP(C1047957,运单基本信息!$C$4:$P$1048576,12,FALSE))</f>
        <v/>
      </c>
    </row>
    <row r="1047958" spans="10:10">
      <c r="J1047958" s="168" t="str">
        <f>IF(C1047958="","",VLOOKUP(C1047958,运单基本信息!$C$4:$P$1048576,12,FALSE))</f>
        <v/>
      </c>
    </row>
    <row r="1047959" spans="10:10">
      <c r="J1047959" s="168" t="str">
        <f>IF(C1047959="","",VLOOKUP(C1047959,运单基本信息!$C$4:$P$1048576,12,FALSE))</f>
        <v/>
      </c>
    </row>
    <row r="1047960" spans="10:10">
      <c r="J1047960" s="168" t="str">
        <f>IF(C1047960="","",VLOOKUP(C1047960,运单基本信息!$C$4:$P$1048576,12,FALSE))</f>
        <v/>
      </c>
    </row>
    <row r="1047961" spans="10:10">
      <c r="J1047961" s="168" t="str">
        <f>IF(C1047961="","",VLOOKUP(C1047961,运单基本信息!$C$4:$P$1048576,12,FALSE))</f>
        <v/>
      </c>
    </row>
    <row r="1047962" spans="10:10">
      <c r="J1047962" s="168" t="str">
        <f>IF(C1047962="","",VLOOKUP(C1047962,运单基本信息!$C$4:$P$1048576,12,FALSE))</f>
        <v/>
      </c>
    </row>
    <row r="1047963" spans="10:10">
      <c r="J1047963" s="168" t="str">
        <f>IF(C1047963="","",VLOOKUP(C1047963,运单基本信息!$C$4:$P$1048576,12,FALSE))</f>
        <v/>
      </c>
    </row>
    <row r="1047964" spans="10:10">
      <c r="J1047964" s="168" t="str">
        <f>IF(C1047964="","",VLOOKUP(C1047964,运单基本信息!$C$4:$P$1048576,12,FALSE))</f>
        <v/>
      </c>
    </row>
    <row r="1047965" spans="10:10">
      <c r="J1047965" s="168" t="str">
        <f>IF(C1047965="","",VLOOKUP(C1047965,运单基本信息!$C$4:$P$1048576,12,FALSE))</f>
        <v/>
      </c>
    </row>
    <row r="1047966" spans="10:10">
      <c r="J1047966" s="168" t="str">
        <f>IF(C1047966="","",VLOOKUP(C1047966,运单基本信息!$C$4:$P$1048576,12,FALSE))</f>
        <v/>
      </c>
    </row>
    <row r="1047967" spans="10:10">
      <c r="J1047967" s="168" t="str">
        <f>IF(C1047967="","",VLOOKUP(C1047967,运单基本信息!$C$4:$P$1048576,12,FALSE))</f>
        <v/>
      </c>
    </row>
    <row r="1047968" spans="10:10">
      <c r="J1047968" s="168" t="str">
        <f>IF(C1047968="","",VLOOKUP(C1047968,运单基本信息!$C$4:$P$1048576,12,FALSE))</f>
        <v/>
      </c>
    </row>
    <row r="1047969" spans="10:10">
      <c r="J1047969" s="168" t="str">
        <f>IF(C1047969="","",VLOOKUP(C1047969,运单基本信息!$C$4:$P$1048576,12,FALSE))</f>
        <v/>
      </c>
    </row>
    <row r="1047970" spans="10:10">
      <c r="J1047970" s="168" t="str">
        <f>IF(C1047970="","",VLOOKUP(C1047970,运单基本信息!$C$4:$P$1048576,12,FALSE))</f>
        <v/>
      </c>
    </row>
    <row r="1047971" spans="10:10">
      <c r="J1047971" s="168" t="str">
        <f>IF(C1047971="","",VLOOKUP(C1047971,运单基本信息!$C$4:$P$1048576,12,FALSE))</f>
        <v/>
      </c>
    </row>
    <row r="1047972" spans="10:10">
      <c r="J1047972" s="168" t="str">
        <f>IF(C1047972="","",VLOOKUP(C1047972,运单基本信息!$C$4:$P$1048576,12,FALSE))</f>
        <v/>
      </c>
    </row>
    <row r="1047973" spans="10:10">
      <c r="J1047973" s="168" t="str">
        <f>IF(C1047973="","",VLOOKUP(C1047973,运单基本信息!$C$4:$P$1048576,12,FALSE))</f>
        <v/>
      </c>
    </row>
    <row r="1047974" spans="10:10">
      <c r="J1047974" s="168" t="str">
        <f>IF(C1047974="","",VLOOKUP(C1047974,运单基本信息!$C$4:$P$1048576,12,FALSE))</f>
        <v/>
      </c>
    </row>
    <row r="1047975" spans="10:10">
      <c r="J1047975" s="168" t="str">
        <f>IF(C1047975="","",VLOOKUP(C1047975,运单基本信息!$C$4:$P$1048576,12,FALSE))</f>
        <v/>
      </c>
    </row>
    <row r="1047976" spans="10:10">
      <c r="J1047976" s="168" t="str">
        <f>IF(C1047976="","",VLOOKUP(C1047976,运单基本信息!$C$4:$P$1048576,12,FALSE))</f>
        <v/>
      </c>
    </row>
    <row r="1047977" spans="10:10">
      <c r="J1047977" s="168" t="str">
        <f>IF(C1047977="","",VLOOKUP(C1047977,运单基本信息!$C$4:$P$1048576,12,FALSE))</f>
        <v/>
      </c>
    </row>
    <row r="1047978" spans="10:10">
      <c r="J1047978" s="168" t="str">
        <f>IF(C1047978="","",VLOOKUP(C1047978,运单基本信息!$C$4:$P$1048576,12,FALSE))</f>
        <v/>
      </c>
    </row>
    <row r="1047979" spans="10:10">
      <c r="J1047979" s="168" t="str">
        <f>IF(C1047979="","",VLOOKUP(C1047979,运单基本信息!$C$4:$P$1048576,12,FALSE))</f>
        <v/>
      </c>
    </row>
    <row r="1047980" spans="10:10">
      <c r="J1047980" s="168" t="str">
        <f>IF(C1047980="","",VLOOKUP(C1047980,运单基本信息!$C$4:$P$1048576,12,FALSE))</f>
        <v/>
      </c>
    </row>
    <row r="1047981" spans="10:10">
      <c r="J1047981" s="168" t="str">
        <f>IF(C1047981="","",VLOOKUP(C1047981,运单基本信息!$C$4:$P$1048576,12,FALSE))</f>
        <v/>
      </c>
    </row>
    <row r="1047982" spans="10:10">
      <c r="J1047982" s="168" t="str">
        <f>IF(C1047982="","",VLOOKUP(C1047982,运单基本信息!$C$4:$P$1048576,12,FALSE))</f>
        <v/>
      </c>
    </row>
    <row r="1047983" spans="10:10">
      <c r="J1047983" s="168" t="str">
        <f>IF(C1047983="","",VLOOKUP(C1047983,运单基本信息!$C$4:$P$1048576,12,FALSE))</f>
        <v/>
      </c>
    </row>
    <row r="1047984" spans="10:10">
      <c r="J1047984" s="168" t="str">
        <f>IF(C1047984="","",VLOOKUP(C1047984,运单基本信息!$C$4:$P$1048576,12,FALSE))</f>
        <v/>
      </c>
    </row>
    <row r="1047985" spans="10:10">
      <c r="J1047985" s="168" t="str">
        <f>IF(C1047985="","",VLOOKUP(C1047985,运单基本信息!$C$4:$P$1048576,12,FALSE))</f>
        <v/>
      </c>
    </row>
    <row r="1047986" spans="10:10">
      <c r="J1047986" s="168" t="str">
        <f>IF(C1047986="","",VLOOKUP(C1047986,运单基本信息!$C$4:$P$1048576,12,FALSE))</f>
        <v/>
      </c>
    </row>
    <row r="1047987" spans="10:10">
      <c r="J1047987" s="168" t="str">
        <f>IF(C1047987="","",VLOOKUP(C1047987,运单基本信息!$C$4:$P$1048576,12,FALSE))</f>
        <v/>
      </c>
    </row>
    <row r="1047988" spans="10:10">
      <c r="J1047988" s="168" t="str">
        <f>IF(C1047988="","",VLOOKUP(C1047988,运单基本信息!$C$4:$P$1048576,12,FALSE))</f>
        <v/>
      </c>
    </row>
    <row r="1047989" spans="10:10">
      <c r="J1047989" s="168" t="str">
        <f>IF(C1047989="","",VLOOKUP(C1047989,运单基本信息!$C$4:$P$1048576,12,FALSE))</f>
        <v/>
      </c>
    </row>
    <row r="1047990" spans="10:10">
      <c r="J1047990" s="168" t="str">
        <f>IF(C1047990="","",VLOOKUP(C1047990,运单基本信息!$C$4:$P$1048576,12,FALSE))</f>
        <v/>
      </c>
    </row>
    <row r="1047991" spans="10:10">
      <c r="J1047991" s="168" t="str">
        <f>IF(C1047991="","",VLOOKUP(C1047991,运单基本信息!$C$4:$P$1048576,12,FALSE))</f>
        <v/>
      </c>
    </row>
    <row r="1047992" spans="10:10">
      <c r="J1047992" s="168" t="str">
        <f>IF(C1047992="","",VLOOKUP(C1047992,运单基本信息!$C$4:$P$1048576,12,FALSE))</f>
        <v/>
      </c>
    </row>
    <row r="1047993" spans="10:10">
      <c r="J1047993" s="168" t="str">
        <f>IF(C1047993="","",VLOOKUP(C1047993,运单基本信息!$C$4:$P$1048576,12,FALSE))</f>
        <v/>
      </c>
    </row>
    <row r="1047994" spans="10:10">
      <c r="J1047994" s="168" t="str">
        <f>IF(C1047994="","",VLOOKUP(C1047994,运单基本信息!$C$4:$P$1048576,12,FALSE))</f>
        <v/>
      </c>
    </row>
    <row r="1047995" spans="10:10">
      <c r="J1047995" s="168" t="str">
        <f>IF(C1047995="","",VLOOKUP(C1047995,运单基本信息!$C$4:$P$1048576,12,FALSE))</f>
        <v/>
      </c>
    </row>
    <row r="1047996" spans="10:10">
      <c r="J1047996" s="168" t="str">
        <f>IF(C1047996="","",VLOOKUP(C1047996,运单基本信息!$C$4:$P$1048576,12,FALSE))</f>
        <v/>
      </c>
    </row>
    <row r="1047997" spans="10:10">
      <c r="J1047997" s="168" t="str">
        <f>IF(C1047997="","",VLOOKUP(C1047997,运单基本信息!$C$4:$P$1048576,12,FALSE))</f>
        <v/>
      </c>
    </row>
    <row r="1047998" spans="10:10">
      <c r="J1047998" s="168" t="str">
        <f>IF(C1047998="","",VLOOKUP(C1047998,运单基本信息!$C$4:$P$1048576,12,FALSE))</f>
        <v/>
      </c>
    </row>
    <row r="1047999" spans="10:10">
      <c r="J1047999" s="168" t="str">
        <f>IF(C1047999="","",VLOOKUP(C1047999,运单基本信息!$C$4:$P$1048576,12,FALSE))</f>
        <v/>
      </c>
    </row>
    <row r="1048000" spans="10:10">
      <c r="J1048000" s="168" t="str">
        <f>IF(C1048000="","",VLOOKUP(C1048000,运单基本信息!$C$4:$P$1048576,12,FALSE))</f>
        <v/>
      </c>
    </row>
    <row r="1048001" spans="10:10">
      <c r="J1048001" s="168" t="str">
        <f>IF(C1048001="","",VLOOKUP(C1048001,运单基本信息!$C$4:$P$1048576,12,FALSE))</f>
        <v/>
      </c>
    </row>
    <row r="1048002" spans="10:10">
      <c r="J1048002" s="168" t="str">
        <f>IF(C1048002="","",VLOOKUP(C1048002,运单基本信息!$C$4:$P$1048576,12,FALSE))</f>
        <v/>
      </c>
    </row>
    <row r="1048003" spans="10:10">
      <c r="J1048003" s="168" t="str">
        <f>IF(C1048003="","",VLOOKUP(C1048003,运单基本信息!$C$4:$P$1048576,12,FALSE))</f>
        <v/>
      </c>
    </row>
    <row r="1048004" spans="10:10">
      <c r="J1048004" s="168" t="str">
        <f>IF(C1048004="","",VLOOKUP(C1048004,运单基本信息!$C$4:$P$1048576,12,FALSE))</f>
        <v/>
      </c>
    </row>
    <row r="1048005" spans="10:10">
      <c r="J1048005" s="168" t="str">
        <f>IF(C1048005="","",VLOOKUP(C1048005,运单基本信息!$C$4:$P$1048576,12,FALSE))</f>
        <v/>
      </c>
    </row>
    <row r="1048006" spans="10:10">
      <c r="J1048006" s="168" t="str">
        <f>IF(C1048006="","",VLOOKUP(C1048006,运单基本信息!$C$4:$P$1048576,12,FALSE))</f>
        <v/>
      </c>
    </row>
    <row r="1048007" spans="10:10">
      <c r="J1048007" s="168" t="str">
        <f>IF(C1048007="","",VLOOKUP(C1048007,运单基本信息!$C$4:$P$1048576,12,FALSE))</f>
        <v/>
      </c>
    </row>
    <row r="1048008" spans="10:10">
      <c r="J1048008" s="168" t="str">
        <f>IF(C1048008="","",VLOOKUP(C1048008,运单基本信息!$C$4:$P$1048576,12,FALSE))</f>
        <v/>
      </c>
    </row>
    <row r="1048009" spans="10:10">
      <c r="J1048009" s="168" t="str">
        <f>IF(C1048009="","",VLOOKUP(C1048009,运单基本信息!$C$4:$P$1048576,12,FALSE))</f>
        <v/>
      </c>
    </row>
    <row r="1048010" spans="10:10">
      <c r="J1048010" s="168" t="str">
        <f>IF(C1048010="","",VLOOKUP(C1048010,运单基本信息!$C$4:$P$1048576,12,FALSE))</f>
        <v/>
      </c>
    </row>
    <row r="1048011" spans="10:10">
      <c r="J1048011" s="168" t="str">
        <f>IF(C1048011="","",VLOOKUP(C1048011,运单基本信息!$C$4:$P$1048576,12,FALSE))</f>
        <v/>
      </c>
    </row>
    <row r="1048012" spans="10:10">
      <c r="J1048012" s="168" t="str">
        <f>IF(C1048012="","",VLOOKUP(C1048012,运单基本信息!$C$4:$P$1048576,12,FALSE))</f>
        <v/>
      </c>
    </row>
    <row r="1048013" spans="10:10">
      <c r="J1048013" s="168" t="str">
        <f>IF(C1048013="","",VLOOKUP(C1048013,运单基本信息!$C$4:$P$1048576,12,FALSE))</f>
        <v/>
      </c>
    </row>
    <row r="1048014" spans="10:10">
      <c r="J1048014" s="168" t="str">
        <f>IF(C1048014="","",VLOOKUP(C1048014,运单基本信息!$C$4:$P$1048576,12,FALSE))</f>
        <v/>
      </c>
    </row>
    <row r="1048015" spans="10:10">
      <c r="J1048015" s="168" t="str">
        <f>IF(C1048015="","",VLOOKUP(C1048015,运单基本信息!$C$4:$P$1048576,12,FALSE))</f>
        <v/>
      </c>
    </row>
    <row r="1048016" spans="10:10">
      <c r="J1048016" s="168" t="str">
        <f>IF(C1048016="","",VLOOKUP(C1048016,运单基本信息!$C$4:$P$1048576,12,FALSE))</f>
        <v/>
      </c>
    </row>
    <row r="1048017" spans="10:10">
      <c r="J1048017" s="168" t="str">
        <f>IF(C1048017="","",VLOOKUP(C1048017,运单基本信息!$C$4:$P$1048576,12,FALSE))</f>
        <v/>
      </c>
    </row>
    <row r="1048018" spans="10:10">
      <c r="J1048018" s="168" t="str">
        <f>IF(C1048018="","",VLOOKUP(C1048018,运单基本信息!$C$4:$P$1048576,12,FALSE))</f>
        <v/>
      </c>
    </row>
    <row r="1048019" spans="10:10">
      <c r="J1048019" s="168" t="str">
        <f>IF(C1048019="","",VLOOKUP(C1048019,运单基本信息!$C$4:$P$1048576,12,FALSE))</f>
        <v/>
      </c>
    </row>
    <row r="1048020" spans="10:10">
      <c r="J1048020" s="168" t="str">
        <f>IF(C1048020="","",VLOOKUP(C1048020,运单基本信息!$C$4:$P$1048576,12,FALSE))</f>
        <v/>
      </c>
    </row>
    <row r="1048021" spans="10:10">
      <c r="J1048021" s="168" t="str">
        <f>IF(C1048021="","",VLOOKUP(C1048021,运单基本信息!$C$4:$P$1048576,12,FALSE))</f>
        <v/>
      </c>
    </row>
    <row r="1048022" spans="10:10">
      <c r="J1048022" s="168" t="str">
        <f>IF(C1048022="","",VLOOKUP(C1048022,运单基本信息!$C$4:$P$1048576,12,FALSE))</f>
        <v/>
      </c>
    </row>
    <row r="1048023" spans="10:10">
      <c r="J1048023" s="168" t="str">
        <f>IF(C1048023="","",VLOOKUP(C1048023,运单基本信息!$C$4:$P$1048576,12,FALSE))</f>
        <v/>
      </c>
    </row>
    <row r="1048024" spans="10:10">
      <c r="J1048024" s="168" t="str">
        <f>IF(C1048024="","",VLOOKUP(C1048024,运单基本信息!$C$4:$P$1048576,12,FALSE))</f>
        <v/>
      </c>
    </row>
    <row r="1048025" spans="10:10">
      <c r="J1048025" s="168" t="str">
        <f>IF(C1048025="","",VLOOKUP(C1048025,运单基本信息!$C$4:$P$1048576,12,FALSE))</f>
        <v/>
      </c>
    </row>
    <row r="1048026" spans="10:10">
      <c r="J1048026" s="168" t="str">
        <f>IF(C1048026="","",VLOOKUP(C1048026,运单基本信息!$C$4:$P$1048576,12,FALSE))</f>
        <v/>
      </c>
    </row>
    <row r="1048027" spans="10:10">
      <c r="J1048027" s="168" t="str">
        <f>IF(C1048027="","",VLOOKUP(C1048027,运单基本信息!$C$4:$P$1048576,12,FALSE))</f>
        <v/>
      </c>
    </row>
    <row r="1048028" spans="10:10">
      <c r="J1048028" s="168" t="str">
        <f>IF(C1048028="","",VLOOKUP(C1048028,运单基本信息!$C$4:$P$1048576,12,FALSE))</f>
        <v/>
      </c>
    </row>
    <row r="1048029" spans="10:10">
      <c r="J1048029" s="168" t="str">
        <f>IF(C1048029="","",VLOOKUP(C1048029,运单基本信息!$C$4:$P$1048576,12,FALSE))</f>
        <v/>
      </c>
    </row>
    <row r="1048030" spans="10:10">
      <c r="J1048030" s="168" t="str">
        <f>IF(C1048030="","",VLOOKUP(C1048030,运单基本信息!$C$4:$P$1048576,12,FALSE))</f>
        <v/>
      </c>
    </row>
    <row r="1048031" spans="10:10">
      <c r="J1048031" s="168" t="str">
        <f>IF(C1048031="","",VLOOKUP(C1048031,运单基本信息!$C$4:$P$1048576,12,FALSE))</f>
        <v/>
      </c>
    </row>
    <row r="1048032" spans="10:10">
      <c r="J1048032" s="168" t="str">
        <f>IF(C1048032="","",VLOOKUP(C1048032,运单基本信息!$C$4:$P$1048576,12,FALSE))</f>
        <v/>
      </c>
    </row>
    <row r="1048033" spans="10:10">
      <c r="J1048033" s="168" t="str">
        <f>IF(C1048033="","",VLOOKUP(C1048033,运单基本信息!$C$4:$P$1048576,12,FALSE))</f>
        <v/>
      </c>
    </row>
    <row r="1048034" spans="10:10">
      <c r="J1048034" s="168" t="str">
        <f>IF(C1048034="","",VLOOKUP(C1048034,运单基本信息!$C$4:$P$1048576,12,FALSE))</f>
        <v/>
      </c>
    </row>
    <row r="1048035" spans="10:10">
      <c r="J1048035" s="168" t="str">
        <f>IF(C1048035="","",VLOOKUP(C1048035,运单基本信息!$C$4:$P$1048576,12,FALSE))</f>
        <v/>
      </c>
    </row>
    <row r="1048036" spans="10:10">
      <c r="J1048036" s="168" t="str">
        <f>IF(C1048036="","",VLOOKUP(C1048036,运单基本信息!$C$4:$P$1048576,12,FALSE))</f>
        <v/>
      </c>
    </row>
    <row r="1048037" spans="10:10">
      <c r="J1048037" s="168" t="str">
        <f>IF(C1048037="","",VLOOKUP(C1048037,运单基本信息!$C$4:$P$1048576,12,FALSE))</f>
        <v/>
      </c>
    </row>
    <row r="1048038" spans="10:10">
      <c r="J1048038" s="168" t="str">
        <f>IF(C1048038="","",VLOOKUP(C1048038,运单基本信息!$C$4:$P$1048576,12,FALSE))</f>
        <v/>
      </c>
    </row>
    <row r="1048039" spans="10:10">
      <c r="J1048039" s="168" t="str">
        <f>IF(C1048039="","",VLOOKUP(C1048039,运单基本信息!$C$4:$P$1048576,12,FALSE))</f>
        <v/>
      </c>
    </row>
    <row r="1048040" spans="10:10">
      <c r="J1048040" s="168" t="str">
        <f>IF(C1048040="","",VLOOKUP(C1048040,运单基本信息!$C$4:$P$1048576,12,FALSE))</f>
        <v/>
      </c>
    </row>
    <row r="1048041" spans="10:10">
      <c r="J1048041" s="168" t="str">
        <f>IF(C1048041="","",VLOOKUP(C1048041,运单基本信息!$C$4:$P$1048576,12,FALSE))</f>
        <v/>
      </c>
    </row>
    <row r="1048042" spans="10:10">
      <c r="J1048042" s="168" t="str">
        <f>IF(C1048042="","",VLOOKUP(C1048042,运单基本信息!$C$4:$P$1048576,12,FALSE))</f>
        <v/>
      </c>
    </row>
    <row r="1048043" spans="10:10">
      <c r="J1048043" s="168" t="str">
        <f>IF(C1048043="","",VLOOKUP(C1048043,运单基本信息!$C$4:$P$1048576,12,FALSE))</f>
        <v/>
      </c>
    </row>
    <row r="1048044" spans="10:10">
      <c r="J1048044" s="168" t="str">
        <f>IF(C1048044="","",VLOOKUP(C1048044,运单基本信息!$C$4:$P$1048576,12,FALSE))</f>
        <v/>
      </c>
    </row>
    <row r="1048045" spans="10:10">
      <c r="J1048045" s="168" t="str">
        <f>IF(C1048045="","",VLOOKUP(C1048045,运单基本信息!$C$4:$P$1048576,12,FALSE))</f>
        <v/>
      </c>
    </row>
    <row r="1048046" spans="10:10">
      <c r="J1048046" s="168" t="str">
        <f>IF(C1048046="","",VLOOKUP(C1048046,运单基本信息!$C$4:$P$1048576,12,FALSE))</f>
        <v/>
      </c>
    </row>
    <row r="1048047" spans="10:10">
      <c r="J1048047" s="168" t="str">
        <f>IF(C1048047="","",VLOOKUP(C1048047,运单基本信息!$C$4:$P$1048576,12,FALSE))</f>
        <v/>
      </c>
    </row>
    <row r="1048048" spans="10:10">
      <c r="J1048048" s="168" t="str">
        <f>IF(C1048048="","",VLOOKUP(C1048048,运单基本信息!$C$4:$P$1048576,12,FALSE))</f>
        <v/>
      </c>
    </row>
    <row r="1048049" spans="10:10">
      <c r="J1048049" s="168" t="str">
        <f>IF(C1048049="","",VLOOKUP(C1048049,运单基本信息!$C$4:$P$1048576,12,FALSE))</f>
        <v/>
      </c>
    </row>
    <row r="1048050" spans="10:10">
      <c r="J1048050" s="168" t="str">
        <f>IF(C1048050="","",VLOOKUP(C1048050,运单基本信息!$C$4:$P$1048576,12,FALSE))</f>
        <v/>
      </c>
    </row>
    <row r="1048051" spans="10:10">
      <c r="J1048051" s="168" t="str">
        <f>IF(C1048051="","",VLOOKUP(C1048051,运单基本信息!$C$4:$P$1048576,12,FALSE))</f>
        <v/>
      </c>
    </row>
    <row r="1048052" spans="10:10">
      <c r="J1048052" s="168" t="str">
        <f>IF(C1048052="","",VLOOKUP(C1048052,运单基本信息!$C$4:$P$1048576,12,FALSE))</f>
        <v/>
      </c>
    </row>
    <row r="1048053" spans="10:10">
      <c r="J1048053" s="168" t="str">
        <f>IF(C1048053="","",VLOOKUP(C1048053,运单基本信息!$C$4:$P$1048576,12,FALSE))</f>
        <v/>
      </c>
    </row>
    <row r="1048054" spans="10:10">
      <c r="J1048054" s="168" t="str">
        <f>IF(C1048054="","",VLOOKUP(C1048054,运单基本信息!$C$4:$P$1048576,12,FALSE))</f>
        <v/>
      </c>
    </row>
    <row r="1048055" spans="10:10">
      <c r="J1048055" s="168" t="str">
        <f>IF(C1048055="","",VLOOKUP(C1048055,运单基本信息!$C$4:$P$1048576,12,FALSE))</f>
        <v/>
      </c>
    </row>
    <row r="1048056" spans="10:10">
      <c r="J1048056" s="168" t="str">
        <f>IF(C1048056="","",VLOOKUP(C1048056,运单基本信息!$C$4:$P$1048576,12,FALSE))</f>
        <v/>
      </c>
    </row>
    <row r="1048057" spans="10:10">
      <c r="J1048057" s="168" t="str">
        <f>IF(C1048057="","",VLOOKUP(C1048057,运单基本信息!$C$4:$P$1048576,12,FALSE))</f>
        <v/>
      </c>
    </row>
    <row r="1048058" spans="10:10">
      <c r="J1048058" s="168" t="str">
        <f>IF(C1048058="","",VLOOKUP(C1048058,运单基本信息!$C$4:$P$1048576,12,FALSE))</f>
        <v/>
      </c>
    </row>
    <row r="1048059" spans="10:10">
      <c r="J1048059" s="168" t="str">
        <f>IF(C1048059="","",VLOOKUP(C1048059,运单基本信息!$C$4:$P$1048576,12,FALSE))</f>
        <v/>
      </c>
    </row>
    <row r="1048060" spans="10:10">
      <c r="J1048060" s="168" t="str">
        <f>IF(C1048060="","",VLOOKUP(C1048060,运单基本信息!$C$4:$P$1048576,12,FALSE))</f>
        <v/>
      </c>
    </row>
    <row r="1048061" spans="10:10">
      <c r="J1048061" s="168" t="str">
        <f>IF(C1048061="","",VLOOKUP(C1048061,运单基本信息!$C$4:$P$1048576,12,FALSE))</f>
        <v/>
      </c>
    </row>
    <row r="1048062" spans="10:10">
      <c r="J1048062" s="168" t="str">
        <f>IF(C1048062="","",VLOOKUP(C1048062,运单基本信息!$C$4:$P$1048576,12,FALSE))</f>
        <v/>
      </c>
    </row>
    <row r="1048063" spans="10:10">
      <c r="J1048063" s="168" t="str">
        <f>IF(C1048063="","",VLOOKUP(C1048063,运单基本信息!$C$4:$P$1048576,12,FALSE))</f>
        <v/>
      </c>
    </row>
    <row r="1048064" spans="10:10">
      <c r="J1048064" s="168" t="str">
        <f>IF(C1048064="","",VLOOKUP(C1048064,运单基本信息!$C$4:$P$1048576,12,FALSE))</f>
        <v/>
      </c>
    </row>
    <row r="1048065" spans="10:10">
      <c r="J1048065" s="168" t="str">
        <f>IF(C1048065="","",VLOOKUP(C1048065,运单基本信息!$C$4:$P$1048576,12,FALSE))</f>
        <v/>
      </c>
    </row>
    <row r="1048066" spans="10:10">
      <c r="J1048066" s="168" t="str">
        <f>IF(C1048066="","",VLOOKUP(C1048066,运单基本信息!$C$4:$P$1048576,12,FALSE))</f>
        <v/>
      </c>
    </row>
    <row r="1048067" spans="10:10">
      <c r="J1048067" s="168" t="str">
        <f>IF(C1048067="","",VLOOKUP(C1048067,运单基本信息!$C$4:$P$1048576,12,FALSE))</f>
        <v/>
      </c>
    </row>
    <row r="1048068" spans="10:10">
      <c r="J1048068" s="168" t="str">
        <f>IF(C1048068="","",VLOOKUP(C1048068,运单基本信息!$C$4:$P$1048576,12,FALSE))</f>
        <v/>
      </c>
    </row>
    <row r="1048069" spans="10:10">
      <c r="J1048069" s="168" t="str">
        <f>IF(C1048069="","",VLOOKUP(C1048069,运单基本信息!$C$4:$P$1048576,12,FALSE))</f>
        <v/>
      </c>
    </row>
    <row r="1048070" spans="10:10">
      <c r="J1048070" s="168" t="str">
        <f>IF(C1048070="","",VLOOKUP(C1048070,运单基本信息!$C$4:$P$1048576,12,FALSE))</f>
        <v/>
      </c>
    </row>
    <row r="1048071" spans="10:10">
      <c r="J1048071" s="168" t="str">
        <f>IF(C1048071="","",VLOOKUP(C1048071,运单基本信息!$C$4:$P$1048576,12,FALSE))</f>
        <v/>
      </c>
    </row>
    <row r="1048072" spans="10:10">
      <c r="J1048072" s="168" t="str">
        <f>IF(C1048072="","",VLOOKUP(C1048072,运单基本信息!$C$4:$P$1048576,12,FALSE))</f>
        <v/>
      </c>
    </row>
    <row r="1048073" spans="10:10">
      <c r="J1048073" s="168" t="str">
        <f>IF(C1048073="","",VLOOKUP(C1048073,运单基本信息!$C$4:$P$1048576,12,FALSE))</f>
        <v/>
      </c>
    </row>
    <row r="1048074" spans="10:10">
      <c r="J1048074" s="168" t="str">
        <f>IF(C1048074="","",VLOOKUP(C1048074,运单基本信息!$C$4:$P$1048576,12,FALSE))</f>
        <v/>
      </c>
    </row>
    <row r="1048075" spans="10:10">
      <c r="J1048075" s="168" t="str">
        <f>IF(C1048075="","",VLOOKUP(C1048075,运单基本信息!$C$4:$P$1048576,12,FALSE))</f>
        <v/>
      </c>
    </row>
    <row r="1048076" spans="10:10">
      <c r="J1048076" s="168" t="str">
        <f>IF(C1048076="","",VLOOKUP(C1048076,运单基本信息!$C$4:$P$1048576,12,FALSE))</f>
        <v/>
      </c>
    </row>
    <row r="1048077" spans="10:10">
      <c r="J1048077" s="168" t="str">
        <f>IF(C1048077="","",VLOOKUP(C1048077,运单基本信息!$C$4:$P$1048576,12,FALSE))</f>
        <v/>
      </c>
    </row>
    <row r="1048078" spans="10:10">
      <c r="J1048078" s="168" t="str">
        <f>IF(C1048078="","",VLOOKUP(C1048078,运单基本信息!$C$4:$P$1048576,12,FALSE))</f>
        <v/>
      </c>
    </row>
    <row r="1048079" spans="10:10">
      <c r="J1048079" s="168" t="str">
        <f>IF(C1048079="","",VLOOKUP(C1048079,运单基本信息!$C$4:$P$1048576,12,FALSE))</f>
        <v/>
      </c>
    </row>
    <row r="1048080" spans="10:10">
      <c r="J1048080" s="168" t="str">
        <f>IF(C1048080="","",VLOOKUP(C1048080,运单基本信息!$C$4:$P$1048576,12,FALSE))</f>
        <v/>
      </c>
    </row>
    <row r="1048081" spans="10:10">
      <c r="J1048081" s="168" t="str">
        <f>IF(C1048081="","",VLOOKUP(C1048081,运单基本信息!$C$4:$P$1048576,12,FALSE))</f>
        <v/>
      </c>
    </row>
    <row r="1048082" spans="10:10">
      <c r="J1048082" s="168" t="str">
        <f>IF(C1048082="","",VLOOKUP(C1048082,运单基本信息!$C$4:$P$1048576,12,FALSE))</f>
        <v/>
      </c>
    </row>
    <row r="1048083" spans="10:10">
      <c r="J1048083" s="168" t="str">
        <f>IF(C1048083="","",VLOOKUP(C1048083,运单基本信息!$C$4:$P$1048576,12,FALSE))</f>
        <v/>
      </c>
    </row>
    <row r="1048084" spans="10:10">
      <c r="J1048084" s="168" t="str">
        <f>IF(C1048084="","",VLOOKUP(C1048084,运单基本信息!$C$4:$P$1048576,12,FALSE))</f>
        <v/>
      </c>
    </row>
    <row r="1048085" spans="10:10">
      <c r="J1048085" s="168" t="str">
        <f>IF(C1048085="","",VLOOKUP(C1048085,运单基本信息!$C$4:$P$1048576,12,FALSE))</f>
        <v/>
      </c>
    </row>
    <row r="1048086" spans="10:10">
      <c r="J1048086" s="168" t="str">
        <f>IF(C1048086="","",VLOOKUP(C1048086,运单基本信息!$C$4:$P$1048576,12,FALSE))</f>
        <v/>
      </c>
    </row>
    <row r="1048087" spans="10:10">
      <c r="J1048087" s="168" t="str">
        <f>IF(C1048087="","",VLOOKUP(C1048087,运单基本信息!$C$4:$P$1048576,12,FALSE))</f>
        <v/>
      </c>
    </row>
    <row r="1048088" spans="10:10">
      <c r="J1048088" s="168" t="str">
        <f>IF(C1048088="","",VLOOKUP(C1048088,运单基本信息!$C$4:$P$1048576,12,FALSE))</f>
        <v/>
      </c>
    </row>
    <row r="1048089" spans="10:10">
      <c r="J1048089" s="168" t="str">
        <f>IF(C1048089="","",VLOOKUP(C1048089,运单基本信息!$C$4:$P$1048576,12,FALSE))</f>
        <v/>
      </c>
    </row>
    <row r="1048090" spans="10:10">
      <c r="J1048090" s="168" t="str">
        <f>IF(C1048090="","",VLOOKUP(C1048090,运单基本信息!$C$4:$P$1048576,12,FALSE))</f>
        <v/>
      </c>
    </row>
    <row r="1048091" spans="10:10">
      <c r="J1048091" s="168" t="str">
        <f>IF(C1048091="","",VLOOKUP(C1048091,运单基本信息!$C$4:$P$1048576,12,FALSE))</f>
        <v/>
      </c>
    </row>
    <row r="1048092" spans="10:10">
      <c r="J1048092" s="168" t="str">
        <f>IF(C1048092="","",VLOOKUP(C1048092,运单基本信息!$C$4:$P$1048576,12,FALSE))</f>
        <v/>
      </c>
    </row>
    <row r="1048093" spans="10:10">
      <c r="J1048093" s="168" t="str">
        <f>IF(C1048093="","",VLOOKUP(C1048093,运单基本信息!$C$4:$P$1048576,12,FALSE))</f>
        <v/>
      </c>
    </row>
    <row r="1048094" spans="10:10">
      <c r="J1048094" s="168" t="str">
        <f>IF(C1048094="","",VLOOKUP(C1048094,运单基本信息!$C$4:$P$1048576,12,FALSE))</f>
        <v/>
      </c>
    </row>
    <row r="1048095" spans="10:10">
      <c r="J1048095" s="168" t="str">
        <f>IF(C1048095="","",VLOOKUP(C1048095,运单基本信息!$C$4:$P$1048576,12,FALSE))</f>
        <v/>
      </c>
    </row>
    <row r="1048096" spans="10:10">
      <c r="J1048096" s="168" t="str">
        <f>IF(C1048096="","",VLOOKUP(C1048096,运单基本信息!$C$4:$P$1048576,12,FALSE))</f>
        <v/>
      </c>
    </row>
    <row r="1048097" spans="10:10">
      <c r="J1048097" s="168" t="str">
        <f>IF(C1048097="","",VLOOKUP(C1048097,运单基本信息!$C$4:$P$1048576,12,FALSE))</f>
        <v/>
      </c>
    </row>
    <row r="1048098" spans="10:10">
      <c r="J1048098" s="168" t="str">
        <f>IF(C1048098="","",VLOOKUP(C1048098,运单基本信息!$C$4:$P$1048576,12,FALSE))</f>
        <v/>
      </c>
    </row>
    <row r="1048099" spans="10:10">
      <c r="J1048099" s="168" t="str">
        <f>IF(C1048099="","",VLOOKUP(C1048099,运单基本信息!$C$4:$P$1048576,12,FALSE))</f>
        <v/>
      </c>
    </row>
    <row r="1048100" spans="10:10">
      <c r="J1048100" s="168" t="str">
        <f>IF(C1048100="","",VLOOKUP(C1048100,运单基本信息!$C$4:$P$1048576,12,FALSE))</f>
        <v/>
      </c>
    </row>
    <row r="1048101" spans="10:10">
      <c r="J1048101" s="168" t="str">
        <f>IF(C1048101="","",VLOOKUP(C1048101,运单基本信息!$C$4:$P$1048576,12,FALSE))</f>
        <v/>
      </c>
    </row>
    <row r="1048102" spans="10:10">
      <c r="J1048102" s="168" t="str">
        <f>IF(C1048102="","",VLOOKUP(C1048102,运单基本信息!$C$4:$P$1048576,12,FALSE))</f>
        <v/>
      </c>
    </row>
    <row r="1048103" spans="10:10">
      <c r="J1048103" s="168" t="str">
        <f>IF(C1048103="","",VLOOKUP(C1048103,运单基本信息!$C$4:$P$1048576,12,FALSE))</f>
        <v/>
      </c>
    </row>
    <row r="1048104" spans="10:10">
      <c r="J1048104" s="168" t="str">
        <f>IF(C1048104="","",VLOOKUP(C1048104,运单基本信息!$C$4:$P$1048576,12,FALSE))</f>
        <v/>
      </c>
    </row>
    <row r="1048105" spans="10:10">
      <c r="J1048105" s="168" t="str">
        <f>IF(C1048105="","",VLOOKUP(C1048105,运单基本信息!$C$4:$P$1048576,12,FALSE))</f>
        <v/>
      </c>
    </row>
    <row r="1048106" spans="10:10">
      <c r="J1048106" s="168" t="str">
        <f>IF(C1048106="","",VLOOKUP(C1048106,运单基本信息!$C$4:$P$1048576,12,FALSE))</f>
        <v/>
      </c>
    </row>
    <row r="1048107" spans="10:10">
      <c r="J1048107" s="168" t="str">
        <f>IF(C1048107="","",VLOOKUP(C1048107,运单基本信息!$C$4:$P$1048576,12,FALSE))</f>
        <v/>
      </c>
    </row>
    <row r="1048108" spans="10:10">
      <c r="J1048108" s="168" t="str">
        <f>IF(C1048108="","",VLOOKUP(C1048108,运单基本信息!$C$4:$P$1048576,12,FALSE))</f>
        <v/>
      </c>
    </row>
    <row r="1048109" spans="10:10">
      <c r="J1048109" s="168" t="str">
        <f>IF(C1048109="","",VLOOKUP(C1048109,运单基本信息!$C$4:$P$1048576,12,FALSE))</f>
        <v/>
      </c>
    </row>
    <row r="1048110" spans="10:10">
      <c r="J1048110" s="168" t="str">
        <f>IF(C1048110="","",VLOOKUP(C1048110,运单基本信息!$C$4:$P$1048576,12,FALSE))</f>
        <v/>
      </c>
    </row>
    <row r="1048111" spans="10:10">
      <c r="J1048111" s="168" t="str">
        <f>IF(C1048111="","",VLOOKUP(C1048111,运单基本信息!$C$4:$P$1048576,12,FALSE))</f>
        <v/>
      </c>
    </row>
    <row r="1048112" spans="10:10">
      <c r="J1048112" s="168" t="str">
        <f>IF(C1048112="","",VLOOKUP(C1048112,运单基本信息!$C$4:$P$1048576,12,FALSE))</f>
        <v/>
      </c>
    </row>
    <row r="1048113" spans="10:10">
      <c r="J1048113" s="168" t="str">
        <f>IF(C1048113="","",VLOOKUP(C1048113,运单基本信息!$C$4:$P$1048576,12,FALSE))</f>
        <v/>
      </c>
    </row>
    <row r="1048114" spans="10:10">
      <c r="J1048114" s="168" t="str">
        <f>IF(C1048114="","",VLOOKUP(C1048114,运单基本信息!$C$4:$P$1048576,12,FALSE))</f>
        <v/>
      </c>
    </row>
    <row r="1048115" spans="10:10">
      <c r="J1048115" s="168" t="str">
        <f>IF(C1048115="","",VLOOKUP(C1048115,运单基本信息!$C$4:$P$1048576,12,FALSE))</f>
        <v/>
      </c>
    </row>
    <row r="1048116" spans="10:10">
      <c r="J1048116" s="168" t="str">
        <f>IF(C1048116="","",VLOOKUP(C1048116,运单基本信息!$C$4:$P$1048576,12,FALSE))</f>
        <v/>
      </c>
    </row>
    <row r="1048117" spans="10:10">
      <c r="J1048117" s="168" t="str">
        <f>IF(C1048117="","",VLOOKUP(C1048117,运单基本信息!$C$4:$P$1048576,12,FALSE))</f>
        <v/>
      </c>
    </row>
    <row r="1048118" spans="10:10">
      <c r="J1048118" s="168" t="str">
        <f>IF(C1048118="","",VLOOKUP(C1048118,运单基本信息!$C$4:$P$1048576,12,FALSE))</f>
        <v/>
      </c>
    </row>
    <row r="1048119" spans="10:10">
      <c r="J1048119" s="168" t="str">
        <f>IF(C1048119="","",VLOOKUP(C1048119,运单基本信息!$C$4:$P$1048576,12,FALSE))</f>
        <v/>
      </c>
    </row>
    <row r="1048120" spans="10:10">
      <c r="J1048120" s="168" t="str">
        <f>IF(C1048120="","",VLOOKUP(C1048120,运单基本信息!$C$4:$P$1048576,12,FALSE))</f>
        <v/>
      </c>
    </row>
    <row r="1048121" spans="10:10">
      <c r="J1048121" s="168" t="str">
        <f>IF(C1048121="","",VLOOKUP(C1048121,运单基本信息!$C$4:$P$1048576,12,FALSE))</f>
        <v/>
      </c>
    </row>
    <row r="1048122" spans="10:10">
      <c r="J1048122" s="168" t="str">
        <f>IF(C1048122="","",VLOOKUP(C1048122,运单基本信息!$C$4:$P$1048576,12,FALSE))</f>
        <v/>
      </c>
    </row>
    <row r="1048123" spans="10:10">
      <c r="J1048123" s="168" t="str">
        <f>IF(C1048123="","",VLOOKUP(C1048123,运单基本信息!$C$4:$P$1048576,12,FALSE))</f>
        <v/>
      </c>
    </row>
    <row r="1048124" spans="10:10">
      <c r="J1048124" s="168" t="str">
        <f>IF(C1048124="","",VLOOKUP(C1048124,运单基本信息!$C$4:$P$1048576,12,FALSE))</f>
        <v/>
      </c>
    </row>
    <row r="1048125" spans="10:10">
      <c r="J1048125" s="168" t="str">
        <f>IF(C1048125="","",VLOOKUP(C1048125,运单基本信息!$C$4:$P$1048576,12,FALSE))</f>
        <v/>
      </c>
    </row>
    <row r="1048126" spans="10:10">
      <c r="J1048126" s="168" t="str">
        <f>IF(C1048126="","",VLOOKUP(C1048126,运单基本信息!$C$4:$P$1048576,12,FALSE))</f>
        <v/>
      </c>
    </row>
    <row r="1048127" spans="10:10">
      <c r="J1048127" s="168" t="str">
        <f>IF(C1048127="","",VLOOKUP(C1048127,运单基本信息!$C$4:$P$1048576,12,FALSE))</f>
        <v/>
      </c>
    </row>
    <row r="1048128" spans="10:10">
      <c r="J1048128" s="168" t="str">
        <f>IF(C1048128="","",VLOOKUP(C1048128,运单基本信息!$C$4:$P$1048576,12,FALSE))</f>
        <v/>
      </c>
    </row>
    <row r="1048129" spans="10:10">
      <c r="J1048129" s="168" t="str">
        <f>IF(C1048129="","",VLOOKUP(C1048129,运单基本信息!$C$4:$P$1048576,12,FALSE))</f>
        <v/>
      </c>
    </row>
    <row r="1048130" spans="10:10">
      <c r="J1048130" s="168" t="str">
        <f>IF(C1048130="","",VLOOKUP(C1048130,运单基本信息!$C$4:$P$1048576,12,FALSE))</f>
        <v/>
      </c>
    </row>
    <row r="1048131" spans="10:10">
      <c r="J1048131" s="168" t="str">
        <f>IF(C1048131="","",VLOOKUP(C1048131,运单基本信息!$C$4:$P$1048576,12,FALSE))</f>
        <v/>
      </c>
    </row>
    <row r="1048132" spans="10:10">
      <c r="J1048132" s="168" t="str">
        <f>IF(C1048132="","",VLOOKUP(C1048132,运单基本信息!$C$4:$P$1048576,12,FALSE))</f>
        <v/>
      </c>
    </row>
    <row r="1048133" spans="10:10">
      <c r="J1048133" s="168" t="str">
        <f>IF(C1048133="","",VLOOKUP(C1048133,运单基本信息!$C$4:$P$1048576,12,FALSE))</f>
        <v/>
      </c>
    </row>
    <row r="1048134" spans="10:10">
      <c r="J1048134" s="168" t="str">
        <f>IF(C1048134="","",VLOOKUP(C1048134,运单基本信息!$C$4:$P$1048576,12,FALSE))</f>
        <v/>
      </c>
    </row>
    <row r="1048135" spans="10:10">
      <c r="J1048135" s="168" t="str">
        <f>IF(C1048135="","",VLOOKUP(C1048135,运单基本信息!$C$4:$P$1048576,12,FALSE))</f>
        <v/>
      </c>
    </row>
    <row r="1048136" spans="10:10">
      <c r="J1048136" s="168" t="str">
        <f>IF(C1048136="","",VLOOKUP(C1048136,运单基本信息!$C$4:$P$1048576,12,FALSE))</f>
        <v/>
      </c>
    </row>
    <row r="1048137" spans="10:10">
      <c r="J1048137" s="168" t="str">
        <f>IF(C1048137="","",VLOOKUP(C1048137,运单基本信息!$C$4:$P$1048576,12,FALSE))</f>
        <v/>
      </c>
    </row>
    <row r="1048138" spans="10:10">
      <c r="J1048138" s="168" t="str">
        <f>IF(C1048138="","",VLOOKUP(C1048138,运单基本信息!$C$4:$P$1048576,12,FALSE))</f>
        <v/>
      </c>
    </row>
    <row r="1048139" spans="10:10">
      <c r="J1048139" s="168" t="str">
        <f>IF(C1048139="","",VLOOKUP(C1048139,运单基本信息!$C$4:$P$1048576,12,FALSE))</f>
        <v/>
      </c>
    </row>
    <row r="1048140" spans="10:10">
      <c r="J1048140" s="168" t="str">
        <f>IF(C1048140="","",VLOOKUP(C1048140,运单基本信息!$C$4:$P$1048576,12,FALSE))</f>
        <v/>
      </c>
    </row>
    <row r="1048141" spans="10:10">
      <c r="J1048141" s="168" t="str">
        <f>IF(C1048141="","",VLOOKUP(C1048141,运单基本信息!$C$4:$P$1048576,12,FALSE))</f>
        <v/>
      </c>
    </row>
    <row r="1048142" spans="10:10">
      <c r="J1048142" s="168" t="str">
        <f>IF(C1048142="","",VLOOKUP(C1048142,运单基本信息!$C$4:$P$1048576,12,FALSE))</f>
        <v/>
      </c>
    </row>
    <row r="1048143" spans="10:10">
      <c r="J1048143" s="168" t="str">
        <f>IF(C1048143="","",VLOOKUP(C1048143,运单基本信息!$C$4:$P$1048576,12,FALSE))</f>
        <v/>
      </c>
    </row>
    <row r="1048144" spans="10:10">
      <c r="J1048144" s="168" t="str">
        <f>IF(C1048144="","",VLOOKUP(C1048144,运单基本信息!$C$4:$P$1048576,12,FALSE))</f>
        <v/>
      </c>
    </row>
    <row r="1048145" spans="10:10">
      <c r="J1048145" s="168" t="str">
        <f>IF(C1048145="","",VLOOKUP(C1048145,运单基本信息!$C$4:$P$1048576,12,FALSE))</f>
        <v/>
      </c>
    </row>
    <row r="1048146" spans="10:10">
      <c r="J1048146" s="168" t="str">
        <f>IF(C1048146="","",VLOOKUP(C1048146,运单基本信息!$C$4:$P$1048576,12,FALSE))</f>
        <v/>
      </c>
    </row>
    <row r="1048147" spans="10:10">
      <c r="J1048147" s="168" t="str">
        <f>IF(C1048147="","",VLOOKUP(C1048147,运单基本信息!$C$4:$P$1048576,12,FALSE))</f>
        <v/>
      </c>
    </row>
    <row r="1048148" spans="10:10">
      <c r="J1048148" s="168" t="str">
        <f>IF(C1048148="","",VLOOKUP(C1048148,运单基本信息!$C$4:$P$1048576,12,FALSE))</f>
        <v/>
      </c>
    </row>
    <row r="1048149" spans="10:10">
      <c r="J1048149" s="168" t="str">
        <f>IF(C1048149="","",VLOOKUP(C1048149,运单基本信息!$C$4:$P$1048576,12,FALSE))</f>
        <v/>
      </c>
    </row>
    <row r="1048150" spans="10:10">
      <c r="J1048150" s="168" t="str">
        <f>IF(C1048150="","",VLOOKUP(C1048150,运单基本信息!$C$4:$P$1048576,12,FALSE))</f>
        <v/>
      </c>
    </row>
    <row r="1048151" spans="10:10">
      <c r="J1048151" s="168" t="str">
        <f>IF(C1048151="","",VLOOKUP(C1048151,运单基本信息!$C$4:$P$1048576,12,FALSE))</f>
        <v/>
      </c>
    </row>
    <row r="1048152" spans="10:10">
      <c r="J1048152" s="168" t="str">
        <f>IF(C1048152="","",VLOOKUP(C1048152,运单基本信息!$C$4:$P$1048576,12,FALSE))</f>
        <v/>
      </c>
    </row>
    <row r="1048153" spans="10:10">
      <c r="J1048153" s="168" t="str">
        <f>IF(C1048153="","",VLOOKUP(C1048153,运单基本信息!$C$4:$P$1048576,12,FALSE))</f>
        <v/>
      </c>
    </row>
    <row r="1048154" spans="10:10">
      <c r="J1048154" s="168" t="str">
        <f>IF(C1048154="","",VLOOKUP(C1048154,运单基本信息!$C$4:$P$1048576,12,FALSE))</f>
        <v/>
      </c>
    </row>
    <row r="1048155" spans="10:10">
      <c r="J1048155" s="168" t="str">
        <f>IF(C1048155="","",VLOOKUP(C1048155,运单基本信息!$C$4:$P$1048576,12,FALSE))</f>
        <v/>
      </c>
    </row>
    <row r="1048156" spans="10:10">
      <c r="J1048156" s="168" t="str">
        <f>IF(C1048156="","",VLOOKUP(C1048156,运单基本信息!$C$4:$P$1048576,12,FALSE))</f>
        <v/>
      </c>
    </row>
    <row r="1048157" spans="10:10">
      <c r="J1048157" s="168" t="str">
        <f>IF(C1048157="","",VLOOKUP(C1048157,运单基本信息!$C$4:$P$1048576,12,FALSE))</f>
        <v/>
      </c>
    </row>
    <row r="1048158" spans="10:10">
      <c r="J1048158" s="168" t="str">
        <f>IF(C1048158="","",VLOOKUP(C1048158,运单基本信息!$C$4:$P$1048576,12,FALSE))</f>
        <v/>
      </c>
    </row>
    <row r="1048159" spans="10:10">
      <c r="J1048159" s="168" t="str">
        <f>IF(C1048159="","",VLOOKUP(C1048159,运单基本信息!$C$4:$P$1048576,12,FALSE))</f>
        <v/>
      </c>
    </row>
    <row r="1048160" spans="10:10">
      <c r="J1048160" s="168" t="str">
        <f>IF(C1048160="","",VLOOKUP(C1048160,运单基本信息!$C$4:$P$1048576,12,FALSE))</f>
        <v/>
      </c>
    </row>
    <row r="1048161" spans="10:10">
      <c r="J1048161" s="168" t="str">
        <f>IF(C1048161="","",VLOOKUP(C1048161,运单基本信息!$C$4:$P$1048576,12,FALSE))</f>
        <v/>
      </c>
    </row>
    <row r="1048162" spans="10:10">
      <c r="J1048162" s="168" t="str">
        <f>IF(C1048162="","",VLOOKUP(C1048162,运单基本信息!$C$4:$P$1048576,12,FALSE))</f>
        <v/>
      </c>
    </row>
    <row r="1048163" spans="10:10">
      <c r="J1048163" s="168" t="str">
        <f>IF(C1048163="","",VLOOKUP(C1048163,运单基本信息!$C$4:$P$1048576,12,FALSE))</f>
        <v/>
      </c>
    </row>
    <row r="1048164" spans="10:10">
      <c r="J1048164" s="168" t="str">
        <f>IF(C1048164="","",VLOOKUP(C1048164,运单基本信息!$C$4:$P$1048576,12,FALSE))</f>
        <v/>
      </c>
    </row>
    <row r="1048165" spans="10:10">
      <c r="J1048165" s="168" t="str">
        <f>IF(C1048165="","",VLOOKUP(C1048165,运单基本信息!$C$4:$P$1048576,12,FALSE))</f>
        <v/>
      </c>
    </row>
    <row r="1048166" spans="10:10">
      <c r="J1048166" s="168" t="str">
        <f>IF(C1048166="","",VLOOKUP(C1048166,运单基本信息!$C$4:$P$1048576,12,FALSE))</f>
        <v/>
      </c>
    </row>
    <row r="1048167" spans="10:10">
      <c r="J1048167" s="168" t="str">
        <f>IF(C1048167="","",VLOOKUP(C1048167,运单基本信息!$C$4:$P$1048576,12,FALSE))</f>
        <v/>
      </c>
    </row>
    <row r="1048168" spans="10:10">
      <c r="J1048168" s="168" t="str">
        <f>IF(C1048168="","",VLOOKUP(C1048168,运单基本信息!$C$4:$P$1048576,12,FALSE))</f>
        <v/>
      </c>
    </row>
    <row r="1048169" spans="10:10">
      <c r="J1048169" s="168" t="str">
        <f>IF(C1048169="","",VLOOKUP(C1048169,运单基本信息!$C$4:$P$1048576,12,FALSE))</f>
        <v/>
      </c>
    </row>
    <row r="1048170" spans="10:10">
      <c r="J1048170" s="168" t="str">
        <f>IF(C1048170="","",VLOOKUP(C1048170,运单基本信息!$C$4:$P$1048576,12,FALSE))</f>
        <v/>
      </c>
    </row>
    <row r="1048171" spans="10:10">
      <c r="J1048171" s="168" t="str">
        <f>IF(C1048171="","",VLOOKUP(C1048171,运单基本信息!$C$4:$P$1048576,12,FALSE))</f>
        <v/>
      </c>
    </row>
    <row r="1048172" spans="10:10">
      <c r="J1048172" s="168" t="str">
        <f>IF(C1048172="","",VLOOKUP(C1048172,运单基本信息!$C$4:$P$1048576,12,FALSE))</f>
        <v/>
      </c>
    </row>
    <row r="1048173" spans="10:10">
      <c r="J1048173" s="168" t="str">
        <f>IF(C1048173="","",VLOOKUP(C1048173,运单基本信息!$C$4:$P$1048576,12,FALSE))</f>
        <v/>
      </c>
    </row>
    <row r="1048174" spans="10:10">
      <c r="J1048174" s="168" t="str">
        <f>IF(C1048174="","",VLOOKUP(C1048174,运单基本信息!$C$4:$P$1048576,12,FALSE))</f>
        <v/>
      </c>
    </row>
    <row r="1048175" spans="10:10">
      <c r="J1048175" s="168" t="str">
        <f>IF(C1048175="","",VLOOKUP(C1048175,运单基本信息!$C$4:$P$1048576,12,FALSE))</f>
        <v/>
      </c>
    </row>
    <row r="1048176" spans="10:10">
      <c r="J1048176" s="168" t="str">
        <f>IF(C1048176="","",VLOOKUP(C1048176,运单基本信息!$C$4:$P$1048576,12,FALSE))</f>
        <v/>
      </c>
    </row>
    <row r="1048177" spans="10:10">
      <c r="J1048177" s="168" t="str">
        <f>IF(C1048177="","",VLOOKUP(C1048177,运单基本信息!$C$4:$P$1048576,12,FALSE))</f>
        <v/>
      </c>
    </row>
    <row r="1048178" spans="10:10">
      <c r="J1048178" s="168" t="str">
        <f>IF(C1048178="","",VLOOKUP(C1048178,运单基本信息!$C$4:$P$1048576,12,FALSE))</f>
        <v/>
      </c>
    </row>
    <row r="1048179" spans="10:10">
      <c r="J1048179" s="168" t="str">
        <f>IF(C1048179="","",VLOOKUP(C1048179,运单基本信息!$C$4:$P$1048576,12,FALSE))</f>
        <v/>
      </c>
    </row>
    <row r="1048180" spans="10:10">
      <c r="J1048180" s="168" t="str">
        <f>IF(C1048180="","",VLOOKUP(C1048180,运单基本信息!$C$4:$P$1048576,12,FALSE))</f>
        <v/>
      </c>
    </row>
    <row r="1048181" spans="10:10">
      <c r="J1048181" s="168" t="str">
        <f>IF(C1048181="","",VLOOKUP(C1048181,运单基本信息!$C$4:$P$1048576,12,FALSE))</f>
        <v/>
      </c>
    </row>
    <row r="1048182" spans="10:10">
      <c r="J1048182" s="168" t="str">
        <f>IF(C1048182="","",VLOOKUP(C1048182,运单基本信息!$C$4:$P$1048576,12,FALSE))</f>
        <v/>
      </c>
    </row>
    <row r="1048183" spans="10:10">
      <c r="J1048183" s="168" t="str">
        <f>IF(C1048183="","",VLOOKUP(C1048183,运单基本信息!$C$4:$P$1048576,12,FALSE))</f>
        <v/>
      </c>
    </row>
    <row r="1048184" spans="10:10">
      <c r="J1048184" s="168" t="str">
        <f>IF(C1048184="","",VLOOKUP(C1048184,运单基本信息!$C$4:$P$1048576,12,FALSE))</f>
        <v/>
      </c>
    </row>
    <row r="1048185" spans="10:10">
      <c r="J1048185" s="168" t="str">
        <f>IF(C1048185="","",VLOOKUP(C1048185,运单基本信息!$C$4:$P$1048576,12,FALSE))</f>
        <v/>
      </c>
    </row>
    <row r="1048186" spans="10:10">
      <c r="J1048186" s="168" t="str">
        <f>IF(C1048186="","",VLOOKUP(C1048186,运单基本信息!$C$4:$P$1048576,12,FALSE))</f>
        <v/>
      </c>
    </row>
    <row r="1048187" spans="10:10">
      <c r="J1048187" s="168" t="str">
        <f>IF(C1048187="","",VLOOKUP(C1048187,运单基本信息!$C$4:$P$1048576,12,FALSE))</f>
        <v/>
      </c>
    </row>
    <row r="1048188" spans="10:10">
      <c r="J1048188" s="168" t="str">
        <f>IF(C1048188="","",VLOOKUP(C1048188,运单基本信息!$C$4:$P$1048576,12,FALSE))</f>
        <v/>
      </c>
    </row>
    <row r="1048189" spans="10:10">
      <c r="J1048189" s="168" t="str">
        <f>IF(C1048189="","",VLOOKUP(C1048189,运单基本信息!$C$4:$P$1048576,12,FALSE))</f>
        <v/>
      </c>
    </row>
    <row r="1048190" spans="10:10">
      <c r="J1048190" s="168" t="str">
        <f>IF(C1048190="","",VLOOKUP(C1048190,运单基本信息!$C$4:$P$1048576,12,FALSE))</f>
        <v/>
      </c>
    </row>
    <row r="1048191" spans="10:10">
      <c r="J1048191" s="168" t="str">
        <f>IF(C1048191="","",VLOOKUP(C1048191,运单基本信息!$C$4:$P$1048576,12,FALSE))</f>
        <v/>
      </c>
    </row>
    <row r="1048192" spans="10:10">
      <c r="J1048192" s="168" t="str">
        <f>IF(C1048192="","",VLOOKUP(C1048192,运单基本信息!$C$4:$P$1048576,12,FALSE))</f>
        <v/>
      </c>
    </row>
    <row r="1048193" spans="10:10">
      <c r="J1048193" s="168" t="str">
        <f>IF(C1048193="","",VLOOKUP(C1048193,运单基本信息!$C$4:$P$1048576,12,FALSE))</f>
        <v/>
      </c>
    </row>
    <row r="1048194" spans="10:10">
      <c r="J1048194" s="168" t="str">
        <f>IF(C1048194="","",VLOOKUP(C1048194,运单基本信息!$C$4:$P$1048576,12,FALSE))</f>
        <v/>
      </c>
    </row>
    <row r="1048195" spans="10:10">
      <c r="J1048195" s="168" t="str">
        <f>IF(C1048195="","",VLOOKUP(C1048195,运单基本信息!$C$4:$P$1048576,12,FALSE))</f>
        <v/>
      </c>
    </row>
    <row r="1048196" spans="10:10">
      <c r="J1048196" s="168" t="str">
        <f>IF(C1048196="","",VLOOKUP(C1048196,运单基本信息!$C$4:$P$1048576,12,FALSE))</f>
        <v/>
      </c>
    </row>
    <row r="1048197" spans="10:10">
      <c r="J1048197" s="168" t="str">
        <f>IF(C1048197="","",VLOOKUP(C1048197,运单基本信息!$C$4:$P$1048576,12,FALSE))</f>
        <v/>
      </c>
    </row>
    <row r="1048198" spans="10:10">
      <c r="J1048198" s="168" t="str">
        <f>IF(C1048198="","",VLOOKUP(C1048198,运单基本信息!$C$4:$P$1048576,12,FALSE))</f>
        <v/>
      </c>
    </row>
    <row r="1048199" spans="10:10">
      <c r="J1048199" s="168" t="str">
        <f>IF(C1048199="","",VLOOKUP(C1048199,运单基本信息!$C$4:$P$1048576,12,FALSE))</f>
        <v/>
      </c>
    </row>
    <row r="1048200" spans="10:10">
      <c r="J1048200" s="168" t="str">
        <f>IF(C1048200="","",VLOOKUP(C1048200,运单基本信息!$C$4:$P$1048576,12,FALSE))</f>
        <v/>
      </c>
    </row>
    <row r="1048201" spans="10:10">
      <c r="J1048201" s="168" t="str">
        <f>IF(C1048201="","",VLOOKUP(C1048201,运单基本信息!$C$4:$P$1048576,12,FALSE))</f>
        <v/>
      </c>
    </row>
    <row r="1048202" spans="10:10">
      <c r="J1048202" s="168" t="str">
        <f>IF(C1048202="","",VLOOKUP(C1048202,运单基本信息!$C$4:$P$1048576,12,FALSE))</f>
        <v/>
      </c>
    </row>
    <row r="1048203" spans="10:10">
      <c r="J1048203" s="168" t="str">
        <f>IF(C1048203="","",VLOOKUP(C1048203,运单基本信息!$C$4:$P$1048576,12,FALSE))</f>
        <v/>
      </c>
    </row>
    <row r="1048204" spans="10:10">
      <c r="J1048204" s="168" t="str">
        <f>IF(C1048204="","",VLOOKUP(C1048204,运单基本信息!$C$4:$P$1048576,12,FALSE))</f>
        <v/>
      </c>
    </row>
    <row r="1048205" spans="10:10">
      <c r="J1048205" s="168" t="str">
        <f>IF(C1048205="","",VLOOKUP(C1048205,运单基本信息!$C$4:$P$1048576,12,FALSE))</f>
        <v/>
      </c>
    </row>
    <row r="1048206" spans="10:10">
      <c r="J1048206" s="168" t="str">
        <f>IF(C1048206="","",VLOOKUP(C1048206,运单基本信息!$C$4:$P$1048576,12,FALSE))</f>
        <v/>
      </c>
    </row>
    <row r="1048207" spans="10:10">
      <c r="J1048207" s="168" t="str">
        <f>IF(C1048207="","",VLOOKUP(C1048207,运单基本信息!$C$4:$P$1048576,12,FALSE))</f>
        <v/>
      </c>
    </row>
    <row r="1048208" spans="10:10">
      <c r="J1048208" s="168" t="str">
        <f>IF(C1048208="","",VLOOKUP(C1048208,运单基本信息!$C$4:$P$1048576,12,FALSE))</f>
        <v/>
      </c>
    </row>
    <row r="1048209" spans="10:10">
      <c r="J1048209" s="168" t="str">
        <f>IF(C1048209="","",VLOOKUP(C1048209,运单基本信息!$C$4:$P$1048576,12,FALSE))</f>
        <v/>
      </c>
    </row>
    <row r="1048210" spans="10:10">
      <c r="J1048210" s="168" t="str">
        <f>IF(C1048210="","",VLOOKUP(C1048210,运单基本信息!$C$4:$P$1048576,12,FALSE))</f>
        <v/>
      </c>
    </row>
    <row r="1048211" spans="10:10">
      <c r="J1048211" s="168" t="str">
        <f>IF(C1048211="","",VLOOKUP(C1048211,运单基本信息!$C$4:$P$1048576,12,FALSE))</f>
        <v/>
      </c>
    </row>
    <row r="1048212" spans="10:10">
      <c r="J1048212" s="168" t="str">
        <f>IF(C1048212="","",VLOOKUP(C1048212,运单基本信息!$C$4:$P$1048576,12,FALSE))</f>
        <v/>
      </c>
    </row>
    <row r="1048213" spans="10:10">
      <c r="J1048213" s="168" t="str">
        <f>IF(C1048213="","",VLOOKUP(C1048213,运单基本信息!$C$4:$P$1048576,12,FALSE))</f>
        <v/>
      </c>
    </row>
    <row r="1048214" spans="10:10">
      <c r="J1048214" s="168" t="str">
        <f>IF(C1048214="","",VLOOKUP(C1048214,运单基本信息!$C$4:$P$1048576,12,FALSE))</f>
        <v/>
      </c>
    </row>
    <row r="1048215" spans="10:10">
      <c r="J1048215" s="168" t="str">
        <f>IF(C1048215="","",VLOOKUP(C1048215,运单基本信息!$C$4:$P$1048576,12,FALSE))</f>
        <v/>
      </c>
    </row>
    <row r="1048216" spans="10:10">
      <c r="J1048216" s="168" t="str">
        <f>IF(C1048216="","",VLOOKUP(C1048216,运单基本信息!$C$4:$P$1048576,12,FALSE))</f>
        <v/>
      </c>
    </row>
    <row r="1048217" spans="10:10">
      <c r="J1048217" s="168" t="str">
        <f>IF(C1048217="","",VLOOKUP(C1048217,运单基本信息!$C$4:$P$1048576,12,FALSE))</f>
        <v/>
      </c>
    </row>
    <row r="1048218" spans="10:10">
      <c r="J1048218" s="168" t="str">
        <f>IF(C1048218="","",VLOOKUP(C1048218,运单基本信息!$C$4:$P$1048576,12,FALSE))</f>
        <v/>
      </c>
    </row>
    <row r="1048219" spans="10:10">
      <c r="J1048219" s="168" t="str">
        <f>IF(C1048219="","",VLOOKUP(C1048219,运单基本信息!$C$4:$P$1048576,12,FALSE))</f>
        <v/>
      </c>
    </row>
    <row r="1048220" spans="10:10">
      <c r="J1048220" s="168" t="str">
        <f>IF(C1048220="","",VLOOKUP(C1048220,运单基本信息!$C$4:$P$1048576,12,FALSE))</f>
        <v/>
      </c>
    </row>
    <row r="1048221" spans="10:10">
      <c r="J1048221" s="168" t="str">
        <f>IF(C1048221="","",VLOOKUP(C1048221,运单基本信息!$C$4:$P$1048576,12,FALSE))</f>
        <v/>
      </c>
    </row>
    <row r="1048222" spans="10:10">
      <c r="J1048222" s="168" t="str">
        <f>IF(C1048222="","",VLOOKUP(C1048222,运单基本信息!$C$4:$P$1048576,12,FALSE))</f>
        <v/>
      </c>
    </row>
    <row r="1048223" spans="10:10">
      <c r="J1048223" s="168" t="str">
        <f>IF(C1048223="","",VLOOKUP(C1048223,运单基本信息!$C$4:$P$1048576,12,FALSE))</f>
        <v/>
      </c>
    </row>
    <row r="1048224" spans="10:10">
      <c r="J1048224" s="168" t="str">
        <f>IF(C1048224="","",VLOOKUP(C1048224,运单基本信息!$C$4:$P$1048576,12,FALSE))</f>
        <v/>
      </c>
    </row>
    <row r="1048225" spans="10:10">
      <c r="J1048225" s="168" t="str">
        <f>IF(C1048225="","",VLOOKUP(C1048225,运单基本信息!$C$4:$P$1048576,12,FALSE))</f>
        <v/>
      </c>
    </row>
    <row r="1048226" spans="10:10">
      <c r="J1048226" s="168" t="str">
        <f>IF(C1048226="","",VLOOKUP(C1048226,运单基本信息!$C$4:$P$1048576,12,FALSE))</f>
        <v/>
      </c>
    </row>
    <row r="1048227" spans="10:10">
      <c r="J1048227" s="168" t="str">
        <f>IF(C1048227="","",VLOOKUP(C1048227,运单基本信息!$C$4:$P$1048576,12,FALSE))</f>
        <v/>
      </c>
    </row>
    <row r="1048228" spans="10:10">
      <c r="J1048228" s="168" t="str">
        <f>IF(C1048228="","",VLOOKUP(C1048228,运单基本信息!$C$4:$P$1048576,12,FALSE))</f>
        <v/>
      </c>
    </row>
    <row r="1048229" spans="10:10">
      <c r="J1048229" s="168" t="str">
        <f>IF(C1048229="","",VLOOKUP(C1048229,运单基本信息!$C$4:$P$1048576,12,FALSE))</f>
        <v/>
      </c>
    </row>
    <row r="1048230" spans="10:10">
      <c r="J1048230" s="168" t="str">
        <f>IF(C1048230="","",VLOOKUP(C1048230,运单基本信息!$C$4:$P$1048576,12,FALSE))</f>
        <v/>
      </c>
    </row>
    <row r="1048231" spans="10:10">
      <c r="J1048231" s="168" t="str">
        <f>IF(C1048231="","",VLOOKUP(C1048231,运单基本信息!$C$4:$P$1048576,12,FALSE))</f>
        <v/>
      </c>
    </row>
    <row r="1048232" spans="10:10">
      <c r="J1048232" s="168" t="str">
        <f>IF(C1048232="","",VLOOKUP(C1048232,运单基本信息!$C$4:$P$1048576,12,FALSE))</f>
        <v/>
      </c>
    </row>
    <row r="1048233" spans="10:10">
      <c r="J1048233" s="168" t="str">
        <f>IF(C1048233="","",VLOOKUP(C1048233,运单基本信息!$C$4:$P$1048576,12,FALSE))</f>
        <v/>
      </c>
    </row>
    <row r="1048234" spans="10:10">
      <c r="J1048234" s="168" t="str">
        <f>IF(C1048234="","",VLOOKUP(C1048234,运单基本信息!$C$4:$P$1048576,12,FALSE))</f>
        <v/>
      </c>
    </row>
    <row r="1048235" spans="10:10">
      <c r="J1048235" s="168" t="str">
        <f>IF(C1048235="","",VLOOKUP(C1048235,运单基本信息!$C$4:$P$1048576,12,FALSE))</f>
        <v/>
      </c>
    </row>
    <row r="1048236" spans="10:10">
      <c r="J1048236" s="168" t="str">
        <f>IF(C1048236="","",VLOOKUP(C1048236,运单基本信息!$C$4:$P$1048576,12,FALSE))</f>
        <v/>
      </c>
    </row>
    <row r="1048237" spans="10:10">
      <c r="J1048237" s="168" t="str">
        <f>IF(C1048237="","",VLOOKUP(C1048237,运单基本信息!$C$4:$P$1048576,12,FALSE))</f>
        <v/>
      </c>
    </row>
    <row r="1048238" spans="10:10">
      <c r="J1048238" s="168" t="str">
        <f>IF(C1048238="","",VLOOKUP(C1048238,运单基本信息!$C$4:$P$1048576,12,FALSE))</f>
        <v/>
      </c>
    </row>
    <row r="1048239" spans="10:10">
      <c r="J1048239" s="168" t="str">
        <f>IF(C1048239="","",VLOOKUP(C1048239,运单基本信息!$C$4:$P$1048576,12,FALSE))</f>
        <v/>
      </c>
    </row>
    <row r="1048240" spans="10:10">
      <c r="J1048240" s="168" t="str">
        <f>IF(C1048240="","",VLOOKUP(C1048240,运单基本信息!$C$4:$P$1048576,12,FALSE))</f>
        <v/>
      </c>
    </row>
    <row r="1048241" spans="10:10">
      <c r="J1048241" s="168" t="str">
        <f>IF(C1048241="","",VLOOKUP(C1048241,运单基本信息!$C$4:$P$1048576,12,FALSE))</f>
        <v/>
      </c>
    </row>
    <row r="1048242" spans="10:10">
      <c r="J1048242" s="168" t="str">
        <f>IF(C1048242="","",VLOOKUP(C1048242,运单基本信息!$C$4:$P$1048576,12,FALSE))</f>
        <v/>
      </c>
    </row>
    <row r="1048243" spans="10:10">
      <c r="J1048243" s="168" t="str">
        <f>IF(C1048243="","",VLOOKUP(C1048243,运单基本信息!$C$4:$P$1048576,12,FALSE))</f>
        <v/>
      </c>
    </row>
    <row r="1048244" spans="10:10">
      <c r="J1048244" s="168" t="str">
        <f>IF(C1048244="","",VLOOKUP(C1048244,运单基本信息!$C$4:$P$1048576,12,FALSE))</f>
        <v/>
      </c>
    </row>
    <row r="1048245" spans="10:10">
      <c r="J1048245" s="168" t="str">
        <f>IF(C1048245="","",VLOOKUP(C1048245,运单基本信息!$C$4:$P$1048576,12,FALSE))</f>
        <v/>
      </c>
    </row>
    <row r="1048246" spans="10:10">
      <c r="J1048246" s="168" t="str">
        <f>IF(C1048246="","",VLOOKUP(C1048246,运单基本信息!$C$4:$P$1048576,12,FALSE))</f>
        <v/>
      </c>
    </row>
    <row r="1048247" spans="10:10">
      <c r="J1048247" s="168" t="str">
        <f>IF(C1048247="","",VLOOKUP(C1048247,运单基本信息!$C$4:$P$1048576,12,FALSE))</f>
        <v/>
      </c>
    </row>
    <row r="1048248" spans="10:10">
      <c r="J1048248" s="168" t="str">
        <f>IF(C1048248="","",VLOOKUP(C1048248,运单基本信息!$C$4:$P$1048576,12,FALSE))</f>
        <v/>
      </c>
    </row>
    <row r="1048249" spans="10:10">
      <c r="J1048249" s="168" t="str">
        <f>IF(C1048249="","",VLOOKUP(C1048249,运单基本信息!$C$4:$P$1048576,12,FALSE))</f>
        <v/>
      </c>
    </row>
    <row r="1048250" spans="10:10">
      <c r="J1048250" s="168" t="str">
        <f>IF(C1048250="","",VLOOKUP(C1048250,运单基本信息!$C$4:$P$1048576,12,FALSE))</f>
        <v/>
      </c>
    </row>
    <row r="1048251" spans="10:10">
      <c r="J1048251" s="168" t="str">
        <f>IF(C1048251="","",VLOOKUP(C1048251,运单基本信息!$C$4:$P$1048576,12,FALSE))</f>
        <v/>
      </c>
    </row>
    <row r="1048252" spans="10:10">
      <c r="J1048252" s="168" t="str">
        <f>IF(C1048252="","",VLOOKUP(C1048252,运单基本信息!$C$4:$P$1048576,12,FALSE))</f>
        <v/>
      </c>
    </row>
    <row r="1048253" spans="10:10">
      <c r="J1048253" s="168" t="str">
        <f>IF(C1048253="","",VLOOKUP(C1048253,运单基本信息!$C$4:$P$1048576,12,FALSE))</f>
        <v/>
      </c>
    </row>
    <row r="1048254" spans="10:10">
      <c r="J1048254" s="168" t="str">
        <f>IF(C1048254="","",VLOOKUP(C1048254,运单基本信息!$C$4:$P$1048576,12,FALSE))</f>
        <v/>
      </c>
    </row>
    <row r="1048255" spans="10:10">
      <c r="J1048255" s="168" t="str">
        <f>IF(C1048255="","",VLOOKUP(C1048255,运单基本信息!$C$4:$P$1048576,12,FALSE))</f>
        <v/>
      </c>
    </row>
    <row r="1048256" spans="10:10">
      <c r="J1048256" s="168" t="str">
        <f>IF(C1048256="","",VLOOKUP(C1048256,运单基本信息!$C$4:$P$1048576,12,FALSE))</f>
        <v/>
      </c>
    </row>
    <row r="1048257" spans="10:10">
      <c r="J1048257" s="168" t="str">
        <f>IF(C1048257="","",VLOOKUP(C1048257,运单基本信息!$C$4:$P$1048576,12,FALSE))</f>
        <v/>
      </c>
    </row>
    <row r="1048258" spans="10:10">
      <c r="J1048258" s="168" t="str">
        <f>IF(C1048258="","",VLOOKUP(C1048258,运单基本信息!$C$4:$P$1048576,12,FALSE))</f>
        <v/>
      </c>
    </row>
    <row r="1048259" spans="10:10">
      <c r="J1048259" s="168" t="str">
        <f>IF(C1048259="","",VLOOKUP(C1048259,运单基本信息!$C$4:$P$1048576,12,FALSE))</f>
        <v/>
      </c>
    </row>
    <row r="1048260" spans="10:10">
      <c r="J1048260" s="168" t="str">
        <f>IF(C1048260="","",VLOOKUP(C1048260,运单基本信息!$C$4:$P$1048576,12,FALSE))</f>
        <v/>
      </c>
    </row>
    <row r="1048261" spans="10:10">
      <c r="J1048261" s="168" t="str">
        <f>IF(C1048261="","",VLOOKUP(C1048261,运单基本信息!$C$4:$P$1048576,12,FALSE))</f>
        <v/>
      </c>
    </row>
    <row r="1048262" spans="10:10">
      <c r="J1048262" s="168" t="str">
        <f>IF(C1048262="","",VLOOKUP(C1048262,运单基本信息!$C$4:$P$1048576,12,FALSE))</f>
        <v/>
      </c>
    </row>
    <row r="1048263" spans="10:10">
      <c r="J1048263" s="168" t="str">
        <f>IF(C1048263="","",VLOOKUP(C1048263,运单基本信息!$C$4:$P$1048576,12,FALSE))</f>
        <v/>
      </c>
    </row>
    <row r="1048264" spans="10:10">
      <c r="J1048264" s="168" t="str">
        <f>IF(C1048264="","",VLOOKUP(C1048264,运单基本信息!$C$4:$P$1048576,12,FALSE))</f>
        <v/>
      </c>
    </row>
    <row r="1048265" spans="10:10">
      <c r="J1048265" s="168" t="str">
        <f>IF(C1048265="","",VLOOKUP(C1048265,运单基本信息!$C$4:$P$1048576,12,FALSE))</f>
        <v/>
      </c>
    </row>
    <row r="1048266" spans="10:10">
      <c r="J1048266" s="168" t="str">
        <f>IF(C1048266="","",VLOOKUP(C1048266,运单基本信息!$C$4:$P$1048576,12,FALSE))</f>
        <v/>
      </c>
    </row>
    <row r="1048267" spans="10:10">
      <c r="J1048267" s="168" t="str">
        <f>IF(C1048267="","",VLOOKUP(C1048267,运单基本信息!$C$4:$P$1048576,12,FALSE))</f>
        <v/>
      </c>
    </row>
    <row r="1048268" spans="10:10">
      <c r="J1048268" s="168" t="str">
        <f>IF(C1048268="","",VLOOKUP(C1048268,运单基本信息!$C$4:$P$1048576,12,FALSE))</f>
        <v/>
      </c>
    </row>
    <row r="1048269" spans="10:10">
      <c r="J1048269" s="168" t="str">
        <f>IF(C1048269="","",VLOOKUP(C1048269,运单基本信息!$C$4:$P$1048576,12,FALSE))</f>
        <v/>
      </c>
    </row>
    <row r="1048270" spans="10:10">
      <c r="J1048270" s="168" t="str">
        <f>IF(C1048270="","",VLOOKUP(C1048270,运单基本信息!$C$4:$P$1048576,12,FALSE))</f>
        <v/>
      </c>
    </row>
    <row r="1048271" spans="10:10">
      <c r="J1048271" s="168" t="str">
        <f>IF(C1048271="","",VLOOKUP(C1048271,运单基本信息!$C$4:$P$1048576,12,FALSE))</f>
        <v/>
      </c>
    </row>
    <row r="1048272" spans="10:10">
      <c r="J1048272" s="168" t="str">
        <f>IF(C1048272="","",VLOOKUP(C1048272,运单基本信息!$C$4:$P$1048576,12,FALSE))</f>
        <v/>
      </c>
    </row>
    <row r="1048273" spans="10:10">
      <c r="J1048273" s="168" t="str">
        <f>IF(C1048273="","",VLOOKUP(C1048273,运单基本信息!$C$4:$P$1048576,12,FALSE))</f>
        <v/>
      </c>
    </row>
    <row r="1048274" spans="10:10">
      <c r="J1048274" s="168" t="str">
        <f>IF(C1048274="","",VLOOKUP(C1048274,运单基本信息!$C$4:$P$1048576,12,FALSE))</f>
        <v/>
      </c>
    </row>
    <row r="1048275" spans="10:10">
      <c r="J1048275" s="168" t="str">
        <f>IF(C1048275="","",VLOOKUP(C1048275,运单基本信息!$C$4:$P$1048576,12,FALSE))</f>
        <v/>
      </c>
    </row>
    <row r="1048276" spans="10:10">
      <c r="J1048276" s="168" t="str">
        <f>IF(C1048276="","",VLOOKUP(C1048276,运单基本信息!$C$4:$P$1048576,12,FALSE))</f>
        <v/>
      </c>
    </row>
    <row r="1048277" spans="10:10">
      <c r="J1048277" s="168" t="str">
        <f>IF(C1048277="","",VLOOKUP(C1048277,运单基本信息!$C$4:$P$1048576,12,FALSE))</f>
        <v/>
      </c>
    </row>
    <row r="1048278" spans="10:10">
      <c r="J1048278" s="168" t="str">
        <f>IF(C1048278="","",VLOOKUP(C1048278,运单基本信息!$C$4:$P$1048576,12,FALSE))</f>
        <v/>
      </c>
    </row>
    <row r="1048279" spans="10:10">
      <c r="J1048279" s="168" t="str">
        <f>IF(C1048279="","",VLOOKUP(C1048279,运单基本信息!$C$4:$P$1048576,12,FALSE))</f>
        <v/>
      </c>
    </row>
    <row r="1048280" spans="10:10">
      <c r="J1048280" s="168" t="str">
        <f>IF(C1048280="","",VLOOKUP(C1048280,运单基本信息!$C$4:$P$1048576,12,FALSE))</f>
        <v/>
      </c>
    </row>
    <row r="1048281" spans="10:10">
      <c r="J1048281" s="168" t="str">
        <f>IF(C1048281="","",VLOOKUP(C1048281,运单基本信息!$C$4:$P$1048576,12,FALSE))</f>
        <v/>
      </c>
    </row>
    <row r="1048282" spans="10:10">
      <c r="J1048282" s="168" t="str">
        <f>IF(C1048282="","",VLOOKUP(C1048282,运单基本信息!$C$4:$P$1048576,12,FALSE))</f>
        <v/>
      </c>
    </row>
    <row r="1048283" spans="10:10">
      <c r="J1048283" s="168" t="str">
        <f>IF(C1048283="","",VLOOKUP(C1048283,运单基本信息!$C$4:$P$1048576,12,FALSE))</f>
        <v/>
      </c>
    </row>
    <row r="1048284" spans="10:10">
      <c r="J1048284" s="168" t="str">
        <f>IF(C1048284="","",VLOOKUP(C1048284,运单基本信息!$C$4:$P$1048576,12,FALSE))</f>
        <v/>
      </c>
    </row>
    <row r="1048285" spans="10:10">
      <c r="J1048285" s="168" t="str">
        <f>IF(C1048285="","",VLOOKUP(C1048285,运单基本信息!$C$4:$P$1048576,12,FALSE))</f>
        <v/>
      </c>
    </row>
    <row r="1048286" spans="10:10">
      <c r="J1048286" s="168" t="str">
        <f>IF(C1048286="","",VLOOKUP(C1048286,运单基本信息!$C$4:$P$1048576,12,FALSE))</f>
        <v/>
      </c>
    </row>
    <row r="1048287" spans="10:10">
      <c r="J1048287" s="168" t="str">
        <f>IF(C1048287="","",VLOOKUP(C1048287,运单基本信息!$C$4:$P$1048576,12,FALSE))</f>
        <v/>
      </c>
    </row>
    <row r="1048288" spans="10:10">
      <c r="J1048288" s="168" t="str">
        <f>IF(C1048288="","",VLOOKUP(C1048288,运单基本信息!$C$4:$P$1048576,12,FALSE))</f>
        <v/>
      </c>
    </row>
    <row r="1048289" spans="10:10">
      <c r="J1048289" s="168" t="str">
        <f>IF(C1048289="","",VLOOKUP(C1048289,运单基本信息!$C$4:$P$1048576,12,FALSE))</f>
        <v/>
      </c>
    </row>
    <row r="1048290" spans="10:10">
      <c r="J1048290" s="168" t="str">
        <f>IF(C1048290="","",VLOOKUP(C1048290,运单基本信息!$C$4:$P$1048576,12,FALSE))</f>
        <v/>
      </c>
    </row>
    <row r="1048291" spans="10:10">
      <c r="J1048291" s="168" t="str">
        <f>IF(C1048291="","",VLOOKUP(C1048291,运单基本信息!$C$4:$P$1048576,12,FALSE))</f>
        <v/>
      </c>
    </row>
    <row r="1048292" spans="10:10">
      <c r="J1048292" s="168" t="str">
        <f>IF(C1048292="","",VLOOKUP(C1048292,运单基本信息!$C$4:$P$1048576,12,FALSE))</f>
        <v/>
      </c>
    </row>
    <row r="1048293" spans="10:10">
      <c r="J1048293" s="168" t="str">
        <f>IF(C1048293="","",VLOOKUP(C1048293,运单基本信息!$C$4:$P$1048576,12,FALSE))</f>
        <v/>
      </c>
    </row>
    <row r="1048294" spans="10:10">
      <c r="J1048294" s="168" t="str">
        <f>IF(C1048294="","",VLOOKUP(C1048294,运单基本信息!$C$4:$P$1048576,12,FALSE))</f>
        <v/>
      </c>
    </row>
    <row r="1048295" spans="10:10">
      <c r="J1048295" s="168" t="str">
        <f>IF(C1048295="","",VLOOKUP(C1048295,运单基本信息!$C$4:$P$1048576,12,FALSE))</f>
        <v/>
      </c>
    </row>
    <row r="1048296" spans="10:10">
      <c r="J1048296" s="168" t="str">
        <f>IF(C1048296="","",VLOOKUP(C1048296,运单基本信息!$C$4:$P$1048576,12,FALSE))</f>
        <v/>
      </c>
    </row>
    <row r="1048297" spans="10:10">
      <c r="J1048297" s="168" t="str">
        <f>IF(C1048297="","",VLOOKUP(C1048297,运单基本信息!$C$4:$P$1048576,12,FALSE))</f>
        <v/>
      </c>
    </row>
    <row r="1048298" spans="10:10">
      <c r="J1048298" s="168" t="str">
        <f>IF(C1048298="","",VLOOKUP(C1048298,运单基本信息!$C$4:$P$1048576,12,FALSE))</f>
        <v/>
      </c>
    </row>
    <row r="1048299" spans="10:10">
      <c r="J1048299" s="168" t="str">
        <f>IF(C1048299="","",VLOOKUP(C1048299,运单基本信息!$C$4:$P$1048576,12,FALSE))</f>
        <v/>
      </c>
    </row>
    <row r="1048300" spans="10:10">
      <c r="J1048300" s="168" t="str">
        <f>IF(C1048300="","",VLOOKUP(C1048300,运单基本信息!$C$4:$P$1048576,12,FALSE))</f>
        <v/>
      </c>
    </row>
    <row r="1048301" spans="10:10">
      <c r="J1048301" s="168" t="str">
        <f>IF(C1048301="","",VLOOKUP(C1048301,运单基本信息!$C$4:$P$1048576,12,FALSE))</f>
        <v/>
      </c>
    </row>
    <row r="1048302" spans="10:10">
      <c r="J1048302" s="168" t="str">
        <f>IF(C1048302="","",VLOOKUP(C1048302,运单基本信息!$C$4:$P$1048576,12,FALSE))</f>
        <v/>
      </c>
    </row>
    <row r="1048303" spans="10:10">
      <c r="J1048303" s="168" t="str">
        <f>IF(C1048303="","",VLOOKUP(C1048303,运单基本信息!$C$4:$P$1048576,12,FALSE))</f>
        <v/>
      </c>
    </row>
    <row r="1048304" spans="10:10">
      <c r="J1048304" s="168" t="str">
        <f>IF(C1048304="","",VLOOKUP(C1048304,运单基本信息!$C$4:$P$1048576,12,FALSE))</f>
        <v/>
      </c>
    </row>
    <row r="1048305" spans="10:10">
      <c r="J1048305" s="168" t="str">
        <f>IF(C1048305="","",VLOOKUP(C1048305,运单基本信息!$C$4:$P$1048576,12,FALSE))</f>
        <v/>
      </c>
    </row>
    <row r="1048306" spans="10:10">
      <c r="J1048306" s="168" t="str">
        <f>IF(C1048306="","",VLOOKUP(C1048306,运单基本信息!$C$4:$P$1048576,12,FALSE))</f>
        <v/>
      </c>
    </row>
    <row r="1048307" spans="10:10">
      <c r="J1048307" s="168" t="str">
        <f>IF(C1048307="","",VLOOKUP(C1048307,运单基本信息!$C$4:$P$1048576,12,FALSE))</f>
        <v/>
      </c>
    </row>
    <row r="1048308" spans="10:10">
      <c r="J1048308" s="168" t="str">
        <f>IF(C1048308="","",VLOOKUP(C1048308,运单基本信息!$C$4:$P$1048576,12,FALSE))</f>
        <v/>
      </c>
    </row>
    <row r="1048309" spans="10:10">
      <c r="J1048309" s="168" t="str">
        <f>IF(C1048309="","",VLOOKUP(C1048309,运单基本信息!$C$4:$P$1048576,12,FALSE))</f>
        <v/>
      </c>
    </row>
    <row r="1048310" spans="10:10">
      <c r="J1048310" s="168" t="str">
        <f>IF(C1048310="","",VLOOKUP(C1048310,运单基本信息!$C$4:$P$1048576,12,FALSE))</f>
        <v/>
      </c>
    </row>
    <row r="1048311" spans="10:10">
      <c r="J1048311" s="168" t="str">
        <f>IF(C1048311="","",VLOOKUP(C1048311,运单基本信息!$C$4:$P$1048576,12,FALSE))</f>
        <v/>
      </c>
    </row>
    <row r="1048312" spans="10:10">
      <c r="J1048312" s="168" t="str">
        <f>IF(C1048312="","",VLOOKUP(C1048312,运单基本信息!$C$4:$P$1048576,12,FALSE))</f>
        <v/>
      </c>
    </row>
    <row r="1048313" spans="10:10">
      <c r="J1048313" s="168" t="str">
        <f>IF(C1048313="","",VLOOKUP(C1048313,运单基本信息!$C$4:$P$1048576,12,FALSE))</f>
        <v/>
      </c>
    </row>
    <row r="1048314" spans="10:10">
      <c r="J1048314" s="168" t="str">
        <f>IF(C1048314="","",VLOOKUP(C1048314,运单基本信息!$C$4:$P$1048576,12,FALSE))</f>
        <v/>
      </c>
    </row>
    <row r="1048315" spans="10:10">
      <c r="J1048315" s="168" t="str">
        <f>IF(C1048315="","",VLOOKUP(C1048315,运单基本信息!$C$4:$P$1048576,12,FALSE))</f>
        <v/>
      </c>
    </row>
    <row r="1048316" spans="10:10">
      <c r="J1048316" s="168" t="str">
        <f>IF(C1048316="","",VLOOKUP(C1048316,运单基本信息!$C$4:$P$1048576,12,FALSE))</f>
        <v/>
      </c>
    </row>
    <row r="1048317" spans="10:10">
      <c r="J1048317" s="168" t="str">
        <f>IF(C1048317="","",VLOOKUP(C1048317,运单基本信息!$C$4:$P$1048576,12,FALSE))</f>
        <v/>
      </c>
    </row>
    <row r="1048318" spans="10:10">
      <c r="J1048318" s="168" t="str">
        <f>IF(C1048318="","",VLOOKUP(C1048318,运单基本信息!$C$4:$P$1048576,12,FALSE))</f>
        <v/>
      </c>
    </row>
    <row r="1048319" spans="10:10">
      <c r="J1048319" s="168" t="str">
        <f>IF(C1048319="","",VLOOKUP(C1048319,运单基本信息!$C$4:$P$1048576,12,FALSE))</f>
        <v/>
      </c>
    </row>
    <row r="1048320" spans="10:10">
      <c r="J1048320" s="168" t="str">
        <f>IF(C1048320="","",VLOOKUP(C1048320,运单基本信息!$C$4:$P$1048576,12,FALSE))</f>
        <v/>
      </c>
    </row>
    <row r="1048321" spans="10:10">
      <c r="J1048321" s="168" t="str">
        <f>IF(C1048321="","",VLOOKUP(C1048321,运单基本信息!$C$4:$P$1048576,12,FALSE))</f>
        <v/>
      </c>
    </row>
    <row r="1048322" spans="10:10">
      <c r="J1048322" s="168" t="str">
        <f>IF(C1048322="","",VLOOKUP(C1048322,运单基本信息!$C$4:$P$1048576,12,FALSE))</f>
        <v/>
      </c>
    </row>
    <row r="1048323" spans="10:10">
      <c r="J1048323" s="168" t="str">
        <f>IF(C1048323="","",VLOOKUP(C1048323,运单基本信息!$C$4:$P$1048576,12,FALSE))</f>
        <v/>
      </c>
    </row>
    <row r="1048324" spans="10:10">
      <c r="J1048324" s="168" t="str">
        <f>IF(C1048324="","",VLOOKUP(C1048324,运单基本信息!$C$4:$P$1048576,12,FALSE))</f>
        <v/>
      </c>
    </row>
    <row r="1048325" spans="10:10">
      <c r="J1048325" s="168" t="str">
        <f>IF(C1048325="","",VLOOKUP(C1048325,运单基本信息!$C$4:$P$1048576,12,FALSE))</f>
        <v/>
      </c>
    </row>
    <row r="1048326" spans="10:10">
      <c r="J1048326" s="168" t="str">
        <f>IF(C1048326="","",VLOOKUP(C1048326,运单基本信息!$C$4:$P$1048576,12,FALSE))</f>
        <v/>
      </c>
    </row>
    <row r="1048327" spans="10:10">
      <c r="J1048327" s="168" t="str">
        <f>IF(C1048327="","",VLOOKUP(C1048327,运单基本信息!$C$4:$P$1048576,12,FALSE))</f>
        <v/>
      </c>
    </row>
    <row r="1048328" spans="10:10">
      <c r="J1048328" s="168" t="str">
        <f>IF(C1048328="","",VLOOKUP(C1048328,运单基本信息!$C$4:$P$1048576,12,FALSE))</f>
        <v/>
      </c>
    </row>
    <row r="1048329" spans="10:10">
      <c r="J1048329" s="168" t="str">
        <f>IF(C1048329="","",VLOOKUP(C1048329,运单基本信息!$C$4:$P$1048576,12,FALSE))</f>
        <v/>
      </c>
    </row>
    <row r="1048330" spans="10:10">
      <c r="J1048330" s="168" t="str">
        <f>IF(C1048330="","",VLOOKUP(C1048330,运单基本信息!$C$4:$P$1048576,12,FALSE))</f>
        <v/>
      </c>
    </row>
    <row r="1048331" spans="10:10">
      <c r="J1048331" s="168" t="str">
        <f>IF(C1048331="","",VLOOKUP(C1048331,运单基本信息!$C$4:$P$1048576,12,FALSE))</f>
        <v/>
      </c>
    </row>
    <row r="1048332" spans="10:10">
      <c r="J1048332" s="168" t="str">
        <f>IF(C1048332="","",VLOOKUP(C1048332,运单基本信息!$C$4:$P$1048576,12,FALSE))</f>
        <v/>
      </c>
    </row>
    <row r="1048333" spans="10:10">
      <c r="J1048333" s="168" t="str">
        <f>IF(C1048333="","",VLOOKUP(C1048333,运单基本信息!$C$4:$P$1048576,12,FALSE))</f>
        <v/>
      </c>
    </row>
    <row r="1048334" spans="10:10">
      <c r="J1048334" s="168" t="str">
        <f>IF(C1048334="","",VLOOKUP(C1048334,运单基本信息!$C$4:$P$1048576,12,FALSE))</f>
        <v/>
      </c>
    </row>
    <row r="1048335" spans="10:10">
      <c r="J1048335" s="168" t="str">
        <f>IF(C1048335="","",VLOOKUP(C1048335,运单基本信息!$C$4:$P$1048576,12,FALSE))</f>
        <v/>
      </c>
    </row>
    <row r="1048336" spans="10:10">
      <c r="J1048336" s="168" t="str">
        <f>IF(C1048336="","",VLOOKUP(C1048336,运单基本信息!$C$4:$P$1048576,12,FALSE))</f>
        <v/>
      </c>
    </row>
    <row r="1048337" spans="10:10">
      <c r="J1048337" s="168" t="str">
        <f>IF(C1048337="","",VLOOKUP(C1048337,运单基本信息!$C$4:$P$1048576,12,FALSE))</f>
        <v/>
      </c>
    </row>
    <row r="1048338" spans="10:10">
      <c r="J1048338" s="168" t="str">
        <f>IF(C1048338="","",VLOOKUP(C1048338,运单基本信息!$C$4:$P$1048576,12,FALSE))</f>
        <v/>
      </c>
    </row>
    <row r="1048339" spans="10:10">
      <c r="J1048339" s="168" t="str">
        <f>IF(C1048339="","",VLOOKUP(C1048339,运单基本信息!$C$4:$P$1048576,12,FALSE))</f>
        <v/>
      </c>
    </row>
    <row r="1048340" spans="10:10">
      <c r="J1048340" s="168" t="str">
        <f>IF(C1048340="","",VLOOKUP(C1048340,运单基本信息!$C$4:$P$1048576,12,FALSE))</f>
        <v/>
      </c>
    </row>
    <row r="1048341" spans="10:10">
      <c r="J1048341" s="168" t="str">
        <f>IF(C1048341="","",VLOOKUP(C1048341,运单基本信息!$C$4:$P$1048576,12,FALSE))</f>
        <v/>
      </c>
    </row>
    <row r="1048342" spans="10:10">
      <c r="J1048342" s="168" t="str">
        <f>IF(C1048342="","",VLOOKUP(C1048342,运单基本信息!$C$4:$P$1048576,12,FALSE))</f>
        <v/>
      </c>
    </row>
    <row r="1048343" spans="10:10">
      <c r="J1048343" s="168" t="str">
        <f>IF(C1048343="","",VLOOKUP(C1048343,运单基本信息!$C$4:$P$1048576,12,FALSE))</f>
        <v/>
      </c>
    </row>
    <row r="1048344" spans="10:10">
      <c r="J1048344" s="168" t="str">
        <f>IF(C1048344="","",VLOOKUP(C1048344,运单基本信息!$C$4:$P$1048576,12,FALSE))</f>
        <v/>
      </c>
    </row>
    <row r="1048345" spans="10:10">
      <c r="J1048345" s="168" t="str">
        <f>IF(C1048345="","",VLOOKUP(C1048345,运单基本信息!$C$4:$P$1048576,12,FALSE))</f>
        <v/>
      </c>
    </row>
    <row r="1048346" spans="10:10">
      <c r="J1048346" s="168" t="str">
        <f>IF(C1048346="","",VLOOKUP(C1048346,运单基本信息!$C$4:$P$1048576,12,FALSE))</f>
        <v/>
      </c>
    </row>
    <row r="1048347" spans="10:10">
      <c r="J1048347" s="168" t="str">
        <f>IF(C1048347="","",VLOOKUP(C1048347,运单基本信息!$C$4:$P$1048576,12,FALSE))</f>
        <v/>
      </c>
    </row>
    <row r="1048348" spans="10:10">
      <c r="J1048348" s="168" t="str">
        <f>IF(C1048348="","",VLOOKUP(C1048348,运单基本信息!$C$4:$P$1048576,12,FALSE))</f>
        <v/>
      </c>
    </row>
    <row r="1048349" spans="10:10">
      <c r="J1048349" s="168" t="str">
        <f>IF(C1048349="","",VLOOKUP(C1048349,运单基本信息!$C$4:$P$1048576,12,FALSE))</f>
        <v/>
      </c>
    </row>
    <row r="1048350" spans="10:10">
      <c r="J1048350" s="168" t="str">
        <f>IF(C1048350="","",VLOOKUP(C1048350,运单基本信息!$C$4:$P$1048576,12,FALSE))</f>
        <v/>
      </c>
    </row>
    <row r="1048351" spans="10:10">
      <c r="J1048351" s="168" t="str">
        <f>IF(C1048351="","",VLOOKUP(C1048351,运单基本信息!$C$4:$P$1048576,12,FALSE))</f>
        <v/>
      </c>
    </row>
    <row r="1048352" spans="10:10">
      <c r="J1048352" s="168" t="str">
        <f>IF(C1048352="","",VLOOKUP(C1048352,运单基本信息!$C$4:$P$1048576,12,FALSE))</f>
        <v/>
      </c>
    </row>
    <row r="1048353" spans="10:10">
      <c r="J1048353" s="168" t="str">
        <f>IF(C1048353="","",VLOOKUP(C1048353,运单基本信息!$C$4:$P$1048576,12,FALSE))</f>
        <v/>
      </c>
    </row>
    <row r="1048354" spans="10:10">
      <c r="J1048354" s="168" t="str">
        <f>IF(C1048354="","",VLOOKUP(C1048354,运单基本信息!$C$4:$P$1048576,12,FALSE))</f>
        <v/>
      </c>
    </row>
    <row r="1048355" spans="10:10">
      <c r="J1048355" s="168" t="str">
        <f>IF(C1048355="","",VLOOKUP(C1048355,运单基本信息!$C$4:$P$1048576,12,FALSE))</f>
        <v/>
      </c>
    </row>
    <row r="1048356" spans="10:10">
      <c r="J1048356" s="168" t="str">
        <f>IF(C1048356="","",VLOOKUP(C1048356,运单基本信息!$C$4:$P$1048576,12,FALSE))</f>
        <v/>
      </c>
    </row>
    <row r="1048357" spans="10:10">
      <c r="J1048357" s="168" t="str">
        <f>IF(C1048357="","",VLOOKUP(C1048357,运单基本信息!$C$4:$P$1048576,12,FALSE))</f>
        <v/>
      </c>
    </row>
    <row r="1048358" spans="10:10">
      <c r="J1048358" s="168" t="str">
        <f>IF(C1048358="","",VLOOKUP(C1048358,运单基本信息!$C$4:$P$1048576,12,FALSE))</f>
        <v/>
      </c>
    </row>
    <row r="1048359" spans="10:10">
      <c r="J1048359" s="168" t="str">
        <f>IF(C1048359="","",VLOOKUP(C1048359,运单基本信息!$C$4:$P$1048576,12,FALSE))</f>
        <v/>
      </c>
    </row>
    <row r="1048360" spans="10:10">
      <c r="J1048360" s="168" t="str">
        <f>IF(C1048360="","",VLOOKUP(C1048360,运单基本信息!$C$4:$P$1048576,12,FALSE))</f>
        <v/>
      </c>
    </row>
    <row r="1048361" spans="10:10">
      <c r="J1048361" s="168" t="str">
        <f>IF(C1048361="","",VLOOKUP(C1048361,运单基本信息!$C$4:$P$1048576,12,FALSE))</f>
        <v/>
      </c>
    </row>
    <row r="1048362" spans="10:10">
      <c r="J1048362" s="168" t="str">
        <f>IF(C1048362="","",VLOOKUP(C1048362,运单基本信息!$C$4:$P$1048576,12,FALSE))</f>
        <v/>
      </c>
    </row>
    <row r="1048363" spans="10:10">
      <c r="J1048363" s="168" t="str">
        <f>IF(C1048363="","",VLOOKUP(C1048363,运单基本信息!$C$4:$P$1048576,12,FALSE))</f>
        <v/>
      </c>
    </row>
    <row r="1048364" spans="10:10">
      <c r="J1048364" s="168" t="str">
        <f>IF(C1048364="","",VLOOKUP(C1048364,运单基本信息!$C$4:$P$1048576,12,FALSE))</f>
        <v/>
      </c>
    </row>
    <row r="1048365" spans="10:10">
      <c r="J1048365" s="168" t="str">
        <f>IF(C1048365="","",VLOOKUP(C1048365,运单基本信息!$C$4:$P$1048576,12,FALSE))</f>
        <v/>
      </c>
    </row>
    <row r="1048366" spans="10:10">
      <c r="J1048366" s="168" t="str">
        <f>IF(C1048366="","",VLOOKUP(C1048366,运单基本信息!$C$4:$P$1048576,12,FALSE))</f>
        <v/>
      </c>
    </row>
    <row r="1048367" spans="10:10">
      <c r="J1048367" s="168" t="str">
        <f>IF(C1048367="","",VLOOKUP(C1048367,运单基本信息!$C$4:$P$1048576,12,FALSE))</f>
        <v/>
      </c>
    </row>
    <row r="1048368" spans="10:10">
      <c r="J1048368" s="168" t="str">
        <f>IF(C1048368="","",VLOOKUP(C1048368,运单基本信息!$C$4:$P$1048576,12,FALSE))</f>
        <v/>
      </c>
    </row>
    <row r="1048369" spans="10:10">
      <c r="J1048369" s="168" t="str">
        <f>IF(C1048369="","",VLOOKUP(C1048369,运单基本信息!$C$4:$P$1048576,12,FALSE))</f>
        <v/>
      </c>
    </row>
    <row r="1048370" spans="10:10">
      <c r="J1048370" s="168" t="str">
        <f>IF(C1048370="","",VLOOKUP(C1048370,运单基本信息!$C$4:$P$1048576,12,FALSE))</f>
        <v/>
      </c>
    </row>
    <row r="1048371" spans="10:10">
      <c r="J1048371" s="168" t="str">
        <f>IF(C1048371="","",VLOOKUP(C1048371,运单基本信息!$C$4:$P$1048576,12,FALSE))</f>
        <v/>
      </c>
    </row>
    <row r="1048372" spans="10:10">
      <c r="J1048372" s="168" t="str">
        <f>IF(C1048372="","",VLOOKUP(C1048372,运单基本信息!$C$4:$P$1048576,12,FALSE))</f>
        <v/>
      </c>
    </row>
    <row r="1048373" spans="10:10">
      <c r="J1048373" s="168" t="str">
        <f>IF(C1048373="","",VLOOKUP(C1048373,运单基本信息!$C$4:$P$1048576,12,FALSE))</f>
        <v/>
      </c>
    </row>
    <row r="1048374" spans="10:10">
      <c r="J1048374" s="168" t="str">
        <f>IF(C1048374="","",VLOOKUP(C1048374,运单基本信息!$C$4:$P$1048576,12,FALSE))</f>
        <v/>
      </c>
    </row>
    <row r="1048375" spans="10:10">
      <c r="J1048375" s="168" t="str">
        <f>IF(C1048375="","",VLOOKUP(C1048375,运单基本信息!$C$4:$P$1048576,12,FALSE))</f>
        <v/>
      </c>
    </row>
    <row r="1048376" spans="10:10">
      <c r="J1048376" s="168" t="str">
        <f>IF(C1048376="","",VLOOKUP(C1048376,运单基本信息!$C$4:$P$1048576,12,FALSE))</f>
        <v/>
      </c>
    </row>
    <row r="1048377" spans="10:10">
      <c r="J1048377" s="168" t="str">
        <f>IF(C1048377="","",VLOOKUP(C1048377,运单基本信息!$C$4:$P$1048576,12,FALSE))</f>
        <v/>
      </c>
    </row>
    <row r="1048378" spans="10:10">
      <c r="J1048378" s="168" t="str">
        <f>IF(C1048378="","",VLOOKUP(C1048378,运单基本信息!$C$4:$P$1048576,12,FALSE))</f>
        <v/>
      </c>
    </row>
    <row r="1048379" spans="10:10">
      <c r="J1048379" s="168" t="str">
        <f>IF(C1048379="","",VLOOKUP(C1048379,运单基本信息!$C$4:$P$1048576,12,FALSE))</f>
        <v/>
      </c>
    </row>
    <row r="1048380" spans="10:10">
      <c r="J1048380" s="168" t="str">
        <f>IF(C1048380="","",VLOOKUP(C1048380,运单基本信息!$C$4:$P$1048576,12,FALSE))</f>
        <v/>
      </c>
    </row>
    <row r="1048381" spans="10:10">
      <c r="J1048381" s="168" t="str">
        <f>IF(C1048381="","",VLOOKUP(C1048381,运单基本信息!$C$4:$P$1048576,12,FALSE))</f>
        <v/>
      </c>
    </row>
    <row r="1048382" spans="10:10">
      <c r="J1048382" s="168" t="str">
        <f>IF(C1048382="","",VLOOKUP(C1048382,运单基本信息!$C$4:$P$1048576,12,FALSE))</f>
        <v/>
      </c>
    </row>
    <row r="1048383" spans="10:10">
      <c r="J1048383" s="168" t="str">
        <f>IF(C1048383="","",VLOOKUP(C1048383,运单基本信息!$C$4:$P$1048576,12,FALSE))</f>
        <v/>
      </c>
    </row>
    <row r="1048384" spans="10:10">
      <c r="J1048384" s="168" t="str">
        <f>IF(C1048384="","",VLOOKUP(C1048384,运单基本信息!$C$4:$P$1048576,12,FALSE))</f>
        <v/>
      </c>
    </row>
    <row r="1048385" spans="10:10">
      <c r="J1048385" s="168" t="str">
        <f>IF(C1048385="","",VLOOKUP(C1048385,运单基本信息!$C$4:$P$1048576,12,FALSE))</f>
        <v/>
      </c>
    </row>
    <row r="1048386" spans="10:10">
      <c r="J1048386" s="168" t="str">
        <f>IF(C1048386="","",VLOOKUP(C1048386,运单基本信息!$C$4:$P$1048576,12,FALSE))</f>
        <v/>
      </c>
    </row>
    <row r="1048387" spans="10:10">
      <c r="J1048387" s="168" t="str">
        <f>IF(C1048387="","",VLOOKUP(C1048387,运单基本信息!$C$4:$P$1048576,12,FALSE))</f>
        <v/>
      </c>
    </row>
    <row r="1048388" spans="10:10">
      <c r="J1048388" s="168" t="str">
        <f>IF(C1048388="","",VLOOKUP(C1048388,运单基本信息!$C$4:$P$1048576,12,FALSE))</f>
        <v/>
      </c>
    </row>
    <row r="1048389" spans="10:10">
      <c r="J1048389" s="168" t="str">
        <f>IF(C1048389="","",VLOOKUP(C1048389,运单基本信息!$C$4:$P$1048576,12,FALSE))</f>
        <v/>
      </c>
    </row>
    <row r="1048390" spans="10:10">
      <c r="J1048390" s="168" t="str">
        <f>IF(C1048390="","",VLOOKUP(C1048390,运单基本信息!$C$4:$P$1048576,12,FALSE))</f>
        <v/>
      </c>
    </row>
    <row r="1048391" spans="10:10">
      <c r="J1048391" s="168" t="str">
        <f>IF(C1048391="","",VLOOKUP(C1048391,运单基本信息!$C$4:$P$1048576,12,FALSE))</f>
        <v/>
      </c>
    </row>
    <row r="1048392" spans="10:10">
      <c r="J1048392" s="168" t="str">
        <f>IF(C1048392="","",VLOOKUP(C1048392,运单基本信息!$C$4:$P$1048576,12,FALSE))</f>
        <v/>
      </c>
    </row>
    <row r="1048393" spans="10:10">
      <c r="J1048393" s="168" t="str">
        <f>IF(C1048393="","",VLOOKUP(C1048393,运单基本信息!$C$4:$P$1048576,12,FALSE))</f>
        <v/>
      </c>
    </row>
    <row r="1048394" spans="10:10">
      <c r="J1048394" s="168" t="str">
        <f>IF(C1048394="","",VLOOKUP(C1048394,运单基本信息!$C$4:$P$1048576,12,FALSE))</f>
        <v/>
      </c>
    </row>
    <row r="1048395" spans="10:10">
      <c r="J1048395" s="168" t="str">
        <f>IF(C1048395="","",VLOOKUP(C1048395,运单基本信息!$C$4:$P$1048576,12,FALSE))</f>
        <v/>
      </c>
    </row>
    <row r="1048396" spans="10:10">
      <c r="J1048396" s="168" t="str">
        <f>IF(C1048396="","",VLOOKUP(C1048396,运单基本信息!$C$4:$P$1048576,12,FALSE))</f>
        <v/>
      </c>
    </row>
    <row r="1048397" spans="10:10">
      <c r="J1048397" s="168" t="str">
        <f>IF(C1048397="","",VLOOKUP(C1048397,运单基本信息!$C$4:$P$1048576,12,FALSE))</f>
        <v/>
      </c>
    </row>
    <row r="1048398" spans="10:10">
      <c r="J1048398" s="168" t="str">
        <f>IF(C1048398="","",VLOOKUP(C1048398,运单基本信息!$C$4:$P$1048576,12,FALSE))</f>
        <v/>
      </c>
    </row>
    <row r="1048399" spans="10:10">
      <c r="J1048399" s="168" t="str">
        <f>IF(C1048399="","",VLOOKUP(C1048399,运单基本信息!$C$4:$P$1048576,12,FALSE))</f>
        <v/>
      </c>
    </row>
    <row r="1048400" spans="10:10">
      <c r="J1048400" s="168" t="str">
        <f>IF(C1048400="","",VLOOKUP(C1048400,运单基本信息!$C$4:$P$1048576,12,FALSE))</f>
        <v/>
      </c>
    </row>
    <row r="1048401" spans="10:10">
      <c r="J1048401" s="168" t="str">
        <f>IF(C1048401="","",VLOOKUP(C1048401,运单基本信息!$C$4:$P$1048576,12,FALSE))</f>
        <v/>
      </c>
    </row>
    <row r="1048402" spans="10:10">
      <c r="J1048402" s="168" t="str">
        <f>IF(C1048402="","",VLOOKUP(C1048402,运单基本信息!$C$4:$P$1048576,12,FALSE))</f>
        <v/>
      </c>
    </row>
    <row r="1048403" spans="10:10">
      <c r="J1048403" s="168" t="str">
        <f>IF(C1048403="","",VLOOKUP(C1048403,运单基本信息!$C$4:$P$1048576,12,FALSE))</f>
        <v/>
      </c>
    </row>
    <row r="1048404" spans="10:10">
      <c r="J1048404" s="168" t="str">
        <f>IF(C1048404="","",VLOOKUP(C1048404,运单基本信息!$C$4:$P$1048576,12,FALSE))</f>
        <v/>
      </c>
    </row>
    <row r="1048405" spans="10:10">
      <c r="J1048405" s="168" t="str">
        <f>IF(C1048405="","",VLOOKUP(C1048405,运单基本信息!$C$4:$P$1048576,12,FALSE))</f>
        <v/>
      </c>
    </row>
    <row r="1048406" spans="10:10">
      <c r="J1048406" s="168" t="str">
        <f>IF(C1048406="","",VLOOKUP(C1048406,运单基本信息!$C$4:$P$1048576,12,FALSE))</f>
        <v/>
      </c>
    </row>
    <row r="1048407" spans="10:10">
      <c r="J1048407" s="168" t="str">
        <f>IF(C1048407="","",VLOOKUP(C1048407,运单基本信息!$C$4:$P$1048576,12,FALSE))</f>
        <v/>
      </c>
    </row>
    <row r="1048408" spans="10:10">
      <c r="J1048408" s="168" t="str">
        <f>IF(C1048408="","",VLOOKUP(C1048408,运单基本信息!$C$4:$P$1048576,12,FALSE))</f>
        <v/>
      </c>
    </row>
    <row r="1048409" spans="10:10">
      <c r="J1048409" s="168" t="str">
        <f>IF(C1048409="","",VLOOKUP(C1048409,运单基本信息!$C$4:$P$1048576,12,FALSE))</f>
        <v/>
      </c>
    </row>
    <row r="1048410" spans="10:10">
      <c r="J1048410" s="168" t="str">
        <f>IF(C1048410="","",VLOOKUP(C1048410,运单基本信息!$C$4:$P$1048576,12,FALSE))</f>
        <v/>
      </c>
    </row>
    <row r="1048411" spans="10:10">
      <c r="J1048411" s="168" t="str">
        <f>IF(C1048411="","",VLOOKUP(C1048411,运单基本信息!$C$4:$P$1048576,12,FALSE))</f>
        <v/>
      </c>
    </row>
    <row r="1048412" spans="10:10">
      <c r="J1048412" s="168" t="str">
        <f>IF(C1048412="","",VLOOKUP(C1048412,运单基本信息!$C$4:$P$1048576,12,FALSE))</f>
        <v/>
      </c>
    </row>
    <row r="1048413" spans="10:10">
      <c r="J1048413" s="168" t="str">
        <f>IF(C1048413="","",VLOOKUP(C1048413,运单基本信息!$C$4:$P$1048576,12,FALSE))</f>
        <v/>
      </c>
    </row>
    <row r="1048414" spans="10:10">
      <c r="J1048414" s="168" t="str">
        <f>IF(C1048414="","",VLOOKUP(C1048414,运单基本信息!$C$4:$P$1048576,12,FALSE))</f>
        <v/>
      </c>
    </row>
    <row r="1048415" spans="10:10">
      <c r="J1048415" s="168" t="str">
        <f>IF(C1048415="","",VLOOKUP(C1048415,运单基本信息!$C$4:$P$1048576,12,FALSE))</f>
        <v/>
      </c>
    </row>
    <row r="1048416" spans="10:10">
      <c r="J1048416" s="168" t="str">
        <f>IF(C1048416="","",VLOOKUP(C1048416,运单基本信息!$C$4:$P$1048576,12,FALSE))</f>
        <v/>
      </c>
    </row>
    <row r="1048417" spans="10:10">
      <c r="J1048417" s="168" t="str">
        <f>IF(C1048417="","",VLOOKUP(C1048417,运单基本信息!$C$4:$P$1048576,12,FALSE))</f>
        <v/>
      </c>
    </row>
    <row r="1048418" spans="10:10">
      <c r="J1048418" s="168" t="str">
        <f>IF(C1048418="","",VLOOKUP(C1048418,运单基本信息!$C$4:$P$1048576,12,FALSE))</f>
        <v/>
      </c>
    </row>
    <row r="1048419" spans="10:10">
      <c r="J1048419" s="168" t="str">
        <f>IF(C1048419="","",VLOOKUP(C1048419,运单基本信息!$C$4:$P$1048576,12,FALSE))</f>
        <v/>
      </c>
    </row>
    <row r="1048420" spans="10:10">
      <c r="J1048420" s="168" t="str">
        <f>IF(C1048420="","",VLOOKUP(C1048420,运单基本信息!$C$4:$P$1048576,12,FALSE))</f>
        <v/>
      </c>
    </row>
    <row r="1048421" spans="10:10">
      <c r="J1048421" s="168" t="str">
        <f>IF(C1048421="","",VLOOKUP(C1048421,运单基本信息!$C$4:$P$1048576,12,FALSE))</f>
        <v/>
      </c>
    </row>
    <row r="1048422" spans="10:10">
      <c r="J1048422" s="168" t="str">
        <f>IF(C1048422="","",VLOOKUP(C1048422,运单基本信息!$C$4:$P$1048576,12,FALSE))</f>
        <v/>
      </c>
    </row>
    <row r="1048423" spans="10:10">
      <c r="J1048423" s="168" t="str">
        <f>IF(C1048423="","",VLOOKUP(C1048423,运单基本信息!$C$4:$P$1048576,12,FALSE))</f>
        <v/>
      </c>
    </row>
    <row r="1048424" spans="10:10">
      <c r="J1048424" s="168" t="str">
        <f>IF(C1048424="","",VLOOKUP(C1048424,运单基本信息!$C$4:$P$1048576,12,FALSE))</f>
        <v/>
      </c>
    </row>
    <row r="1048425" spans="10:10">
      <c r="J1048425" s="168" t="str">
        <f>IF(C1048425="","",VLOOKUP(C1048425,运单基本信息!$C$4:$P$1048576,12,FALSE))</f>
        <v/>
      </c>
    </row>
    <row r="1048426" spans="10:10">
      <c r="J1048426" s="168" t="str">
        <f>IF(C1048426="","",VLOOKUP(C1048426,运单基本信息!$C$4:$P$1048576,12,FALSE))</f>
        <v/>
      </c>
    </row>
    <row r="1048427" spans="10:10">
      <c r="J1048427" s="168" t="str">
        <f>IF(C1048427="","",VLOOKUP(C1048427,运单基本信息!$C$4:$P$1048576,12,FALSE))</f>
        <v/>
      </c>
    </row>
    <row r="1048428" spans="10:10">
      <c r="J1048428" s="168" t="str">
        <f>IF(C1048428="","",VLOOKUP(C1048428,运单基本信息!$C$4:$P$1048576,12,FALSE))</f>
        <v/>
      </c>
    </row>
    <row r="1048429" spans="10:10">
      <c r="J1048429" s="168" t="str">
        <f>IF(C1048429="","",VLOOKUP(C1048429,运单基本信息!$C$4:$P$1048576,12,FALSE))</f>
        <v/>
      </c>
    </row>
    <row r="1048430" spans="10:10">
      <c r="J1048430" s="168" t="str">
        <f>IF(C1048430="","",VLOOKUP(C1048430,运单基本信息!$C$4:$P$1048576,12,FALSE))</f>
        <v/>
      </c>
    </row>
    <row r="1048431" spans="10:10">
      <c r="J1048431" s="168" t="str">
        <f>IF(C1048431="","",VLOOKUP(C1048431,运单基本信息!$C$4:$P$1048576,12,FALSE))</f>
        <v/>
      </c>
    </row>
    <row r="1048432" spans="10:10">
      <c r="J1048432" s="168" t="str">
        <f>IF(C1048432="","",VLOOKUP(C1048432,运单基本信息!$C$4:$P$1048576,12,FALSE))</f>
        <v/>
      </c>
    </row>
    <row r="1048433" spans="10:10">
      <c r="J1048433" s="168" t="str">
        <f>IF(C1048433="","",VLOOKUP(C1048433,运单基本信息!$C$4:$P$1048576,12,FALSE))</f>
        <v/>
      </c>
    </row>
    <row r="1048434" spans="10:10">
      <c r="J1048434" s="168" t="str">
        <f>IF(C1048434="","",VLOOKUP(C1048434,运单基本信息!$C$4:$P$1048576,12,FALSE))</f>
        <v/>
      </c>
    </row>
    <row r="1048435" spans="10:10">
      <c r="J1048435" s="168" t="str">
        <f>IF(C1048435="","",VLOOKUP(C1048435,运单基本信息!$C$4:$P$1048576,12,FALSE))</f>
        <v/>
      </c>
    </row>
    <row r="1048436" spans="10:10">
      <c r="J1048436" s="168" t="str">
        <f>IF(C1048436="","",VLOOKUP(C1048436,运单基本信息!$C$4:$P$1048576,12,FALSE))</f>
        <v/>
      </c>
    </row>
    <row r="1048437" spans="10:10">
      <c r="J1048437" s="168" t="str">
        <f>IF(C1048437="","",VLOOKUP(C1048437,运单基本信息!$C$4:$P$1048576,12,FALSE))</f>
        <v/>
      </c>
    </row>
    <row r="1048438" spans="10:10">
      <c r="J1048438" s="168" t="str">
        <f>IF(C1048438="","",VLOOKUP(C1048438,运单基本信息!$C$4:$P$1048576,12,FALSE))</f>
        <v/>
      </c>
    </row>
    <row r="1048439" spans="10:10">
      <c r="J1048439" s="168" t="str">
        <f>IF(C1048439="","",VLOOKUP(C1048439,运单基本信息!$C$4:$P$1048576,12,FALSE))</f>
        <v/>
      </c>
    </row>
    <row r="1048440" spans="10:10">
      <c r="J1048440" s="168" t="str">
        <f>IF(C1048440="","",VLOOKUP(C1048440,运单基本信息!$C$4:$P$1048576,12,FALSE))</f>
        <v/>
      </c>
    </row>
    <row r="1048441" spans="10:10">
      <c r="J1048441" s="168" t="str">
        <f>IF(C1048441="","",VLOOKUP(C1048441,运单基本信息!$C$4:$P$1048576,12,FALSE))</f>
        <v/>
      </c>
    </row>
    <row r="1048442" spans="10:10">
      <c r="J1048442" s="168" t="str">
        <f>IF(C1048442="","",VLOOKUP(C1048442,运单基本信息!$C$4:$P$1048576,12,FALSE))</f>
        <v/>
      </c>
    </row>
    <row r="1048443" spans="10:10">
      <c r="J1048443" s="168" t="str">
        <f>IF(C1048443="","",VLOOKUP(C1048443,运单基本信息!$C$4:$P$1048576,12,FALSE))</f>
        <v/>
      </c>
    </row>
    <row r="1048444" spans="10:10">
      <c r="J1048444" s="168" t="str">
        <f>IF(C1048444="","",VLOOKUP(C1048444,运单基本信息!$C$4:$P$1048576,12,FALSE))</f>
        <v/>
      </c>
    </row>
    <row r="1048445" spans="10:10">
      <c r="J1048445" s="168" t="str">
        <f>IF(C1048445="","",VLOOKUP(C1048445,运单基本信息!$C$4:$P$1048576,12,FALSE))</f>
        <v/>
      </c>
    </row>
    <row r="1048446" spans="10:10">
      <c r="J1048446" s="168" t="str">
        <f>IF(C1048446="","",VLOOKUP(C1048446,运单基本信息!$C$4:$P$1048576,12,FALSE))</f>
        <v/>
      </c>
    </row>
    <row r="1048447" spans="10:10">
      <c r="J1048447" s="168" t="str">
        <f>IF(C1048447="","",VLOOKUP(C1048447,运单基本信息!$C$4:$P$1048576,12,FALSE))</f>
        <v/>
      </c>
    </row>
    <row r="1048448" spans="10:10">
      <c r="J1048448" s="168" t="str">
        <f>IF(C1048448="","",VLOOKUP(C1048448,运单基本信息!$C$4:$P$1048576,12,FALSE))</f>
        <v/>
      </c>
    </row>
    <row r="1048449" spans="10:10">
      <c r="J1048449" s="168" t="str">
        <f>IF(C1048449="","",VLOOKUP(C1048449,运单基本信息!$C$4:$P$1048576,12,FALSE))</f>
        <v/>
      </c>
    </row>
    <row r="1048450" spans="10:10">
      <c r="J1048450" s="168" t="str">
        <f>IF(C1048450="","",VLOOKUP(C1048450,运单基本信息!$C$4:$P$1048576,12,FALSE))</f>
        <v/>
      </c>
    </row>
    <row r="1048451" spans="10:10">
      <c r="J1048451" s="168" t="str">
        <f>IF(C1048451="","",VLOOKUP(C1048451,运单基本信息!$C$4:$P$1048576,12,FALSE))</f>
        <v/>
      </c>
    </row>
    <row r="1048452" spans="10:10">
      <c r="J1048452" s="168" t="str">
        <f>IF(C1048452="","",VLOOKUP(C1048452,运单基本信息!$C$4:$P$1048576,12,FALSE))</f>
        <v/>
      </c>
    </row>
    <row r="1048453" spans="10:10">
      <c r="J1048453" s="168" t="str">
        <f>IF(C1048453="","",VLOOKUP(C1048453,运单基本信息!$C$4:$P$1048576,12,FALSE))</f>
        <v/>
      </c>
    </row>
    <row r="1048454" spans="10:10">
      <c r="J1048454" s="168" t="str">
        <f>IF(C1048454="","",VLOOKUP(C1048454,运单基本信息!$C$4:$P$1048576,12,FALSE))</f>
        <v/>
      </c>
    </row>
    <row r="1048455" spans="10:10">
      <c r="J1048455" s="168" t="str">
        <f>IF(C1048455="","",VLOOKUP(C1048455,运单基本信息!$C$4:$P$1048576,12,FALSE))</f>
        <v/>
      </c>
    </row>
    <row r="1048456" spans="10:10">
      <c r="J1048456" s="168" t="str">
        <f>IF(C1048456="","",VLOOKUP(C1048456,运单基本信息!$C$4:$P$1048576,12,FALSE))</f>
        <v/>
      </c>
    </row>
    <row r="1048457" spans="10:10">
      <c r="J1048457" s="168" t="str">
        <f>IF(C1048457="","",VLOOKUP(C1048457,运单基本信息!$C$4:$P$1048576,12,FALSE))</f>
        <v/>
      </c>
    </row>
    <row r="1048458" spans="10:10">
      <c r="J1048458" s="168" t="str">
        <f>IF(C1048458="","",VLOOKUP(C1048458,运单基本信息!$C$4:$P$1048576,12,FALSE))</f>
        <v/>
      </c>
    </row>
    <row r="1048459" spans="10:10">
      <c r="J1048459" s="168" t="str">
        <f>IF(C1048459="","",VLOOKUP(C1048459,运单基本信息!$C$4:$P$1048576,12,FALSE))</f>
        <v/>
      </c>
    </row>
    <row r="1048460" spans="10:10">
      <c r="J1048460" s="168" t="str">
        <f>IF(C1048460="","",VLOOKUP(C1048460,运单基本信息!$C$4:$P$1048576,12,FALSE))</f>
        <v/>
      </c>
    </row>
    <row r="1048461" spans="10:10">
      <c r="J1048461" s="168" t="str">
        <f>IF(C1048461="","",VLOOKUP(C1048461,运单基本信息!$C$4:$P$1048576,12,FALSE))</f>
        <v/>
      </c>
    </row>
    <row r="1048462" spans="10:10">
      <c r="J1048462" s="168" t="str">
        <f>IF(C1048462="","",VLOOKUP(C1048462,运单基本信息!$C$4:$P$1048576,12,FALSE))</f>
        <v/>
      </c>
    </row>
    <row r="1048463" spans="10:10">
      <c r="J1048463" s="168" t="str">
        <f>IF(C1048463="","",VLOOKUP(C1048463,运单基本信息!$C$4:$P$1048576,12,FALSE))</f>
        <v/>
      </c>
    </row>
    <row r="1048464" spans="10:10">
      <c r="J1048464" s="168" t="str">
        <f>IF(C1048464="","",VLOOKUP(C1048464,运单基本信息!$C$4:$P$1048576,12,FALSE))</f>
        <v/>
      </c>
    </row>
    <row r="1048465" spans="10:10">
      <c r="J1048465" s="168" t="str">
        <f>IF(C1048465="","",VLOOKUP(C1048465,运单基本信息!$C$4:$P$1048576,12,FALSE))</f>
        <v/>
      </c>
    </row>
    <row r="1048466" spans="10:10">
      <c r="J1048466" s="168" t="str">
        <f>IF(C1048466="","",VLOOKUP(C1048466,运单基本信息!$C$4:$P$1048576,12,FALSE))</f>
        <v/>
      </c>
    </row>
    <row r="1048467" spans="10:10">
      <c r="J1048467" s="168" t="str">
        <f>IF(C1048467="","",VLOOKUP(C1048467,运单基本信息!$C$4:$P$1048576,12,FALSE))</f>
        <v/>
      </c>
    </row>
    <row r="1048468" spans="10:10">
      <c r="J1048468" s="168" t="str">
        <f>IF(C1048468="","",VLOOKUP(C1048468,运单基本信息!$C$4:$P$1048576,12,FALSE))</f>
        <v/>
      </c>
    </row>
    <row r="1048469" spans="10:10">
      <c r="J1048469" s="168" t="str">
        <f>IF(C1048469="","",VLOOKUP(C1048469,运单基本信息!$C$4:$P$1048576,12,FALSE))</f>
        <v/>
      </c>
    </row>
    <row r="1048470" spans="10:10">
      <c r="J1048470" s="168" t="str">
        <f>IF(C1048470="","",VLOOKUP(C1048470,运单基本信息!$C$4:$P$1048576,12,FALSE))</f>
        <v/>
      </c>
    </row>
    <row r="1048471" spans="10:10">
      <c r="J1048471" s="168" t="str">
        <f>IF(C1048471="","",VLOOKUP(C1048471,运单基本信息!$C$4:$P$1048576,12,FALSE))</f>
        <v/>
      </c>
    </row>
    <row r="1048472" spans="10:10">
      <c r="J1048472" s="168" t="str">
        <f>IF(C1048472="","",VLOOKUP(C1048472,运单基本信息!$C$4:$P$1048576,12,FALSE))</f>
        <v/>
      </c>
    </row>
    <row r="1048473" spans="10:10">
      <c r="J1048473" s="168" t="str">
        <f>IF(C1048473="","",VLOOKUP(C1048473,运单基本信息!$C$4:$P$1048576,12,FALSE))</f>
        <v/>
      </c>
    </row>
    <row r="1048474" spans="10:10">
      <c r="J1048474" s="168" t="str">
        <f>IF(C1048474="","",VLOOKUP(C1048474,运单基本信息!$C$4:$P$1048576,12,FALSE))</f>
        <v/>
      </c>
    </row>
    <row r="1048475" spans="10:10">
      <c r="J1048475" s="168" t="str">
        <f>IF(C1048475="","",VLOOKUP(C1048475,运单基本信息!$C$4:$P$1048576,12,FALSE))</f>
        <v/>
      </c>
    </row>
    <row r="1048476" spans="10:10">
      <c r="J1048476" s="168" t="str">
        <f>IF(C1048476="","",VLOOKUP(C1048476,运单基本信息!$C$4:$P$1048576,12,FALSE))</f>
        <v/>
      </c>
    </row>
    <row r="1048477" spans="10:10">
      <c r="J1048477" s="168" t="str">
        <f>IF(C1048477="","",VLOOKUP(C1048477,运单基本信息!$C$4:$P$1048576,12,FALSE))</f>
        <v/>
      </c>
    </row>
    <row r="1048478" spans="10:10">
      <c r="J1048478" s="168" t="str">
        <f>IF(C1048478="","",VLOOKUP(C1048478,运单基本信息!$C$4:$P$1048576,12,FALSE))</f>
        <v/>
      </c>
    </row>
    <row r="1048479" spans="10:10">
      <c r="J1048479" s="168" t="str">
        <f>IF(C1048479="","",VLOOKUP(C1048479,运单基本信息!$C$4:$P$1048576,12,FALSE))</f>
        <v/>
      </c>
    </row>
    <row r="1048480" spans="10:10">
      <c r="J1048480" s="168" t="str">
        <f>IF(C1048480="","",VLOOKUP(C1048480,运单基本信息!$C$4:$P$1048576,12,FALSE))</f>
        <v/>
      </c>
    </row>
    <row r="1048481" spans="10:10">
      <c r="J1048481" s="168" t="str">
        <f>IF(C1048481="","",VLOOKUP(C1048481,运单基本信息!$C$4:$P$1048576,12,FALSE))</f>
        <v/>
      </c>
    </row>
    <row r="1048482" spans="10:10">
      <c r="J1048482" s="168" t="str">
        <f>IF(C1048482="","",VLOOKUP(C1048482,运单基本信息!$C$4:$P$1048576,12,FALSE))</f>
        <v/>
      </c>
    </row>
    <row r="1048483" spans="10:10">
      <c r="J1048483" s="168" t="str">
        <f>IF(C1048483="","",VLOOKUP(C1048483,运单基本信息!$C$4:$P$1048576,12,FALSE))</f>
        <v/>
      </c>
    </row>
    <row r="1048484" spans="10:10">
      <c r="J1048484" s="168" t="str">
        <f>IF(C1048484="","",VLOOKUP(C1048484,运单基本信息!$C$4:$P$1048576,12,FALSE))</f>
        <v/>
      </c>
    </row>
    <row r="1048485" spans="10:10">
      <c r="J1048485" s="168" t="str">
        <f>IF(C1048485="","",VLOOKUP(C1048485,运单基本信息!$C$4:$P$1048576,12,FALSE))</f>
        <v/>
      </c>
    </row>
    <row r="1048486" spans="10:10">
      <c r="J1048486" s="168" t="str">
        <f>IF(C1048486="","",VLOOKUP(C1048486,运单基本信息!$C$4:$P$1048576,12,FALSE))</f>
        <v/>
      </c>
    </row>
    <row r="1048487" spans="10:10">
      <c r="J1048487" s="168" t="str">
        <f>IF(C1048487="","",VLOOKUP(C1048487,运单基本信息!$C$4:$P$1048576,12,FALSE))</f>
        <v/>
      </c>
    </row>
    <row r="1048488" spans="10:10">
      <c r="J1048488" s="168" t="str">
        <f>IF(C1048488="","",VLOOKUP(C1048488,运单基本信息!$C$4:$P$1048576,12,FALSE))</f>
        <v/>
      </c>
    </row>
    <row r="1048489" spans="10:10">
      <c r="J1048489" s="168" t="str">
        <f>IF(C1048489="","",VLOOKUP(C1048489,运单基本信息!$C$4:$P$1048576,12,FALSE))</f>
        <v/>
      </c>
    </row>
    <row r="1048490" spans="10:10">
      <c r="J1048490" s="168" t="str">
        <f>IF(C1048490="","",VLOOKUP(C1048490,运单基本信息!$C$4:$P$1048576,12,FALSE))</f>
        <v/>
      </c>
    </row>
    <row r="1048491" spans="10:10">
      <c r="J1048491" s="168" t="str">
        <f>IF(C1048491="","",VLOOKUP(C1048491,运单基本信息!$C$4:$P$1048576,12,FALSE))</f>
        <v/>
      </c>
    </row>
    <row r="1048492" spans="10:10">
      <c r="J1048492" s="168" t="str">
        <f>IF(C1048492="","",VLOOKUP(C1048492,运单基本信息!$C$4:$P$1048576,12,FALSE))</f>
        <v/>
      </c>
    </row>
    <row r="1048493" spans="10:10">
      <c r="J1048493" s="168" t="str">
        <f>IF(C1048493="","",VLOOKUP(C1048493,运单基本信息!$C$4:$P$1048576,12,FALSE))</f>
        <v/>
      </c>
    </row>
    <row r="1048494" spans="10:10">
      <c r="J1048494" s="168" t="str">
        <f>IF(C1048494="","",VLOOKUP(C1048494,运单基本信息!$C$4:$P$1048576,12,FALSE))</f>
        <v/>
      </c>
    </row>
    <row r="1048495" spans="10:10">
      <c r="J1048495" s="168" t="str">
        <f>IF(C1048495="","",VLOOKUP(C1048495,运单基本信息!$C$4:$P$1048576,12,FALSE))</f>
        <v/>
      </c>
    </row>
    <row r="1048496" spans="10:10">
      <c r="J1048496" s="168" t="str">
        <f>IF(C1048496="","",VLOOKUP(C1048496,运单基本信息!$C$4:$P$1048576,12,FALSE))</f>
        <v/>
      </c>
    </row>
    <row r="1048497" spans="10:10">
      <c r="J1048497" s="168" t="str">
        <f>IF(C1048497="","",VLOOKUP(C1048497,运单基本信息!$C$4:$P$1048576,12,FALSE))</f>
        <v/>
      </c>
    </row>
    <row r="1048498" spans="10:10">
      <c r="J1048498" s="168" t="str">
        <f>IF(C1048498="","",VLOOKUP(C1048498,运单基本信息!$C$4:$P$1048576,12,FALSE))</f>
        <v/>
      </c>
    </row>
    <row r="1048499" spans="10:10">
      <c r="J1048499" s="168" t="str">
        <f>IF(C1048499="","",VLOOKUP(C1048499,运单基本信息!$C$4:$P$1048576,12,FALSE))</f>
        <v/>
      </c>
    </row>
    <row r="1048500" spans="10:10">
      <c r="J1048500" s="168" t="str">
        <f>IF(C1048500="","",VLOOKUP(C1048500,运单基本信息!$C$4:$P$1048576,12,FALSE))</f>
        <v/>
      </c>
    </row>
    <row r="1048501" spans="10:10">
      <c r="J1048501" s="168" t="str">
        <f>IF(C1048501="","",VLOOKUP(C1048501,运单基本信息!$C$4:$P$1048576,12,FALSE))</f>
        <v/>
      </c>
    </row>
    <row r="1048502" spans="10:10">
      <c r="J1048502" s="168" t="str">
        <f>IF(C1048502="","",VLOOKUP(C1048502,运单基本信息!$C$4:$P$1048576,12,FALSE))</f>
        <v/>
      </c>
    </row>
    <row r="1048503" spans="10:10">
      <c r="J1048503" s="168" t="str">
        <f>IF(C1048503="","",VLOOKUP(C1048503,运单基本信息!$C$4:$P$1048576,12,FALSE))</f>
        <v/>
      </c>
    </row>
    <row r="1048504" spans="10:10">
      <c r="J1048504" s="168" t="str">
        <f>IF(C1048504="","",VLOOKUP(C1048504,运单基本信息!$C$4:$P$1048576,12,FALSE))</f>
        <v/>
      </c>
    </row>
    <row r="1048505" spans="10:10">
      <c r="J1048505" s="168" t="str">
        <f>IF(C1048505="","",VLOOKUP(C1048505,运单基本信息!$C$4:$P$1048576,12,FALSE))</f>
        <v/>
      </c>
    </row>
    <row r="1048506" spans="10:10">
      <c r="J1048506" s="168" t="str">
        <f>IF(C1048506="","",VLOOKUP(C1048506,运单基本信息!$C$4:$P$1048576,12,FALSE))</f>
        <v/>
      </c>
    </row>
    <row r="1048507" spans="10:10">
      <c r="J1048507" s="168" t="str">
        <f>IF(C1048507="","",VLOOKUP(C1048507,运单基本信息!$C$4:$P$1048576,12,FALSE))</f>
        <v/>
      </c>
    </row>
    <row r="1048508" spans="10:10">
      <c r="J1048508" s="168" t="str">
        <f>IF(C1048508="","",VLOOKUP(C1048508,运单基本信息!$C$4:$P$1048576,12,FALSE))</f>
        <v/>
      </c>
    </row>
    <row r="1048509" spans="10:10">
      <c r="J1048509" s="168" t="str">
        <f>IF(C1048509="","",VLOOKUP(C1048509,运单基本信息!$C$4:$P$1048576,12,FALSE))</f>
        <v/>
      </c>
    </row>
    <row r="1048510" spans="10:10">
      <c r="J1048510" s="168" t="str">
        <f>IF(C1048510="","",VLOOKUP(C1048510,运单基本信息!$C$4:$P$1048576,12,FALSE))</f>
        <v/>
      </c>
    </row>
    <row r="1048511" spans="10:10">
      <c r="J1048511" s="168" t="str">
        <f>IF(C1048511="","",VLOOKUP(C1048511,运单基本信息!$C$4:$P$1048576,12,FALSE))</f>
        <v/>
      </c>
    </row>
    <row r="1048512" spans="10:10">
      <c r="J1048512" s="168" t="str">
        <f>IF(C1048512="","",VLOOKUP(C1048512,运单基本信息!$C$4:$P$1048576,12,FALSE))</f>
        <v/>
      </c>
    </row>
    <row r="1048513" spans="10:10">
      <c r="J1048513" s="168" t="str">
        <f>IF(C1048513="","",VLOOKUP(C1048513,运单基本信息!$C$4:$P$1048576,12,FALSE))</f>
        <v/>
      </c>
    </row>
    <row r="1048514" spans="10:10">
      <c r="J1048514" s="168" t="str">
        <f>IF(C1048514="","",VLOOKUP(C1048514,运单基本信息!$C$4:$P$1048576,12,FALSE))</f>
        <v/>
      </c>
    </row>
    <row r="1048515" spans="10:10">
      <c r="J1048515" s="168" t="str">
        <f>IF(C1048515="","",VLOOKUP(C1048515,运单基本信息!$C$4:$P$1048576,12,FALSE))</f>
        <v/>
      </c>
    </row>
    <row r="1048516" spans="10:10">
      <c r="J1048516" s="168" t="str">
        <f>IF(C1048516="","",VLOOKUP(C1048516,运单基本信息!$C$4:$P$1048576,12,FALSE))</f>
        <v/>
      </c>
    </row>
    <row r="1048517" spans="10:10">
      <c r="J1048517" s="168" t="str">
        <f>IF(C1048517="","",VLOOKUP(C1048517,运单基本信息!$C$4:$P$1048576,12,FALSE))</f>
        <v/>
      </c>
    </row>
    <row r="1048518" spans="10:10">
      <c r="J1048518" s="168" t="str">
        <f>IF(C1048518="","",VLOOKUP(C1048518,运单基本信息!$C$4:$P$1048576,12,FALSE))</f>
        <v/>
      </c>
    </row>
    <row r="1048519" spans="10:10">
      <c r="J1048519" s="168" t="str">
        <f>IF(C1048519="","",VLOOKUP(C1048519,运单基本信息!$C$4:$P$1048576,12,FALSE))</f>
        <v/>
      </c>
    </row>
    <row r="1048520" spans="10:10">
      <c r="J1048520" s="168" t="str">
        <f>IF(C1048520="","",VLOOKUP(C1048520,运单基本信息!$C$4:$P$1048576,12,FALSE))</f>
        <v/>
      </c>
    </row>
    <row r="1048521" spans="10:10">
      <c r="J1048521" s="168" t="str">
        <f>IF(C1048521="","",VLOOKUP(C1048521,运单基本信息!$C$4:$P$1048576,12,FALSE))</f>
        <v/>
      </c>
    </row>
    <row r="1048522" spans="10:10">
      <c r="J1048522" s="168" t="str">
        <f>IF(C1048522="","",VLOOKUP(C1048522,运单基本信息!$C$4:$P$1048576,12,FALSE))</f>
        <v/>
      </c>
    </row>
    <row r="1048523" spans="10:10">
      <c r="J1048523" s="168" t="str">
        <f>IF(C1048523="","",VLOOKUP(C1048523,运单基本信息!$C$4:$P$1048576,12,FALSE))</f>
        <v/>
      </c>
    </row>
    <row r="1048524" spans="10:10">
      <c r="J1048524" s="168" t="str">
        <f>IF(C1048524="","",VLOOKUP(C1048524,运单基本信息!$C$4:$P$1048576,12,FALSE))</f>
        <v/>
      </c>
    </row>
    <row r="1048525" spans="10:10">
      <c r="J1048525" s="168" t="str">
        <f>IF(C1048525="","",VLOOKUP(C1048525,运单基本信息!$C$4:$P$1048576,12,FALSE))</f>
        <v/>
      </c>
    </row>
    <row r="1048526" spans="10:10">
      <c r="J1048526" s="168" t="str">
        <f>IF(C1048526="","",VLOOKUP(C1048526,运单基本信息!$C$4:$P$1048576,12,FALSE))</f>
        <v/>
      </c>
    </row>
    <row r="1048527" spans="10:10">
      <c r="J1048527" s="168" t="str">
        <f>IF(C1048527="","",VLOOKUP(C1048527,运单基本信息!$C$4:$P$1048576,12,FALSE))</f>
        <v/>
      </c>
    </row>
    <row r="1048528" spans="10:10">
      <c r="J1048528" s="168" t="str">
        <f>IF(C1048528="","",VLOOKUP(C1048528,运单基本信息!$C$4:$P$1048576,12,FALSE))</f>
        <v/>
      </c>
    </row>
    <row r="1048529" spans="10:10">
      <c r="J1048529" s="168" t="str">
        <f>IF(C1048529="","",VLOOKUP(C1048529,运单基本信息!$C$4:$P$1048576,12,FALSE))</f>
        <v/>
      </c>
    </row>
    <row r="1048530" spans="10:10">
      <c r="J1048530" s="168" t="str">
        <f>IF(C1048530="","",VLOOKUP(C1048530,运单基本信息!$C$4:$P$1048576,12,FALSE))</f>
        <v/>
      </c>
    </row>
    <row r="1048531" spans="10:10">
      <c r="J1048531" s="168" t="str">
        <f>IF(C1048531="","",VLOOKUP(C1048531,运单基本信息!$C$4:$P$1048576,12,FALSE))</f>
        <v/>
      </c>
    </row>
    <row r="1048532" spans="10:10">
      <c r="J1048532" s="168" t="str">
        <f>IF(C1048532="","",VLOOKUP(C1048532,运单基本信息!$C$4:$P$1048576,12,FALSE))</f>
        <v/>
      </c>
    </row>
    <row r="1048533" spans="10:10">
      <c r="J1048533" s="168" t="str">
        <f>IF(C1048533="","",VLOOKUP(C1048533,运单基本信息!$C$4:$P$1048576,12,FALSE))</f>
        <v/>
      </c>
    </row>
    <row r="1048534" spans="10:10">
      <c r="J1048534" s="168" t="str">
        <f>IF(C1048534="","",VLOOKUP(C1048534,运单基本信息!$C$4:$P$1048576,12,FALSE))</f>
        <v/>
      </c>
    </row>
    <row r="1048535" spans="10:10">
      <c r="J1048535" s="168" t="str">
        <f>IF(C1048535="","",VLOOKUP(C1048535,运单基本信息!$C$4:$P$1048576,12,FALSE))</f>
        <v/>
      </c>
    </row>
    <row r="1048536" spans="10:10">
      <c r="J1048536" s="168" t="str">
        <f>IF(C1048536="","",VLOOKUP(C1048536,运单基本信息!$C$4:$P$1048576,12,FALSE))</f>
        <v/>
      </c>
    </row>
    <row r="1048537" spans="10:10">
      <c r="J1048537" s="168" t="str">
        <f>IF(C1048537="","",VLOOKUP(C1048537,运单基本信息!$C$4:$P$1048576,12,FALSE))</f>
        <v/>
      </c>
    </row>
    <row r="1048538" spans="10:10">
      <c r="J1048538" s="168" t="str">
        <f>IF(C1048538="","",VLOOKUP(C1048538,运单基本信息!$C$4:$P$1048576,12,FALSE))</f>
        <v/>
      </c>
    </row>
    <row r="1048539" spans="10:10">
      <c r="J1048539" s="168" t="str">
        <f>IF(C1048539="","",VLOOKUP(C1048539,运单基本信息!$C$4:$P$1048576,12,FALSE))</f>
        <v/>
      </c>
    </row>
    <row r="1048540" spans="10:10">
      <c r="J1048540" s="168" t="str">
        <f>IF(C1048540="","",VLOOKUP(C1048540,运单基本信息!$C$4:$P$1048576,12,FALSE))</f>
        <v/>
      </c>
    </row>
    <row r="1048541" spans="10:10">
      <c r="J1048541" s="168" t="str">
        <f>IF(C1048541="","",VLOOKUP(C1048541,运单基本信息!$C$4:$P$1048576,12,FALSE))</f>
        <v/>
      </c>
    </row>
    <row r="1048542" spans="10:10">
      <c r="J1048542" s="168" t="str">
        <f>IF(C1048542="","",VLOOKUP(C1048542,运单基本信息!$C$4:$P$1048576,12,FALSE))</f>
        <v/>
      </c>
    </row>
    <row r="1048543" spans="10:10">
      <c r="J1048543" s="168" t="str">
        <f>IF(C1048543="","",VLOOKUP(C1048543,运单基本信息!$C$4:$P$1048576,12,FALSE))</f>
        <v/>
      </c>
    </row>
    <row r="1048544" spans="10:10">
      <c r="J1048544" s="168" t="str">
        <f>IF(C1048544="","",VLOOKUP(C1048544,运单基本信息!$C$4:$P$1048576,12,FALSE))</f>
        <v/>
      </c>
    </row>
    <row r="1048545" spans="10:10">
      <c r="J1048545" s="168" t="str">
        <f>IF(C1048545="","",VLOOKUP(C1048545,运单基本信息!$C$4:$P$1048576,12,FALSE))</f>
        <v/>
      </c>
    </row>
    <row r="1048546" spans="10:10">
      <c r="J1048546" s="168" t="str">
        <f>IF(C1048546="","",VLOOKUP(C1048546,运单基本信息!$C$4:$P$1048576,12,FALSE))</f>
        <v/>
      </c>
    </row>
    <row r="1048547" spans="10:10">
      <c r="J1048547" s="168" t="str">
        <f>IF(C1048547="","",VLOOKUP(C1048547,运单基本信息!$C$4:$P$1048576,12,FALSE))</f>
        <v/>
      </c>
    </row>
    <row r="1048548" spans="10:10">
      <c r="J1048548" s="168" t="str">
        <f>IF(C1048548="","",VLOOKUP(C1048548,运单基本信息!$C$4:$P$1048576,12,FALSE))</f>
        <v/>
      </c>
    </row>
    <row r="1048549" spans="10:10">
      <c r="J1048549" s="168" t="str">
        <f>IF(C1048549="","",VLOOKUP(C1048549,运单基本信息!$C$4:$P$1048576,12,FALSE))</f>
        <v/>
      </c>
    </row>
    <row r="1048550" spans="10:10">
      <c r="J1048550" s="168" t="str">
        <f>IF(C1048550="","",VLOOKUP(C1048550,运单基本信息!$C$4:$P$1048576,12,FALSE))</f>
        <v/>
      </c>
    </row>
    <row r="1048551" spans="10:10">
      <c r="J1048551" s="168" t="str">
        <f>IF(C1048551="","",VLOOKUP(C1048551,运单基本信息!$C$4:$P$1048576,12,FALSE))</f>
        <v/>
      </c>
    </row>
    <row r="1048552" spans="10:10">
      <c r="J1048552" s="168" t="str">
        <f>IF(C1048552="","",VLOOKUP(C1048552,运单基本信息!$C$4:$P$1048576,12,FALSE))</f>
        <v/>
      </c>
    </row>
    <row r="1048553" spans="10:10">
      <c r="J1048553" s="168" t="str">
        <f>IF(C1048553="","",VLOOKUP(C1048553,运单基本信息!$C$4:$P$1048576,12,FALSE))</f>
        <v/>
      </c>
    </row>
    <row r="1048554" spans="10:10">
      <c r="J1048554" s="168" t="str">
        <f>IF(C1048554="","",VLOOKUP(C1048554,运单基本信息!$C$4:$P$1048576,12,FALSE))</f>
        <v/>
      </c>
    </row>
    <row r="1048555" spans="10:10">
      <c r="J1048555" s="168" t="str">
        <f>IF(C1048555="","",VLOOKUP(C1048555,运单基本信息!$C$4:$P$1048576,12,FALSE))</f>
        <v/>
      </c>
    </row>
    <row r="1048556" spans="10:10">
      <c r="J1048556" s="168" t="str">
        <f>IF(C1048556="","",VLOOKUP(C1048556,运单基本信息!$C$4:$P$1048576,12,FALSE))</f>
        <v/>
      </c>
    </row>
    <row r="1048557" spans="10:10">
      <c r="J1048557" s="168" t="str">
        <f>IF(C1048557="","",VLOOKUP(C1048557,运单基本信息!$C$4:$P$1048576,12,FALSE))</f>
        <v/>
      </c>
    </row>
    <row r="1048558" spans="10:10">
      <c r="J1048558" s="168" t="str">
        <f>IF(C1048558="","",VLOOKUP(C1048558,运单基本信息!$C$4:$P$1048576,12,FALSE))</f>
        <v/>
      </c>
    </row>
    <row r="1048559" spans="10:10">
      <c r="J1048559" s="168" t="str">
        <f>IF(C1048559="","",VLOOKUP(C1048559,运单基本信息!$C$4:$P$1048576,12,FALSE))</f>
        <v/>
      </c>
    </row>
    <row r="1048560" spans="10:10">
      <c r="J1048560" s="168" t="str">
        <f>IF(C1048560="","",VLOOKUP(C1048560,运单基本信息!$C$4:$P$1048576,12,FALSE))</f>
        <v/>
      </c>
    </row>
    <row r="1048561" spans="10:10">
      <c r="J1048561" s="168" t="str">
        <f>IF(C1048561="","",VLOOKUP(C1048561,运单基本信息!$C$4:$P$1048576,12,FALSE))</f>
        <v/>
      </c>
    </row>
    <row r="1048562" spans="10:10">
      <c r="J1048562" s="168" t="str">
        <f>IF(C1048562="","",VLOOKUP(C1048562,运单基本信息!$C$4:$P$1048576,12,FALSE))</f>
        <v/>
      </c>
    </row>
    <row r="1048563" spans="10:10">
      <c r="J1048563" s="168" t="str">
        <f>IF(C1048563="","",VLOOKUP(C1048563,运单基本信息!$C$4:$P$1048576,12,FALSE))</f>
        <v/>
      </c>
    </row>
    <row r="1048564" spans="10:10">
      <c r="J1048564" s="168" t="str">
        <f>IF(C1048564="","",VLOOKUP(C1048564,运单基本信息!$C$4:$P$1048576,12,FALSE))</f>
        <v/>
      </c>
    </row>
    <row r="1048565" spans="10:10">
      <c r="J1048565" s="168" t="str">
        <f>IF(C1048565="","",VLOOKUP(C1048565,运单基本信息!$C$4:$P$1048576,12,FALSE))</f>
        <v/>
      </c>
    </row>
    <row r="1048566" spans="10:10">
      <c r="J1048566" s="168" t="str">
        <f>IF(C1048566="","",VLOOKUP(C1048566,运单基本信息!$C$4:$P$1048576,12,FALSE))</f>
        <v/>
      </c>
    </row>
    <row r="1048567" spans="10:10">
      <c r="J1048567" s="168" t="str">
        <f>IF(C1048567="","",VLOOKUP(C1048567,运单基本信息!$C$4:$P$1048576,12,FALSE))</f>
        <v/>
      </c>
    </row>
    <row r="1048568" spans="10:10">
      <c r="J1048568" s="168" t="str">
        <f>IF(C1048568="","",VLOOKUP(C1048568,运单基本信息!$C$4:$P$1048576,12,FALSE))</f>
        <v/>
      </c>
    </row>
    <row r="1048569" spans="10:10">
      <c r="J1048569" s="168" t="str">
        <f>IF(C1048569="","",VLOOKUP(C1048569,运单基本信息!$C$4:$P$1048576,12,FALSE))</f>
        <v/>
      </c>
    </row>
    <row r="1048570" spans="10:10">
      <c r="J1048570" s="168" t="str">
        <f>IF(C1048570="","",VLOOKUP(C1048570,运单基本信息!$C$4:$P$1048576,12,FALSE))</f>
        <v/>
      </c>
    </row>
    <row r="1048571" spans="10:10">
      <c r="J1048571" s="168" t="str">
        <f>IF(C1048571="","",VLOOKUP(C1048571,运单基本信息!$C$4:$P$1048576,12,FALSE))</f>
        <v/>
      </c>
    </row>
    <row r="1048572" spans="10:10">
      <c r="J1048572" s="168" t="str">
        <f>IF(C1048572="","",VLOOKUP(C1048572,运单基本信息!$C$4:$P$1048576,12,FALSE))</f>
        <v/>
      </c>
    </row>
    <row r="1048573" spans="10:10">
      <c r="J1048573" s="168" t="str">
        <f>IF(C1048573="","",VLOOKUP(C1048573,运单基本信息!$C$4:$P$1048576,12,FALSE))</f>
        <v/>
      </c>
    </row>
    <row r="1048574" spans="10:10">
      <c r="J1048574" s="168" t="str">
        <f>IF(C1048574="","",VLOOKUP(C1048574,运单基本信息!$C$4:$P$1048576,12,FALSE))</f>
        <v/>
      </c>
    </row>
    <row r="1048575" spans="10:10">
      <c r="J1048575" s="168" t="str">
        <f>IF(C1048575="","",VLOOKUP(C1048575,运单基本信息!$C$4:$P$1048576,12,FALSE))</f>
        <v/>
      </c>
    </row>
    <row r="1048576" spans="10:10">
      <c r="J1048576" s="168" t="str">
        <f>IF(C1048576="","",VLOOKUP(C1048576,运单基本信息!$C$4:$P$1048576,12,FALSE))</f>
        <v/>
      </c>
    </row>
  </sheetData>
  <mergeCells count="1">
    <mergeCell ref="A2:A3"/>
  </mergeCells>
  <phoneticPr fontId="3" type="noConversion"/>
  <hyperlinks>
    <hyperlink ref="A2:A3" location="管理员界面!A1" tooltip="返回管理员视图" display="返回管理员视图" xr:uid="{00000000-0004-0000-2000-000000000000}"/>
    <hyperlink ref="A5" location="车辆基本信息表!A1" tooltip="车辆基本信息" display="车辆基本信息" xr:uid="{00000000-0004-0000-2000-000001000000}"/>
    <hyperlink ref="A6" location="运输路线基本信息表!A1" tooltip="运输路线基本信息" display="运输路线基本信息" xr:uid="{00000000-0004-0000-2000-000002000000}"/>
    <hyperlink ref="A7" location="运单基本信息!A1" tooltip="运单基本信息" display="运单基本信息" xr:uid="{00000000-0004-0000-2000-000003000000}"/>
    <hyperlink ref="A4" location="员工基本信息表!A1" tooltip="员工基本信息" display="员工基本信息" xr:uid="{00000000-0004-0000-2000-000004000000}"/>
    <hyperlink ref="A8" location="费用基本信息!A1" tooltip="运费基本信息" display="运费基本信息" xr:uid="{00000000-0004-0000-2000-000005000000}"/>
  </hyperlinks>
  <pageMargins left="0.7" right="0.7" top="0.75" bottom="0.75" header="0.3" footer="0.3"/>
  <pageSetup paperSize="9" orientation="portrait" horizontalDpi="1200" verticalDpi="120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BBCE06A-7B68-4489-9E55-FEEA62D3667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32</vt:i4>
      </vt:variant>
      <vt:variant>
        <vt:lpstr>命名范围</vt:lpstr>
      </vt:variant>
      <vt:variant>
        <vt:i4>35</vt:i4>
      </vt:variant>
    </vt:vector>
  </HeadingPairs>
  <TitlesOfParts>
    <vt:vector size="67" baseType="lpstr">
      <vt:lpstr>用户权限</vt:lpstr>
      <vt:lpstr>登录记录</vt:lpstr>
      <vt:lpstr>开发者界面</vt:lpstr>
      <vt:lpstr>管理员界面</vt:lpstr>
      <vt:lpstr>普通用户界面</vt:lpstr>
      <vt:lpstr>员工管理</vt:lpstr>
      <vt:lpstr>车辆管理</vt:lpstr>
      <vt:lpstr>路线管理</vt:lpstr>
      <vt:lpstr>运单管理</vt:lpstr>
      <vt:lpstr>公司结构</vt:lpstr>
      <vt:lpstr>查询员工信息</vt:lpstr>
      <vt:lpstr>添加员工管理</vt:lpstr>
      <vt:lpstr>驾驶员调整</vt:lpstr>
      <vt:lpstr>驾驶员安排</vt:lpstr>
      <vt:lpstr>查询车辆信息</vt:lpstr>
      <vt:lpstr>添加车辆信息</vt:lpstr>
      <vt:lpstr>查询路线信息</vt:lpstr>
      <vt:lpstr>Sheet3</vt:lpstr>
      <vt:lpstr>添加运输路线</vt:lpstr>
      <vt:lpstr>查询运单</vt:lpstr>
      <vt:lpstr>添加运单</vt:lpstr>
      <vt:lpstr>打印</vt:lpstr>
      <vt:lpstr>运单实时状态</vt:lpstr>
      <vt:lpstr>运输费用报销</vt:lpstr>
      <vt:lpstr>客户反馈</vt:lpstr>
      <vt:lpstr>可视化图表</vt:lpstr>
      <vt:lpstr>公告</vt:lpstr>
      <vt:lpstr>员工基本信息表</vt:lpstr>
      <vt:lpstr>车辆基本信息表</vt:lpstr>
      <vt:lpstr>运输路线基本信息表</vt:lpstr>
      <vt:lpstr>运单基本信息</vt:lpstr>
      <vt:lpstr>费用基本信息</vt:lpstr>
      <vt:lpstr>打印!Print_Area</vt:lpstr>
      <vt:lpstr>安徽省</vt:lpstr>
      <vt:lpstr>北京市</vt:lpstr>
      <vt:lpstr>福建省</vt:lpstr>
      <vt:lpstr>甘肃省</vt:lpstr>
      <vt:lpstr>广东省</vt:lpstr>
      <vt:lpstr>广西壮族自治区</vt:lpstr>
      <vt:lpstr>贵州省</vt:lpstr>
      <vt:lpstr>海南省</vt:lpstr>
      <vt:lpstr>河北省</vt:lpstr>
      <vt:lpstr>河南省</vt:lpstr>
      <vt:lpstr>黑龙江省</vt:lpstr>
      <vt:lpstr>湖北省</vt:lpstr>
      <vt:lpstr>湖南省</vt:lpstr>
      <vt:lpstr>吉林省</vt:lpstr>
      <vt:lpstr>江苏省</vt:lpstr>
      <vt:lpstr>江西省</vt:lpstr>
      <vt:lpstr>跨省</vt:lpstr>
      <vt:lpstr>辽宁省</vt:lpstr>
      <vt:lpstr>路线包含省份数</vt:lpstr>
      <vt:lpstr>内蒙古自治区</vt:lpstr>
      <vt:lpstr>宁夏回族自治区</vt:lpstr>
      <vt:lpstr>青海省</vt:lpstr>
      <vt:lpstr>山东省</vt:lpstr>
      <vt:lpstr>山西省</vt:lpstr>
      <vt:lpstr>陕西省</vt:lpstr>
      <vt:lpstr>上海市</vt:lpstr>
      <vt:lpstr>省内</vt:lpstr>
      <vt:lpstr>四川省</vt:lpstr>
      <vt:lpstr>天津市</vt:lpstr>
      <vt:lpstr>西藏自治区</vt:lpstr>
      <vt:lpstr>新疆维吾尔自治区</vt:lpstr>
      <vt:lpstr>云南省</vt:lpstr>
      <vt:lpstr>浙江省</vt:lpstr>
      <vt:lpstr>重庆市</vt:lpstr>
    </vt:vector>
  </TitlesOfParts>
  <Company>微软中国</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朱康志</dc:creator>
  <cp:lastModifiedBy>朱康志</cp:lastModifiedBy>
  <cp:lastPrinted>2022-09-13T14:03:40Z</cp:lastPrinted>
  <dcterms:created xsi:type="dcterms:W3CDTF">2005-03-22T02:33:30Z</dcterms:created>
  <dcterms:modified xsi:type="dcterms:W3CDTF">2022-09-13T14:19:37Z</dcterms:modified>
</cp:coreProperties>
</file>