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ulian\Documents\Proyectos\DASHBOARDS\Excel\"/>
    </mc:Choice>
  </mc:AlternateContent>
  <xr:revisionPtr revIDLastSave="0" documentId="13_ncr:1_{EAFC96F7-C24E-4C97-A3E4-674808FCC29B}" xr6:coauthVersionLast="47" xr6:coauthVersionMax="47" xr10:uidLastSave="{00000000-0000-0000-0000-000000000000}"/>
  <bookViews>
    <workbookView xWindow="-120" yWindow="-120" windowWidth="20730" windowHeight="11040" xr2:uid="{5BA0C13F-E04E-4D6D-8C15-9F3047496AB7}"/>
  </bookViews>
  <sheets>
    <sheet name="DASH" sheetId="7" r:id="rId1"/>
    <sheet name="Calculos" sheetId="8" r:id="rId2"/>
    <sheet name="clientes" sheetId="3" r:id="rId3"/>
    <sheet name="productos" sheetId="4" r:id="rId4"/>
    <sheet name="regiones" sheetId="5" r:id="rId5"/>
    <sheet name="ventas" sheetId="6" r:id="rId6"/>
    <sheet name="Categorias" sheetId="9" r:id="rId7"/>
  </sheets>
  <definedNames>
    <definedName name="_xlchart.v5.0" hidden="1">Calculos!$C$41</definedName>
    <definedName name="_xlchart.v5.1" hidden="1">Calculos!$C$42:$C$45</definedName>
    <definedName name="_xlchart.v5.2" hidden="1">Calculos!$D$41</definedName>
    <definedName name="_xlchart.v5.3" hidden="1">Calculos!$D$42:$D$45</definedName>
    <definedName name="DatosExternos_1" localSheetId="2" hidden="1">'clientes'!$A$1:$F$21</definedName>
    <definedName name="DatosExternos_1" localSheetId="3" hidden="1">productos!$A$1:$E$9</definedName>
    <definedName name="DatosExternos_1" localSheetId="4" hidden="1">'regiones'!$A$1:$B$5</definedName>
    <definedName name="DatosExternos_1" localSheetId="5" hidden="1">ventas!$A$1:$L$101</definedName>
    <definedName name="SegmentaciónDeDatos_Años__Fecha_venta">#N/A</definedName>
    <definedName name="SegmentaciónDeDatos_Meses__Fecha_venta">#N/A</definedName>
    <definedName name="SegmentaciónDeDatos_Producto">#N/A</definedName>
    <definedName name="SegmentaciónDeDatos_Región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" l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K24" i="7"/>
  <c r="K25" i="7"/>
  <c r="K26" i="7"/>
  <c r="K27" i="7"/>
  <c r="K23" i="7"/>
  <c r="M24" i="7"/>
  <c r="M25" i="7"/>
  <c r="M26" i="7"/>
  <c r="M27" i="7"/>
  <c r="M23" i="7"/>
  <c r="L24" i="7"/>
  <c r="L25" i="7"/>
  <c r="L26" i="7"/>
  <c r="L27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D43" i="8"/>
  <c r="D44" i="8"/>
  <c r="D45" i="8"/>
  <c r="D42" i="8"/>
  <c r="G3" i="6"/>
  <c r="F3" i="6" s="1"/>
  <c r="G4" i="6"/>
  <c r="F4" i="6" s="1"/>
  <c r="G5" i="6"/>
  <c r="F5" i="6" s="1"/>
  <c r="G6" i="6"/>
  <c r="F6" i="6" s="1"/>
  <c r="G7" i="6"/>
  <c r="F7" i="6" s="1"/>
  <c r="G8" i="6"/>
  <c r="F8" i="6" s="1"/>
  <c r="G9" i="6"/>
  <c r="F9" i="6" s="1"/>
  <c r="G10" i="6"/>
  <c r="F10" i="6" s="1"/>
  <c r="G11" i="6"/>
  <c r="F11" i="6" s="1"/>
  <c r="G12" i="6"/>
  <c r="F12" i="6" s="1"/>
  <c r="G13" i="6"/>
  <c r="F13" i="6" s="1"/>
  <c r="G14" i="6"/>
  <c r="F14" i="6" s="1"/>
  <c r="G15" i="6"/>
  <c r="F15" i="6" s="1"/>
  <c r="G16" i="6"/>
  <c r="F16" i="6" s="1"/>
  <c r="G17" i="6"/>
  <c r="F17" i="6" s="1"/>
  <c r="G18" i="6"/>
  <c r="F18" i="6" s="1"/>
  <c r="G19" i="6"/>
  <c r="F19" i="6" s="1"/>
  <c r="G20" i="6"/>
  <c r="F20" i="6" s="1"/>
  <c r="G21" i="6"/>
  <c r="F21" i="6" s="1"/>
  <c r="G22" i="6"/>
  <c r="F22" i="6" s="1"/>
  <c r="G23" i="6"/>
  <c r="F23" i="6" s="1"/>
  <c r="G24" i="6"/>
  <c r="F24" i="6" s="1"/>
  <c r="G25" i="6"/>
  <c r="F25" i="6" s="1"/>
  <c r="G26" i="6"/>
  <c r="F26" i="6" s="1"/>
  <c r="G27" i="6"/>
  <c r="F27" i="6" s="1"/>
  <c r="G28" i="6"/>
  <c r="F28" i="6" s="1"/>
  <c r="G29" i="6"/>
  <c r="F29" i="6" s="1"/>
  <c r="G30" i="6"/>
  <c r="F30" i="6" s="1"/>
  <c r="G31" i="6"/>
  <c r="F31" i="6" s="1"/>
  <c r="G32" i="6"/>
  <c r="F32" i="6" s="1"/>
  <c r="G33" i="6"/>
  <c r="F33" i="6" s="1"/>
  <c r="G34" i="6"/>
  <c r="F34" i="6" s="1"/>
  <c r="G35" i="6"/>
  <c r="F35" i="6" s="1"/>
  <c r="G36" i="6"/>
  <c r="F36" i="6" s="1"/>
  <c r="G37" i="6"/>
  <c r="F37" i="6" s="1"/>
  <c r="G38" i="6"/>
  <c r="F38" i="6" s="1"/>
  <c r="G39" i="6"/>
  <c r="F39" i="6" s="1"/>
  <c r="G40" i="6"/>
  <c r="F40" i="6" s="1"/>
  <c r="G41" i="6"/>
  <c r="F41" i="6" s="1"/>
  <c r="G42" i="6"/>
  <c r="F42" i="6" s="1"/>
  <c r="G43" i="6"/>
  <c r="F43" i="6" s="1"/>
  <c r="G44" i="6"/>
  <c r="F44" i="6" s="1"/>
  <c r="G45" i="6"/>
  <c r="F45" i="6" s="1"/>
  <c r="G46" i="6"/>
  <c r="F46" i="6" s="1"/>
  <c r="G47" i="6"/>
  <c r="F47" i="6" s="1"/>
  <c r="G48" i="6"/>
  <c r="F48" i="6" s="1"/>
  <c r="G49" i="6"/>
  <c r="F49" i="6" s="1"/>
  <c r="G50" i="6"/>
  <c r="F50" i="6" s="1"/>
  <c r="G51" i="6"/>
  <c r="F51" i="6" s="1"/>
  <c r="G52" i="6"/>
  <c r="F52" i="6" s="1"/>
  <c r="G53" i="6"/>
  <c r="F53" i="6" s="1"/>
  <c r="G54" i="6"/>
  <c r="F54" i="6" s="1"/>
  <c r="G55" i="6"/>
  <c r="F55" i="6" s="1"/>
  <c r="G56" i="6"/>
  <c r="F56" i="6" s="1"/>
  <c r="G57" i="6"/>
  <c r="F57" i="6" s="1"/>
  <c r="G58" i="6"/>
  <c r="F58" i="6" s="1"/>
  <c r="G59" i="6"/>
  <c r="F59" i="6" s="1"/>
  <c r="G60" i="6"/>
  <c r="F60" i="6" s="1"/>
  <c r="G61" i="6"/>
  <c r="F61" i="6" s="1"/>
  <c r="G62" i="6"/>
  <c r="F62" i="6" s="1"/>
  <c r="G63" i="6"/>
  <c r="F63" i="6" s="1"/>
  <c r="G64" i="6"/>
  <c r="F64" i="6" s="1"/>
  <c r="G65" i="6"/>
  <c r="F65" i="6" s="1"/>
  <c r="G66" i="6"/>
  <c r="F66" i="6" s="1"/>
  <c r="G67" i="6"/>
  <c r="F67" i="6" s="1"/>
  <c r="G68" i="6"/>
  <c r="F68" i="6" s="1"/>
  <c r="G69" i="6"/>
  <c r="F69" i="6" s="1"/>
  <c r="G70" i="6"/>
  <c r="F70" i="6" s="1"/>
  <c r="G71" i="6"/>
  <c r="F71" i="6" s="1"/>
  <c r="G72" i="6"/>
  <c r="F72" i="6" s="1"/>
  <c r="G73" i="6"/>
  <c r="F73" i="6" s="1"/>
  <c r="G74" i="6"/>
  <c r="F74" i="6" s="1"/>
  <c r="G75" i="6"/>
  <c r="F75" i="6" s="1"/>
  <c r="G76" i="6"/>
  <c r="F76" i="6" s="1"/>
  <c r="G77" i="6"/>
  <c r="F77" i="6" s="1"/>
  <c r="G78" i="6"/>
  <c r="F78" i="6" s="1"/>
  <c r="G79" i="6"/>
  <c r="F79" i="6" s="1"/>
  <c r="G80" i="6"/>
  <c r="F80" i="6" s="1"/>
  <c r="G81" i="6"/>
  <c r="F81" i="6" s="1"/>
  <c r="G82" i="6"/>
  <c r="F82" i="6" s="1"/>
  <c r="G83" i="6"/>
  <c r="F83" i="6" s="1"/>
  <c r="G84" i="6"/>
  <c r="F84" i="6" s="1"/>
  <c r="G85" i="6"/>
  <c r="F85" i="6" s="1"/>
  <c r="G86" i="6"/>
  <c r="F86" i="6" s="1"/>
  <c r="G87" i="6"/>
  <c r="F87" i="6" s="1"/>
  <c r="G88" i="6"/>
  <c r="F88" i="6" s="1"/>
  <c r="G89" i="6"/>
  <c r="F89" i="6" s="1"/>
  <c r="G90" i="6"/>
  <c r="F90" i="6" s="1"/>
  <c r="G91" i="6"/>
  <c r="F91" i="6" s="1"/>
  <c r="G92" i="6"/>
  <c r="F92" i="6" s="1"/>
  <c r="G93" i="6"/>
  <c r="F93" i="6" s="1"/>
  <c r="G94" i="6"/>
  <c r="F94" i="6" s="1"/>
  <c r="G95" i="6"/>
  <c r="F95" i="6" s="1"/>
  <c r="G96" i="6"/>
  <c r="F96" i="6" s="1"/>
  <c r="G97" i="6"/>
  <c r="F97" i="6" s="1"/>
  <c r="G98" i="6"/>
  <c r="F98" i="6" s="1"/>
  <c r="G99" i="6"/>
  <c r="F99" i="6" s="1"/>
  <c r="G100" i="6"/>
  <c r="F100" i="6" s="1"/>
  <c r="G101" i="6"/>
  <c r="F101" i="6" s="1"/>
  <c r="G2" i="6"/>
  <c r="F2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B5" i="8"/>
  <c r="B8" i="8"/>
  <c r="B2" i="8"/>
  <c r="M28" i="7" l="1"/>
  <c r="L2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20EF32-D137-477D-8640-0CFE8E91C759}" keepAlive="1" name="Consulta - clientes" description="Conexión a la consulta 'clientes' en el libro." type="5" refreshedVersion="8" background="1" saveData="1">
    <dbPr connection="Provider=Microsoft.Mashup.OleDb.1;Data Source=$Workbook$;Location=clientes;Extended Properties=&quot;&quot;" command="SELECT * FROM [clientes]"/>
  </connection>
  <connection id="2" xr16:uid="{20F1A306-3E2E-4E67-805D-D317097A1889}" keepAlive="1" name="Consulta - Colsulta" description="Conexión a la consulta 'Colsulta' en el libro." type="5" refreshedVersion="0" background="1">
    <dbPr connection="Provider=Microsoft.Mashup.OleDb.1;Data Source=$Workbook$;Location=Colsulta;Extended Properties=&quot;&quot;" command="SELECT * FROM [Colsulta]"/>
  </connection>
  <connection id="3" xr16:uid="{D259C262-55FF-4144-8913-76F02668448F}" keepAlive="1" name="Consulta - Colsulta (2)" description="Conexión a la consulta 'Colsulta (2)' en el libro." type="5" refreshedVersion="0" background="1">
    <dbPr connection="Provider=Microsoft.Mashup.OleDb.1;Data Source=$Workbook$;Location=&quot;Colsulta (2)&quot;;Extended Properties=&quot;&quot;" command="SELECT * FROM [Colsulta (2)]"/>
  </connection>
  <connection id="4" xr16:uid="{468FA0CC-32F8-4A11-BE33-F21DE7997221}" keepAlive="1" name="Consulta - productos" description="Conexión a la consulta 'productos' en el libro." type="5" refreshedVersion="8" background="1" saveData="1">
    <dbPr connection="Provider=Microsoft.Mashup.OleDb.1;Data Source=$Workbook$;Location=productos;Extended Properties=&quot;&quot;" command="SELECT * FROM [productos]"/>
  </connection>
  <connection id="5" xr16:uid="{8CEDDD09-5D5E-4ACE-8241-142BDE5ACA63}" keepAlive="1" name="Consulta - proyecto_1" description="Conexión a la consulta 'proyecto_1' en el libro." type="5" refreshedVersion="0" background="1">
    <dbPr connection="Provider=Microsoft.Mashup.OleDb.1;Data Source=$Workbook$;Location=proyecto_1;Extended Properties=&quot;&quot;" command="SELECT * FROM [proyecto_1]"/>
  </connection>
  <connection id="6" xr16:uid="{FB5B2B28-0406-4D9F-8ACC-5CA60D48C8A6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7" xr16:uid="{26511C51-320B-468F-83CF-07AB8F1E4DA8}" keepAlive="1" name="Consulta - ventas" description="Conexión a la consulta 'ventas' en el libro." type="5" refreshedVersion="8" background="1" saveData="1">
    <dbPr connection="Provider=Microsoft.Mashup.OleDb.1;Data Source=$Workbook$;Location=ventas;Extended Properties=&quot;&quot;" command="SELECT * FROM [ventas]"/>
  </connection>
</connections>
</file>

<file path=xl/sharedStrings.xml><?xml version="1.0" encoding="utf-8"?>
<sst xmlns="http://schemas.openxmlformats.org/spreadsheetml/2006/main" count="227" uniqueCount="135">
  <si>
    <t>Id_cliente</t>
  </si>
  <si>
    <t>nombre_cliente</t>
  </si>
  <si>
    <t>email</t>
  </si>
  <si>
    <t>telefono</t>
  </si>
  <si>
    <t>direccion</t>
  </si>
  <si>
    <t>id_region</t>
  </si>
  <si>
    <t>Jamie Nash</t>
  </si>
  <si>
    <t>masonsavannah@young.info</t>
  </si>
  <si>
    <t>182.822.5811x469</t>
  </si>
  <si>
    <t>USCGC Hernandez
FPO AA 35122</t>
  </si>
  <si>
    <t>Calvin Garcia</t>
  </si>
  <si>
    <t>lauranguyen@gmail.com</t>
  </si>
  <si>
    <t>001-597-278-7374x0686</t>
  </si>
  <si>
    <t>USS Burton
FPO AP 66517</t>
  </si>
  <si>
    <t>John Stone</t>
  </si>
  <si>
    <t>yrodriguez@carter.com</t>
  </si>
  <si>
    <t>001-993-465-5477x04563</t>
  </si>
  <si>
    <t>23540 Scott Fords
Greenhaven, SC 13827</t>
  </si>
  <si>
    <t>Michael Berger</t>
  </si>
  <si>
    <t>hbarnes@hotmail.com</t>
  </si>
  <si>
    <t>331.918.8552x66069</t>
  </si>
  <si>
    <t>788 Alexander Point
Nicholasfurt, DE 87155</t>
  </si>
  <si>
    <t>Jonathan Berry</t>
  </si>
  <si>
    <t>brownsara@gmail.com</t>
  </si>
  <si>
    <t>+1-474-381-1318x51614</t>
  </si>
  <si>
    <t>1744 Evan Club
West Michelletown, VA 55704</t>
  </si>
  <si>
    <t>Samantha Hughes</t>
  </si>
  <si>
    <t>samanthahughes@example.com</t>
  </si>
  <si>
    <t>555-123-4567</t>
  </si>
  <si>
    <t>123 Main St
Anytown, NY 12345</t>
  </si>
  <si>
    <t>Brian Brown</t>
  </si>
  <si>
    <t>brianbrown@example.com</t>
  </si>
  <si>
    <t>555-234-5678</t>
  </si>
  <si>
    <t>456 Elm St
Othertown, IN 67890</t>
  </si>
  <si>
    <t>Jessica White</t>
  </si>
  <si>
    <t>jessicawhite@example.com</t>
  </si>
  <si>
    <t>555-345-6789</t>
  </si>
  <si>
    <t>789 Oak St
Sometown, TX 11223</t>
  </si>
  <si>
    <t>George Harris</t>
  </si>
  <si>
    <t>georgeharris@example.com</t>
  </si>
  <si>
    <t>555-456-7890</t>
  </si>
  <si>
    <t>321 Pine St
Anycity, TN 33445</t>
  </si>
  <si>
    <t>Amanda Clark</t>
  </si>
  <si>
    <t>amandaclark@example.com</t>
  </si>
  <si>
    <t>555-567-8901</t>
  </si>
  <si>
    <t>654 Cedar St
Othercity, IN 55678</t>
  </si>
  <si>
    <t>Brenda Lee</t>
  </si>
  <si>
    <t>brendaleee@example.com</t>
  </si>
  <si>
    <t>555-678-9012</t>
  </si>
  <si>
    <t>987 Maple St
Someton, NY 66789</t>
  </si>
  <si>
    <t>Kevin Green</t>
  </si>
  <si>
    <t>kevingreen@example.com</t>
  </si>
  <si>
    <t>555-789-0123</t>
  </si>
  <si>
    <t>234 Birch St
Anyplace, TX 77890</t>
  </si>
  <si>
    <t>Lisa Hall</t>
  </si>
  <si>
    <t>lisahall@example.com</t>
  </si>
  <si>
    <t>555-890-1234</t>
  </si>
  <si>
    <t>567 Walnut St
Otherplace, TN 88901</t>
  </si>
  <si>
    <t>David Young</t>
  </si>
  <si>
    <t>davidyoung@example.com</t>
  </si>
  <si>
    <t>555-901-2345</t>
  </si>
  <si>
    <t>890 Spruce St
Somename, IN 99012</t>
  </si>
  <si>
    <t>Helen King</t>
  </si>
  <si>
    <t>helenking@example.com</t>
  </si>
  <si>
    <t>555-012-3456</t>
  </si>
  <si>
    <t>123 Sycamore St
Anyname, NY 11323</t>
  </si>
  <si>
    <t>Carol Wright</t>
  </si>
  <si>
    <t>carolwright@example.com</t>
  </si>
  <si>
    <t>456 Hickory St
Othername, TX 22434</t>
  </si>
  <si>
    <t>Mark Hill</t>
  </si>
  <si>
    <t>markhill@example.com</t>
  </si>
  <si>
    <t>789 Poplar St
Someton, TN 33545</t>
  </si>
  <si>
    <t>Sarah Adams</t>
  </si>
  <si>
    <t>sarahadams@example.com</t>
  </si>
  <si>
    <t>321 Dogwood St
Anycity, IN 44656</t>
  </si>
  <si>
    <t>Nancy Scott</t>
  </si>
  <si>
    <t>nancyscott@example.com</t>
  </si>
  <si>
    <t>654 Redwood St
Othercity, NY 55767</t>
  </si>
  <si>
    <t>Paul Baker</t>
  </si>
  <si>
    <t>paulbaker@example.com</t>
  </si>
  <si>
    <t>987 Cypress St
Sometown, TX 66878</t>
  </si>
  <si>
    <t>Id_producto</t>
  </si>
  <si>
    <t>nombre_producto</t>
  </si>
  <si>
    <t>categoria_producto</t>
  </si>
  <si>
    <t>precio</t>
  </si>
  <si>
    <t>stock</t>
  </si>
  <si>
    <t>Arroz</t>
  </si>
  <si>
    <t>Granos</t>
  </si>
  <si>
    <t>Frijoles</t>
  </si>
  <si>
    <t>Lentejas</t>
  </si>
  <si>
    <t>Azúcar</t>
  </si>
  <si>
    <t>Dulces</t>
  </si>
  <si>
    <t>Sal</t>
  </si>
  <si>
    <t>Condimentos</t>
  </si>
  <si>
    <t>Pasta</t>
  </si>
  <si>
    <t>Pastas</t>
  </si>
  <si>
    <t>Aceite</t>
  </si>
  <si>
    <t>Aceites</t>
  </si>
  <si>
    <t>Harina</t>
  </si>
  <si>
    <t>Harinas</t>
  </si>
  <si>
    <t>Id_region</t>
  </si>
  <si>
    <t>nombre_region</t>
  </si>
  <si>
    <t>Indiana</t>
  </si>
  <si>
    <t>New York</t>
  </si>
  <si>
    <t>Tennessee</t>
  </si>
  <si>
    <t>Texas</t>
  </si>
  <si>
    <t>Id_venta</t>
  </si>
  <si>
    <t>Fecha_venta</t>
  </si>
  <si>
    <t>id_cliente</t>
  </si>
  <si>
    <t>cantidad_vendida</t>
  </si>
  <si>
    <t>precio_unitario</t>
  </si>
  <si>
    <t>total_venta</t>
  </si>
  <si>
    <t>Etiquetas de fila</t>
  </si>
  <si>
    <t>Total general</t>
  </si>
  <si>
    <t>Suma de total_venta</t>
  </si>
  <si>
    <t>Suma de cantidad_vendida</t>
  </si>
  <si>
    <t>Cuenta de Id_cliente</t>
  </si>
  <si>
    <t>2018</t>
  </si>
  <si>
    <t>2019</t>
  </si>
  <si>
    <t>2020</t>
  </si>
  <si>
    <t>2021</t>
  </si>
  <si>
    <t>2022</t>
  </si>
  <si>
    <t>2023</t>
  </si>
  <si>
    <t>Producto</t>
  </si>
  <si>
    <t>Región</t>
  </si>
  <si>
    <t>Cantidades</t>
  </si>
  <si>
    <t>nombre_producto2</t>
  </si>
  <si>
    <t>Compras totales</t>
  </si>
  <si>
    <t>%</t>
  </si>
  <si>
    <t>Nombres</t>
  </si>
  <si>
    <t>Suma de cantidad_vendida2</t>
  </si>
  <si>
    <t>Categoria</t>
  </si>
  <si>
    <t>TOP 5 CLIENTES</t>
  </si>
  <si>
    <t>CANTIDAES COMPRADAS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</si>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</sst>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rgb="FF17416B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0" borderId="0" xfId="0" applyAlignment="1">
      <alignment vertical="center" wrapText="1"/>
    </xf>
    <xf numFmtId="0" fontId="2" fillId="3" borderId="2" xfId="0" applyFont="1" applyFill="1" applyBorder="1"/>
    <xf numFmtId="0" fontId="0" fillId="0" borderId="3" xfId="0" applyBorder="1"/>
    <xf numFmtId="2" fontId="0" fillId="0" borderId="0" xfId="0" applyNumberFormat="1"/>
    <xf numFmtId="0" fontId="3" fillId="2" borderId="0" xfId="0" applyFont="1" applyFill="1"/>
    <xf numFmtId="0" fontId="4" fillId="2" borderId="4" xfId="0" applyFont="1" applyFill="1" applyBorder="1"/>
    <xf numFmtId="9" fontId="0" fillId="2" borderId="0" xfId="1" applyFont="1" applyFill="1"/>
    <xf numFmtId="0" fontId="4" fillId="2" borderId="4" xfId="0" applyFont="1" applyFill="1" applyBorder="1" applyAlignment="1">
      <alignment horizontal="center"/>
    </xf>
    <xf numFmtId="0" fontId="0" fillId="2" borderId="4" xfId="0" applyFill="1" applyBorder="1"/>
    <xf numFmtId="9" fontId="0" fillId="2" borderId="4" xfId="1" applyFont="1" applyFill="1" applyBorder="1"/>
    <xf numFmtId="10" fontId="0" fillId="0" borderId="0" xfId="0" applyNumberFormat="1"/>
    <xf numFmtId="9" fontId="0" fillId="0" borderId="0" xfId="1" applyFont="1"/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4D4D4"/>
      <color rgb="FF1A4978"/>
      <color rgb="FFF2F2F2"/>
      <color rgb="FF174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 productos de mercado.xlsx]Calculos!TablaDinámica10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>
              <a:shade val="7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>
              <a:shade val="9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>
              <a:tint val="7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Calculos!$B$72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9A-4D23-A090-FC1BFCE046C3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9A-4D23-A090-FC1BFCE046C3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9A-4D23-A090-FC1BFCE046C3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9A-4D23-A090-FC1BFCE046C3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9A-4D23-A090-FC1BFCE046C3}"/>
              </c:ext>
            </c:extLst>
          </c:dPt>
          <c:dPt>
            <c:idx val="5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9A-4D23-A090-FC1BFCE046C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Calculos!$A$73:$A$79</c:f>
              <c:strCache>
                <c:ptCount val="6"/>
                <c:pt idx="0">
                  <c:v>Aceites</c:v>
                </c:pt>
                <c:pt idx="1">
                  <c:v>Condimentos</c:v>
                </c:pt>
                <c:pt idx="2">
                  <c:v>Dulces</c:v>
                </c:pt>
                <c:pt idx="3">
                  <c:v>Granos</c:v>
                </c:pt>
                <c:pt idx="4">
                  <c:v>Harinas</c:v>
                </c:pt>
                <c:pt idx="5">
                  <c:v>Pastas</c:v>
                </c:pt>
              </c:strCache>
            </c:strRef>
          </c:cat>
          <c:val>
            <c:numRef>
              <c:f>Calculos!$B$73:$B$79</c:f>
              <c:numCache>
                <c:formatCode>0.00%</c:formatCode>
                <c:ptCount val="6"/>
                <c:pt idx="0">
                  <c:v>0.11394891944990176</c:v>
                </c:pt>
                <c:pt idx="1">
                  <c:v>0.10609037328094302</c:v>
                </c:pt>
                <c:pt idx="2">
                  <c:v>0.13163064833005894</c:v>
                </c:pt>
                <c:pt idx="3">
                  <c:v>0.40078585461689586</c:v>
                </c:pt>
                <c:pt idx="4">
                  <c:v>0.11394891944990176</c:v>
                </c:pt>
                <c:pt idx="5">
                  <c:v>0.13359528487229863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9A-4D23-A090-FC1BFCE046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 productos de mercado.xlsx]Calculos!TablaDinámica5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67519189089958E-2"/>
          <c:y val="0.14999987567353859"/>
          <c:w val="0.88991580511703783"/>
          <c:h val="0.66748763573341419"/>
        </c:manualLayout>
      </c:layout>
      <c:lineChart>
        <c:grouping val="standard"/>
        <c:varyColors val="0"/>
        <c:ser>
          <c:idx val="0"/>
          <c:order val="0"/>
          <c:tx>
            <c:strRef>
              <c:f>Calculos!$B$10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Calculos!$A$11:$A$17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Calculos!$B$11:$B$17</c:f>
              <c:numCache>
                <c:formatCode>General</c:formatCode>
                <c:ptCount val="6"/>
                <c:pt idx="0">
                  <c:v>49</c:v>
                </c:pt>
                <c:pt idx="1">
                  <c:v>84</c:v>
                </c:pt>
                <c:pt idx="2">
                  <c:v>133</c:v>
                </c:pt>
                <c:pt idx="3">
                  <c:v>130</c:v>
                </c:pt>
                <c:pt idx="4">
                  <c:v>89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5-4802-AB73-D159905BE0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0123568"/>
        <c:axId val="810121168"/>
      </c:lineChart>
      <c:catAx>
        <c:axId val="8101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0121168"/>
        <c:crosses val="autoZero"/>
        <c:auto val="1"/>
        <c:lblAlgn val="ctr"/>
        <c:lblOffset val="100"/>
        <c:noMultiLvlLbl val="0"/>
      </c:catAx>
      <c:valAx>
        <c:axId val="810121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01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 productos de mercado.xlsx]Calculos!TablaDinámica6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48829418676025"/>
          <c:y val="0.1411763834019556"/>
          <c:w val="0.81774248119412707"/>
          <c:h val="0.53380915003294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Calculos!$B$19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Calculos!$A$20:$A$28</c:f>
              <c:strCache>
                <c:ptCount val="8"/>
                <c:pt idx="0">
                  <c:v>Aceite</c:v>
                </c:pt>
                <c:pt idx="1">
                  <c:v>Arroz</c:v>
                </c:pt>
                <c:pt idx="2">
                  <c:v>Azúcar</c:v>
                </c:pt>
                <c:pt idx="3">
                  <c:v>Frijoles</c:v>
                </c:pt>
                <c:pt idx="4">
                  <c:v>Harina</c:v>
                </c:pt>
                <c:pt idx="5">
                  <c:v>Lentejas</c:v>
                </c:pt>
                <c:pt idx="6">
                  <c:v>Pasta</c:v>
                </c:pt>
                <c:pt idx="7">
                  <c:v>Sal</c:v>
                </c:pt>
              </c:strCache>
            </c:strRef>
          </c:cat>
          <c:val>
            <c:numRef>
              <c:f>Calculos!$B$20:$B$28</c:f>
              <c:numCache>
                <c:formatCode>General</c:formatCode>
                <c:ptCount val="8"/>
                <c:pt idx="0">
                  <c:v>58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58</c:v>
                </c:pt>
                <c:pt idx="5">
                  <c:v>81</c:v>
                </c:pt>
                <c:pt idx="6">
                  <c:v>68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E-4440-87AE-0827477033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37007728"/>
        <c:axId val="836997168"/>
      </c:barChart>
      <c:catAx>
        <c:axId val="8370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6997168"/>
        <c:crosses val="autoZero"/>
        <c:auto val="1"/>
        <c:lblAlgn val="ctr"/>
        <c:lblOffset val="100"/>
        <c:noMultiLvlLbl val="0"/>
      </c:catAx>
      <c:valAx>
        <c:axId val="836997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70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 productos de mercado.xlsx]Calculos!TablaDinámica7</c:name>
    <c:fmtId val="2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A497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89307915457936"/>
          <c:y val="0.12990186063073902"/>
          <c:w val="0.8399974926424959"/>
          <c:h val="0.711617890627114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A4978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Calculos!$A$31:$A$39</c:f>
              <c:strCache>
                <c:ptCount val="8"/>
                <c:pt idx="0">
                  <c:v>Aceite</c:v>
                </c:pt>
                <c:pt idx="1">
                  <c:v>Arroz</c:v>
                </c:pt>
                <c:pt idx="2">
                  <c:v>Azúcar</c:v>
                </c:pt>
                <c:pt idx="3">
                  <c:v>Frijoles</c:v>
                </c:pt>
                <c:pt idx="4">
                  <c:v>Harina</c:v>
                </c:pt>
                <c:pt idx="5">
                  <c:v>Lentejas</c:v>
                </c:pt>
                <c:pt idx="6">
                  <c:v>Pasta</c:v>
                </c:pt>
                <c:pt idx="7">
                  <c:v>Sal</c:v>
                </c:pt>
              </c:strCache>
            </c:strRef>
          </c:cat>
          <c:val>
            <c:numRef>
              <c:f>Calculos!$B$31:$B$39</c:f>
              <c:numCache>
                <c:formatCode>0.00%</c:formatCode>
                <c:ptCount val="8"/>
                <c:pt idx="0">
                  <c:v>0.16657899351218658</c:v>
                </c:pt>
                <c:pt idx="1">
                  <c:v>0.1550938102752937</c:v>
                </c:pt>
                <c:pt idx="2">
                  <c:v>5.6286165176223042E-2</c:v>
                </c:pt>
                <c:pt idx="3">
                  <c:v>3.2614413466596527E-2</c:v>
                </c:pt>
                <c:pt idx="4">
                  <c:v>5.6286165176223042E-2</c:v>
                </c:pt>
                <c:pt idx="5">
                  <c:v>0.34192530247238295</c:v>
                </c:pt>
                <c:pt idx="6">
                  <c:v>9.1092407504822018E-2</c:v>
                </c:pt>
                <c:pt idx="7">
                  <c:v>0.10012274241627214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317-8840-58C7CA75B4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2959520"/>
        <c:axId val="812960000"/>
      </c:barChart>
      <c:catAx>
        <c:axId val="81295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2960000"/>
        <c:crosses val="autoZero"/>
        <c:auto val="1"/>
        <c:lblAlgn val="ctr"/>
        <c:lblOffset val="100"/>
        <c:noMultiLvlLbl val="0"/>
      </c:catAx>
      <c:valAx>
        <c:axId val="81296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29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D521A465-E718-48D3-81E7-D11B3B0A354B}">
          <cx:dataLabels>
            <cx:visibility seriesName="0" categoryName="0" value="1"/>
          </cx:dataLabels>
          <cx:dataId val="0"/>
          <cx:layoutPr>
            <cx:regionLabelLayout val="none"/>
            <cx:geography viewedRegionType="dataOnly" cultureLanguage="es-ES" cultureRegion="CO" attribution="Con tecnología de Bing">
              <cx:geoCache provider="{E9337A44-BEBE-4D9F-B70C-5C5E7DAFC167}">
                <cx:binary>1Hpbk5040u1f6fDzwS0JSYiJ6XkQsPeu+82ucvmFqJtBCJBAAgS//mTZ3T0uT0/3THwP53wVjijX
1gZEpnLlypX596fwt6f25WH8KXRt7/72FH55V3tv//bzz+6pfuke3PtOPY3GmS/+/ZPpfjZfvqin
l5+fx4dF9dXPBGH681P9MPqX8O4ff4e7VS/m1Dw9eGX6q+llXK9f3NR69ydrf7j005OZev96eQV3
+uVd4fzDs3E/fewV/Hr300vvlV8/rPbll3dvvvrup59/vOG/PPynFvbnp2e4Nk7fMxSzBDH+7qfW
9NWvn0dp+h5hEVOMWPr1J/ntoecPHVz4n2/o63Yenp/HF+d++vX3v17/5iX+dVk5k32zSGZe9/3x
5uuL/vzW4v/4+w8fwKv/8Ml3TvnRTn+1BJvvVJ8r50f15PEv7476Z/XQP/xmmG/eePOl/94bKU7T
JEXfbJ6mb50i+HsisEA8ZejrD/3t2d+c8h9s6I+98fuFb3YPb3j+7q9O4v+Xnjl/WX66N6P+zTz/
c9dQ8j6NU0LjmHwzffzWNQl7z2GFcUy/+Q7i6VuQfnPN+fQyP/zlnv7YO99f+4ODzu//dzrow0vf
Ax68vPxmpf+5h2L2XlCSpkiIbx4ibz0EwRPTmDCK0t/Xv/fQf7SlP3bQd5f+4J8P/0sD6MNLePgh
zbx5s/8W2PB7ymNBBcbfbI/f+gayTQyRlSYJOPD1R/x2Lr5Fz19u59/55etbvNn5L+8+fPp/FDP/
PhX9nqLzB/9QfM3t32WjP1/9+upAO3649A1FeGOB30x79Az5P8aUfefM15u8wa03lv/uipcH5395
F6Ux8IeUxJC2eJIkMYWMtLx8XcKIv+cxIQkSmKRCEPBpb0Zfw1P5e5pyWCKcUgRBC+TCmel1iUAU
x4xRQRESiUgR/51XXZp2rUz/uzV+/funfuoujeq9++UdhgB/95P99sXX3TKMIeKJSBMCVIbH8CxY
f3q4Bvb2+v3/g3wUzYMx6GgZyHg3RzSRrl2fRCDt+Yajoagj7GTojL5OFnHmnJ0/8bkZbqyJbgY0
uuNp5bUcRLKdUTNFR2sZ83I/m6a+nPohepiSxMiUGzQcqCiTWjJGKnfZJ2yNryhVmnQy6lucHG14
FOQ8pRsyH107kKmRkd5MvLfaW3sm7IiSJkPzsoUgdTr7jsqy1A3dbVuFklnaZRyHj63oPQsy6bsW
H9dp4EQOpEx9kdSIul3dUmKPPa1US2TTa0BLGci6poXqmg0fJ2Ylt3St3KDlZrBhmadlEHtBkpUd
TcowVEq9qqT5UK5RNM0SJ3oe8tow89D0pXiueFMl+UZccEMx1gbNPBMuUegmbGNjcw9bcHsdDDkR
KN5cNvG0PikbvM3Z4hPmdjNqmrnYTLOKXJjm0FXG3ode+U62fewPTRREsSDB7teZUSniqj4op26q
trXgrKk5G0hvDg1Zbhuj4n3jl0biLq0OeqnqTQ5dVd+poJaqWGd1lIhwZuh4Ui/TdOeqrs+m1l3G
Xagr2c+plXPFn3woFzlOy/3WMJeRIc10iI+qoG/D7Hu5prg5FoI+AmEfi7jU080mJif7Ler2E5g0
insjWWKXvUvqZCdIvwewu543dctb8sW0yp9sziwy1dX5Vg9J1k3+3nTuuJtNf9Be2TxRcR62jki3
Wn5iLcK7cdgu66ozUhN9a1Gk8mmMTKG7+YWrnp91fCsvl9Rw6VCIZDpNpXRxmet10ns6UyzDNl+Q
Jub5PM8hq3DZZnSZ69Nyascz4RdSJJA0jxKj1K4PG5NTVNXZ5gbxqCYy77uZqUdRD+E4jOta2IFF
15Vdqeyb6qWMS3PBIn/DvAo3fbe2e2Q7JXtl1aHXnMtJIS5js7JI9mzaecHoEeBCvRtHku6qjtGM
1VG6n/nyYpjujnztTV4CdkhdTarPyqAeTUxNNrO+K6pqrGSKOpcbE3fS9X7N2BZxydDcFjhySgoS
PmDWIzm2+jZqy6Nt6xfZOTtI5qM7tpZIxjo0x/XA0iyyVH2JJzZ+nrYka7CXjV6olm4eOJXTivRp
N+vphHMPET+NYshjukVfjOd9LGchMJMmEajKx2be1mztQnQgGk3XK56X5Kal2l5yRLpeDuWozq0g
fBcbJYoyKROX4XZqPjje+cwjvFV71Rhy3E/V2GVr7OFpcLD0JsvFP03tEGeonOfLZtE4m2c4FlU6
t1iKENbnwQKoFlVC1+PJq/5A/LIu6d7D0QpZtHIUsgF2q6Vxi/+Ch2FRslpKu+Nhmuova+NSiLUl
HTZJ0WCXcyKYu3cMTguRNa23HZ47dFL3abdflLBZPURkj4iBN9PLUbI2fJ/UBlAiLCQzqIoKFs+T
jO1WSWSHuCjTrd0PVakkEdunAFz6NlE2nLdN9AAhdUc2hWTfalN0gz/20UDPG0R0PrakOekj9Vw6
MeaKWHXbjU1rJLdMnZFxnbHspi3ON9zhy6ErPw4t0UKmwOlPLW3NMU79Lk7i+XSelL2mcRrdaOqS
B9IxlVc6HbKtS8dGTlUNYbwEQorS9GG3tis64+VqCl96l1fe+/PW1aaA+/Q7E6F1P75GraYlv+q2
Od6VAwtFNLT1Pmnny7amqlCrOywY1USWfnvNJZuQa8n7qyVe7/vJsAOdu/RpJO4qCbRepNPxfIiF
/8TXppMKoagg8XxEWyxyPeE4lh5b/6U0lBZN5KOTdWL1TswTznu0pYU1Qcm1EtWupBjwQKznahH6
YovQfLaqtJH9OiW56gORwTUQWgmZCk9Jta9TGiRaiMjSppmkxeN+jaoRMNifpROg1havq0xJCifR
h/7Ia8okX0YmK7xcT2IjUgujC0M7LeHd0sMQwj5ah/RoRHOZGRyQTHjaPa3WzAWKYp9NOIpy6/SQ
N51pS5kK4j6kqknzWOg1H2ib5s4PR2mUVnKM7JcwJB87lZhiS5dph5xV2bKmWxZRaoq6D/Vumrpw
HOnhedbbWevL6QSHtpXbwoasJUl/QYCZnJIAju3R2uwW5dHRxhg/RCxJ5WB7Lee+V5modCsjAe88
6aaVpNOAdwP/vG1olb1IcFFr/5kYrU+YLUuJ176VZbys0q4NPoUz4PZO0TpbtP4y8TbdBbt9rizc
VW8pYFmzsvKsNLgkcm4A+nVaPXYWLxlq/XhZalJm9Yzd+ULFDMmdWMlRdW8w+2LT4YV61e5aBoRh
DvSuG6c667QbblsBt9pGOko7Bf9lnCjJGtfonAKIysQt9aVhbXOVEmOPkCDb6aw9mCHRn6euRDmA
qQHUVvOdWA0kDB/fKMX7bK7CJJsgANe5ah9J70nWkdUcTbTju2ZO1qxPo37nmq07JZgshV83ms3x
+ujqcpUz4YlcUtjDUmtdoHQQtw6R7VLHzoBBt5RxWSdT6MFgFrY/e93cQ9hrf+aXXnwYEgbXxmi9
GafyiLdhyaI2ra4m1y6XzJfNfdLwG8b5kpm2OqfEuEM8iSrOQt3YgrkSDF2rmn5MmV6ywPgoVy8K
upWcZINLKvD0vKz5NnSrVHxOcVYZ8sz60LN8BT9LYrG5mPHmD2gLySEJTHxetEP3EwpPjS39xYbi
qCnmuZ4PjfXxBev4XOCtCT0gq/WzZPWapWROa1kyBicCddeDSNn1siKHMkDNCCgGsSRj1LVf3Ai1
1WugVuDTBCEj12Tke2sxg5DpuTeH0aXblE0E0vxaxTdWrVOWeHQKxXLzyfEUPfbVcNwudbnljamr
bKji55Y7dtNzRZ5w1URdtlGeahmpKRzZxYyDVLpupjywNTyhVrS5NZO72ZZxOCoBPM/mOmr3ac8v
N96flCbxST5DOggHHG0NHGc+J89llXRZTVxykXqm7pgd6RmeFMvHbmkLpmKbWWO3Nh+HpCuMj831
GNNRZSuY4jxoImqJSsNk4u1U5dsofJfPwa0XvVDtvsJjsyuTxe9wgklhYV97P/Jo37Cm7PZD0qo7
QDN9Bylu+tQuAd3oxpcH1CTqCLEFGG858OOhn6NGqsiVWq58aW8ropr1ZI7WTqZbPR6nEYGAqNGi
C6va9JgM45zVXcBaBtrbnM8VKjbkxiu/BX+HxDY9M7vMB+FMemKaxl/Qqh4/mpiNGuLPND6PB57r
jtVWArvabtPRd6aB8sEtHyoMCJtBnTSl+ZbamEva2nUuVAPxcJIK2nWFKFv+cSnFxj9VOlJbPosA
mVVMNIVAHIOX68hDVVBN+TmPdX0/JwuPgKxMN+3Wrzh3dR+dtX1Q92XH+t1Yio7m3Rbao2nqUd6I
phKSUh0J6bqlu0NlKK9m+OohdACvY5feLB1wY9cP02Pf9SaP6qTZcb9VJ2MPlLTt58FL383dB1wv
tYxRQvaL6PRpY9ywWztf56Ya2sxGW+skGy3bLbhfrlrKxjFnW9nJZla6mBs8nXb9NklKmv4wJaG6
JDYu12uRNKO5CFUdWJ5WAQ1cZyLhBMhCZ+t0dUJOEyHWPQPdVGKqpE6Ghd4YX3HtAMZWI5LRHZq0
7lK5NOu8nbSBRhl3DS6qwXVjTrEGHA2iDUCdeHzwNWd3RKhuyrelsslh1BCLjykXZY6ipqxO1Tyr
QcIRHpuCiGrJOZlmm+koWQB9/GhOZx/Zw+RSfB0GD7UAHqL9xnidz36NjodltEcjnMl88rE6tQ1T
WUmm5Es3GvqEek03OarRN/vQ2Q9Op6W6x5hOWUfT5cxDPErhto3l3AnxYoStDnzqgIJjX0fZoMbk
dmsWVCgO6FykrtU7R9z2gIBYnyyrZbKF+tgkFu0N3PZ4I4O/slbZT3Wg3fWyYHa8WbVkpKM2ZzWO
rcR1FxeVdl4aVAI7GLTbBz3jbBwbc07p0OUx7PGjAxZZ+BDSbOtxU1SQ64CcD2sRyOiLqU2OItvP
uYHC/dpXKt2NGpEHRgM9dHq0stSATK2xQibK1HtVxXM+GiZOY9VxcK+rl8c2jeZ9S+hFHOr0GfXj
xQw7kaNHJLOErIcBtwNQqak61VDSBolTuhRwboadTQMrhlVDfQOHEkncqLpYyq4u0hbSeBki/dkB
p5cmTbpDpMo4jxbIJP3CeyEFNIOyCEVrRps43pmSdrJPk+jCx9t6bZf6MAXdngU99Rmr+ngEBh61
RbvW9Yu1nJ6VpVIAtEN1KE0EsesA+CfbZGtbt9k2tl0xaj9D0lnWq9qj9HwOlS6aXvGD5ooVpEUA
mM6YY4XwpRDdLJ1zwWSTrR5c0jd5b1avgdgN4lxHw5iFDukCtyWVTZvG91WKExkvru+yTtXdfWTd
/RAnWtaz2FMWMJLGzs8oQGIVCm1Haze2YL9pUnJmfpKhr9ps1TGoD0nFc761DyyN62IGb0nSh09W
QBFRiXzdhue+aT+5Zn49bxMyxeR7bWSI44ILRGSr0vK4UY49aBdK2VWIZ8CZMcqiPjRtMRLIeRUN
w6nhTQ+nxSV7jHSSkZGq07aq9CXoDwjlEw2TKGaL5nPngW83aCb58Cr/BOHsUToMbbEt83aoGoFe
lh5KtMY386GjfsqXaCBXjU9AEbDjk6+DP0461UgkdHIMulZe16s9EpYPkIAjfUySbr7adF3tKjU8
Qr0GVGzt1ZrTremO+snOOqtmt97NvnQS9J6zOO7KW6BSH1Q0DFky+uSk5vGSDWED4mjqo3LZBifr
KRrzfp4+p3g4W/Aay7oht30EkNfMlO4sH0W2sFjc1QF3Mh7GPge9fM7IVLIPm9FMsk2Tk36tT1XU
33ubuMPq6puR4y8xIOluWYEd9ZXtb2pD7uMat0fx3NNnx9oxR9UY5zbqbkMi4i/WdtG2q3rBvQTV
A8h3sFMtN95di9WjSpqqwbm3ovw8o0nPMszzCALFulwPGG9GtqIsQXbyy7Jjjq4KyH+HocYJbK+n
OL0G3Y95aWNmOLxemUxSjLWPIBK6giM9HpMeqOSmqgClTpmDq2xyphtmL2ZOgVhjHRlJNq2w5GRr
+2IWLXbFhGp7TjAXR/AfWNK9+EIqck0bA+AhVH2cWqSPVwbJFcfLU6ntNOx1pKsi8InKJGm6nLXh
eFOJhlDHtyOkpKzF3sqJvGqBtq+yNZ0SmWA+v8YEsDyF2Z4wYMKVIwAJPIzzcmjMdEjm4XMltuMA
Bz5rlUVHuorOytQB12nZUDRDcmzx7HdLrJMi0bw9tgzkvyFFLuuB6mfATElW0uF0rOartHHPqFNw
4suVFWnorwZq+xyEmeSop5rIJPL1HmoXEBC3LrpYCL1TmLoTX0Y2X0ausqqN+32NbFUo0+FDaKA4
G9nkjnpfIVAuvJFIs2e7lOnVFCGQ4cpFZbVZP+sKg3Lm13iX6FHJxsePJZvxzSKYznlYlzFrJrO8
MJfMN4B9RHLOxixBw3Q8DiBGIdxkuIzoWTuKCHQWpUgxIq0PKe/PqG9dVm4xnXKilnQqkgp3iWxQ
rY8HyI843cxOq9U+OGzMPRM07nIdbduTJnUZMrzq6MHwbrxIUBsdGkh4o4yTJByEbsbTREOJlKSi
qfOgquMxolURd+v6CDwLQquy3YNqsLgwS1yebb6eniLFv1QjXq1M68gdDyBDX22BlhlTydJnVqHl
owhsuiSkptv5GISxckk6swcVtKtl6mObb1vKd9gonORcq5BbovoxU9tqd8qSGuqFMjrHamRzxiAZ
HFQ5f1gr9hEYArsZysrsqmH1B4iDteCjw1BcidtFcED4uic3FWpt5ur4QmBXPnShj7KmK0WGE0JU
3kKRHp0sBEjNaduDtDr4uT4BDuHDruKjycZG8emY9oA/kntkm31VLuFVJGpruYAWBpym41j2UNwA
vVuMZVnCzXg7WjqcDIMQs6wNNLzlhEDjW21TZivgwj03IY3PF8XQhxluwHMxTNvdpH0rIYxLEI1A
oK5l1a/uLJ7sdJrA6RkyZBe/X4ZenW7W2jGHhJVKP04VMKZ18RIT33lI869MCFDmvtM8+UzHWkBo
T40/WFEbOURhANIK7apeVlE7Z1TE4YZN1oP4hLTlEsowAZ6I0tuWuOqZ1VVT5X1VViEHTW29XvUc
dBZDoBXbEFYFhB4K70AgRQMF7Ww+x/bLAvS6gBbB1RoBrd8cR8dWc58zOy37SpXDVahmctc0wMBz
RgGwt5HhSzcYrGQ7zOLasRHyKWCZuWy3aL6LqJqO43oAXabbUnE2rpG/0zZC56hb1j2xAqdQvLr4
yjGRXKdRCeXLiMv0JIpq8ri2Sh97J+YbQmIQQwOZIEpND7AqOyZ6ApyxrnPFXANBuVDIWNMCqqCM
x7RqzkHh95BP0jFuTxpMVrbzfGHg6a4pSj9WTR60u9wqRxvJV0uKGGSoD2hLquOGAlT2bb1+aW2H
70vsgKht3IsclI7xvE5TVcmqUcPdxJnZLRFk3cpQSGZwpHIodlSBKtfsbbQIJEEaPRnLkBzNC/KF
dVyfWtz3Dpg9RqdmM8tH3/Q+AMqqLq+jhWZ8pCXAiY+urB7sOVsXcehqXBVu3ux+cYhmsdVwSqJx
8Wei7eJPoN5GkMQW+wEBvzsdzbDsJg/sH+TMBFSaqL5e62bORFrNINqbJqus684mnz5FM4bSAXfl
gdfM59G64bN0htCIG1IXaoiPTI3FZR94OFpWNh/zKNkWycs2px6qjgkYYwZ683js6nQ6i8ZEnwqe
PvYi4GIuV7RrxPpQrV2dEaqhMhANyIq47EArG9fbSMXlLhlxXViyxUUEB31fz9Zl87iSI+0MaDZG
9ysBoW3L6zjgnGOUSM8McFm0jfeqpWsGpcJ2WMfAN0hkbroUiQEdGKdtm/eMzO11YLXK1xqSTcO0
0aBnzfo0SoZ8YdC+AY0VA9Mw9Q5rscnUbOdMb/A5Kq9cHNaLxfegA8/6NnXkU1wBWLOoLxSNtxyU
koe0H7lMK2h4LEtd5S5qUd4nkdkRrOlhod2eVs31JiyUCpSxLJ3QJqtqu4hrFcu2Ge6sG5pLXk2H
MiIHIFZ+P290/hwFaIOQOPoUI4x2aAOGHIZI7e0MiTqI6aFLm+FqmYaryZB2lcgISO3Y9mNet9GF
iNM1KxGpj4YekVM6R880SqYzQ/pRjoD/UkEbDISelH7yC5tk1YXT2dpwNLbD3fdjTW8ank/GrqOq
6l9nyX7/8x8fTAf/vs45/fPD11G0f/519tsM259+a/9iXrvt7scvvbatf7/XPyeqXlvFv49X/dB8
/jb19m8603+6+KZt/WYo7Pu2NYizf9a0/uPhtNd+8NcLf+1dc/4+TeKYM2CrPMUUWs2/9q4h+b1n
0LRGIn3tRXPxz9Z1gt/HjCYxdLahrQ2t81/71ljAfBBhML2FSYKh3Zz8N33rGKaJvutavz4RE5Ry
HBOQwuOvvfPvu9YtbsYeL5q9CFz6KS2IpTZqIf3NartlkKr0A41G6KT2w+pWmnsCwQhNHlOix6of
KaR5QwKUJ2nN1ikHtOqHw5J2rTtrWWejVRodmH1kIPoGkG04b5s4q5KE4pckmHW6buuQtA9CgKj9
FHcgVZ1XXA02lh1WEIsZtWzsLmqMQJXNqxZULaiIF9Z1pzhZB9hyBWx+PSFd3DdfIjcbuOY7n/5B
cx+GBN7YCKbkCAU5GEYJwH0EwZH43kYJ7tRU81q8lIvpm+EA7fKWHlo6uzE5bK7yIE9syrbqS4tK
Rcrdnz8ev50sACk0SaBjBCNhEPGAj+nr+neTBVsTC8jpXD03WMeAwh60vRhYXUqiodmNYalGn0PF
UtFaRjTabH+50Hh1JMN040t87HndO+jGmSEe8XnKxABrf75JOMLf2yhBMFZDITXEr3Npr8fy7R5D
rSJSj3H0zKMRpNm8gmycDLtWgKAPZGf0nH/W0PD3R3/+3B988/pcwDfgkAzB7Ef843MtqGqJiWKY
FVjhzHE5I9u6TzUtSV+ByKYmddGXMInrZQ2FJrR6//zxr0Md/xz6oPD4BGaNqCApZQLmTF7N8p1r
KjarCIU6fo6SNoGeKVsQZw8QSJE/MlC3tecqwgafxXpYpxuQ7hHkT1erFozy3+4Eplg45UzA2Fmc
UvR2J3VSl20DMuAz5QuE3G7FfMN6x8ZlcrRQoqT88wh5hgzSwYQN/2zQOo/pq1gCXPcvvALw9NYs
DBrrgjHBGUzfsK+zMt+ZxXOFmhX0rifow/Zs3JvBduVaRGXn0nW/ijHAEfnz98c/IBlMFqcIpnJe
AzUGOBU/GKBKYZwitT56rEF07KJD8PVrQHTB1DDzOy0NhaJYdW6FxlaASSMwBFOonm46yxtoJkV4
7G/Sru5AyxiYGcl1N6vePf75NgHQ31gG4xi9jiIxnACGx/wHLJlARh/RsIXHMPoRDgEIFgj8g8IS
g2gaRmjI3Fiih9eg8Yt5/aVsNf2Ff/7FWBjzBAblYMAXilMK0Pb2tIiBOL86bh77FrgQlGqAXkAM
5xX5lZ3EJQPcd9U06oeuYT0gKpDvEbODiJpo1nIABfYr8q81XNWrrZ1PaNDWdH8BK/jHAMOvRoIR
jASmgmDolb/a87uTFOKlt2m/xY+uJDzqiub/UvKlzXGjXNu/iCoJ0MJXqRfvcezYT5IvVJa5tSEJ
kBBIv/695M4894znqUy9qUq60m63BILDOddy5kkr92g2qFjA3JnV4OYIcDD8bFxNP66HvNtW8uy1
lteTsKqtyn7nUG/72gyzBEgapRJUcBIR9ZRCyrP1SNJEQEikpF3j4QbEtsK3do30xvzLNo0hQPzb
AqBpnItUpFHMkjTBYv37gLAyB7MMi/6aJWPSJqWG+AhLUUqHgqeMt4wgtMv1Ej0V2FQDWmEPJzqW
OX4U/MwAHjvP/n0P8fdRnCLbENhIELOxfe++WxYd6qpe1qP+qi12kTmyqcv5PY1rtt6yya2YDiEX
tb32dVjXrHC19aYuEfB9+lSZTZIr2/N2e7XETelD3qR7ghAgOlACWFuyP55xYgJLaF2yZHnStu22
102lne+KSKn90Gow+3hA4yBqvMmQrG6veR8Cnh1L2hUv0xZVKOl0MrHplILDxW91oWqQYJi3y4u8
Iqsv8jFAv1KgBopw5wAi99xg1knffQtTOhh9EouNl2fOxm2+s7aTtlCqt7QvSSX7cAXE11dfhnyQ
/HWJlhiLLMsr5BmLGUakKL+PDe+jJmY/i7IshhsiSxMWv1saIJkG0HFafYW4ZAKuGGiUASrxYzsC
HXXGI1D8/orvoxHNEItojHM7RprxjytONgKH0TP/hW1uX4we5DrCH0hUcFendDFJ+lW2DKRM4amb
p+oeSGOGdfr729jT2b9tCpalKc1wViQ0ogBB3o18g3jHEJH2rz0f+hmik9El5I/R1AbRqO6mIT5a
Cd3Y4zLlFSKOrpOxOlb5TJexyLPMq6WYaWVulczT58Csytdi8kBFn+acRE1pki2Mt1hE4CzaiMtG
F9DRxPtmryOsw3GpkV1cy7ab952/8IR9oDjv9QoBl2VhOf9+xO/jWs5wQCHdwKgxWmhj351WXSrr
wUME8LKAAEUSCxaSIoldtn3dciRZ/KqOfcCyDZ1geKnmt8yWpHpf0sy1nspnGdJ9SVPTbL29AozH
9hBpwETEJ6NQiTeg+tYOu076fs+p4zXvsTuz2GAb/X5I9F1ky5EB5Tg2EdXwBKG/fheqDRt6gBMD
fcnnmmFvzYAycQMzYW7fum/7GM6GFfcm67BvccTKPaRYbXDQkDpGGh9DA4C3RnB63Tcl2gxApFf7
PJjVj+mDNAGfamq2D3Gt+nQ6geu07KRzu7CpXHFeYLj/MrR3WSaGJmJIemNslQgAGX83tDl0cabc
uL6watkj1WwNltamtmb8MYOdoZBtziOo9YwO+/nYkzHGAwlpr6r1uAF3nKuTYMT5F2SpFtPhs5Zh
9bFlQzQZGiKwxLhXeo9uDmHzqqHaI6zNyEhwwWaWEf6HGgtqOtBTHFMxz1lN5jKBrA9bohYUAq3y
Mj97KOzgJ/pfC9fjJan9q8T53R7NkS4gu8ooAL1YRP9IdWMP0caaGgIYNRsRHS7pLa3zAJYJlWVd
Df8WFt4dR/slOUNiDz01/iJr+vtZGbVgNVMdsk+Ti7FC5nWesaBw9mN+eKv5mBylJ2OYilQxsINX
apEDUhYEPcySt0HNjxmIaQnlxgxV0xOqELo8WfjTcAL0BBsfyjIcVL8eW2X8gKkMED5jr2AX7Y+j
6sL+IEjbxHgRayuWp2jsR9xJ0nU4mwC17nXq72ebC/b3mIjB74cAggSoamRB7ysbpIMTqaKwfgLp
l0KrNrsOEhbpI9k+gGbidj2a2qZgpwWlAqC4taYxN5FyLCSFRrZDbm3Vg+MApZyx0vgxVD+iRkVX
XjoORUg2jOonb9Vmn/qdrvjmt1j5D3yJo7Ad8nYQiS4N8sfJnbxP8uXBGvAbEEP2UR/fscjG4jAM
FsKlNszOymIMudnaoh4Wy6EABimPzbBs1q+qCCRpeXsSNHb8OVXzyqsyCrHz7qyFr2OJ/E1WM1S5
GTKzMtuU3zaUtViK+jp0K6B6M+k2PS0iq9gh6UnYPvl0pM2r4wq8HOMzjcsV9Sn0XWk1T+IgGupB
gSaqusoomw9mjPx2K8UQRefYxzU9VWTK6+iou7HnL0BIIXB5EWMUwqcwBygRyTQP5AknRgaZjU1T
+7JlSwXlph7HuJ4+irCp7iwboBunDUAyhLKiGxmtQa6+KZvjvs2HnzWFBjEcsFRW84dwoCKjslN+
iturWQ4myQ+oAxKVnmVPuvQBzDjpOiiVNZ1U/UedQ6uOWQ4xy6Fq2ti4YElD5T/p+iNLozmNjsPA
tc6uHQQatbobktCZ6tgu1eyXO5/ICpprMvKxSZ+S2drxOm05qPET1goUO4VetgjHuppyEF7gKnhq
5kMt7dau176aSN1AiNvjtCk74TkC7KIbl3weCWD06RqLwxMJDB1pS/zgNLIukCUry0P6ARrIDC/z
5U0CzQF+FglU9bbcxomb75szUKjdtKnVFb2KAyFZVq5Ael12DkMb96pIAH7iXIwS0mA4FYO6mn0L
EkpjUbZJLZLqw+q119ljK0nrFWhBRqi+7twq8uVD2rKkgdZSiB2TyOyc1N1rVklJtlvO1YSZgm4U
IfseUdvUyS1h0mbqLm5ME6vHtvVtLo8eauOpOoJBY7h3hKz9ltYFcDEFaVCvjTlEGgRffhjmiCTD
Z5C9A67XQ+0gXlyVg3G3KL0xszR3DU6QMk7r/Utw/0hZCmPEntPzesLoS13HA4M6oPb7jDE1d3gZ
JxDTUL9ne8jny1zlWSn8PGIBbAPyjfMsIHcThb4MtZ6TDdNnWlhqMpwlk8TVVA3C4XmIm/3xxJrX
NPmfWIHHV8XARQssiYD+x6Mg8HTU/A+QawIVh20aZFqlz+M1M2WT14kjeILcGfcKFgQqZcwXqbfx
XLuNx+E+b7P9lhs8ab09p1hZuALDj8x3ScK+wFJL9iefrATvKdHvU7MsYMwbHLG58biHZZhw2fLX
eKxlzHwH4FbjvSToMX3uEi4hEeZeAAAqdFbHmItfq0duk8BXZi3ZBychEMWLcVg1tvyV44pkS/b/
sSnp7lnUWPL8a6rJ5eN/TvLlc0AKaHefUd3jBuKB1Mv3rkl1Y8/NALlIgF1kgwO8qCirYFNBAV6N
okguD2rclhlLDZW3s9X1EItVJhAP1MuafhC9gzjxeaG9wkeoBsZmwfgwuYiii9Y96YWDgeJNlVWR
+S4uMzhq7CDEtcuYatqgRoPMcUh9fLW6fK/Oo8ujvSyPVHYK85OC38NLkql98CFda6xTKBz3y0B/
n+LNdTRRVr9spOFuvsFI2T69l4W0udXhLjHI/VvAGU/4PZi/GVbXNNf7rV8mlGwe0mPoY9nIsyOJ
kqFrrzeaZEGfqwggUnT0DYj65U601Y58TB7Pt1kyar7HaTVg+YBg7PfB2wXJ7ocJWPb+hXTZX/hS
5XhRQ7Rvh35L9vsfXFrV/sWpSlXwmVQ5vrc2LK7YVTetWTzfsstaadpJzNn515QLKBlxO6FhHb4E
J8CIi7e66XDOL7HZ0ugFmVubL5BMERBKZTRVEhdP2npEyTQryHGvFQADQDZ4TLWDzwUULT04nK94
DzaZtM1PHZLFsN4wKOHCeDXzMer7UgmuQA7JqUKdH4vY4fP1bCa8IGlM1ENvHP5dew/cLomgiSPQ
9tNcPUBLLQEKeNvi6nFdjctrOkA51h/luu1r3wuE8vYUGExpate1KMiTVI8jtj8GMkD+cZ0IHFXh
S5QGeHdOlRohPb76BSe3s6qhe3W1Qr37Y+UTfMtXuq0xHWf2tmfMmCtM2CR9J7dXVuejn18M87VP
r+bL0IOoJkwR02HrMKKu8lNyTDdoMGAJs3yfvjjofdUAr9qX+AU/zacO8usidnQf7wyJBl4sFjg+
bxqgj6Ro1AZcWXDaDaIAZLGm/T0D0YtPpGu817AL9CRYVxeQZYuhLpInUOVW0utKmg3fsV2gN4my
HKihSXgHiFLGHUrfvkftNJSzAjCR3ILi3/fTzH0DEL7q8hmhEha9FWfetCLStCfUevvkuYbtUAF1
eQcsHrR7hV+3q8Iov3ikZ5LceDlZeHQEa3eQcnQ47u6zDo6/+SMHjLXKY5AtWetT6nWiJmjpSAyX
UAYQKP3KKxajJMdhCLlbsRG+YVQppDeY0D6R+3Kz1MZYfJeZbOcRSDRrooYtN35Lepl97DbnyTNM
XzNQhU0bkX5FvMX6Il5vmIGWR/sYpIbqy5xQXu4olWqQryKzFj3o6q+pWGsTf+dBpeohTY1e5WmX
wc/kP76J2yCPONGYSuCDBP5NSqiiMvsKRNJ386eoMm1VlRLmxTo8+Qy5jfkplmYx9Mskc0ATZ9s5
uFVKQrepe924o3wsHE6HgGI/jkfklFmWCBdDOCf6VtBywZsE9kWIYpB/Qi35NpLLszS6BUAMpTNb
92G9hRullj3+ibXaowmy/33zNlO/f2J4Q+9lS/f3khiiEsTEat0/KGHiwidQue/cRqOkxlaukC3K
h21eY31ssVH3XSn6/Se/lixySkQikYDsAQXwBsHv4ZRUpQ2rZRkkJTbKH12dVR7GoGgAYM/XTQp6
DR3Kvssrsu1w4ASeCC8cadl8bSAFJ888Av/wANxyv/OuAdP49deFEitwpIF1xsO+VGxD025ZB8Om
dvxjdwlY3QVohGlrB6OJMjsIOVmIGSDTrnozyqI2qSPP0NNrjHn2YPGWm4ZWexpX84BrZIvab8u9
bTgydjhH4Dlw+ybXdKcZD4MP+5rM5Ea7Bs4EKD/7Y90q7MbTZUKAA+9Br8vTPcXiU0za25oyleX/
Any9K+iB5SA+YAVTBDeIft7DyvUMDgF4NYX6cExx11lVBewGD6vKgyF830FqAfBSF5BX7/f+L9Xd
32u7/fLpztVEIkliXP9dYWtdGImfMkBVl9DYAgPGXaAOwE76/aXeAejYTRGMGrgWICv8m+5l/V8A
dJixTC6RSv65RiLYZcfSwL/AP2QCnBUiclrvD9U1LZ4w7Kscj+xXcPz9vfwdQkhgtAYqFEMWmoIO
xzqnf78XuTAK+LatngVYtfRrk8R7Pj5Necbg0UXq/G/z/M8LwvkK4CDNBQW4KN7hil1to1j1kXwy
YcBBAc24mGEf7BDmfu3s3w8w3mG7//KB+wiB3UYJHCA5jUFHvbtgUC2vhlmhyLpEDF9vO2i/pmzd
7TccmqgTjDub/eg8W9tD7yBr/coZFPjPZNo4zqN/uaO/r3TcEUqpXODwykTCAdG9AxpXAVFRtjLz
pC6byiOvwx4PrpOI602+NHgENYf9lB4Ew+GA1ILU+420mkEqVy4Glf0p6Rn82kVAaFlLhHqDj2N/
yPihWRllpvQXPktfwuzvB/H+MeLB8YhFCRiTOI4hjv/7usG5a2YayPJQT90emba3REhPyeCgeYMP
5e7//3pJhAe5/0nT9N2cZQHZCM0j9/Dr2IPpw0CFPSKyjoWdmur/C1pLIkD+MfxR2BgMW/Uf4YB5
CSR6adqHy7GEJHl/GlmnsC+GyewHxu8HuMeXvyxTLAjQTxw7EHoUDkTzHZ7p1y00dku6q2wgtoOS
su8z9jW12DD/tgX/eSk8uhwMHnqmoMh8H+p6SfvVVWl1dUlFFgi4EGsCNT1efj+qX1KMvwwMWCEu
BbMtfSPm8/dxPYrAy2RNPZ3tRqN6OtIk7GoEh94QbvzPtA3g0MtxqoCtiqKXG6pFqNGqOe5vcVpD
glNBsKaB/NxRDuwheuxlUlXj1YrcIBkf4BDv4gBVFgXl9GUypkcZZFvKB3PsldvoXEZjlE79IbcJ
oLY7SN5Glj6KC5/XpShG2Ac5wIQT7ruqXgQkM25JG8gpoxZSjSsUGhm0hIq0Go/iV4KSEfxaXXSX
tAIZeo7DIn0LY5dSo/MRQreve4rQjdJwTwP8QgkS2pHmqBMG6vABpFipyx7YpPZkjlxyGw1yFLs9
gqZza2Bqmft4K4bJiqE5pDpT0ID+CXkYHJvwfFwSmbcMCsyax/xuJt8P8cwszFyjtuhSOORyNLF4
7mF/R6YAZ5xsqlKFfkI9BTxfteqFIe2FNjddZ8H1dZtGZAcDpsUCZ10vdZjw68TQEqJzPWBXIDAZ
WIaired8lCVxY+WjvjAM6iH6KIzQmYeTKuWJ+ZSsYtnGT+AbdkYLOWBE04dxnkAifIL4PeXVASIk
yAlOtYWAt4UxCknnf1aUnlN+k6Rwln+NkwDH5gPv4V3/OAjRdhQGmIlEqIQROMJcogsJuPQjnC54
tge4uTcLHR8MCuNSIjWLk7xc+Sr9XSemeYKVSrW+QTUtcgtetKmj6cxhv/Xf06jv1vogORLuoejR
c8N+HoC8EJgRLpTbr1hkwIdX6V0OVzIKjqFWKawpv/IsAN97nrgO837oXJaGessGh0x1KNmsgCIG
XShslPYwKU3VmOE2aAe5vu/IIj4hiI/5s4azVp36JqmSoq4q/5ysTdIe1sbLc8MXdtVEbLvubViu
gGSMT5mFozWIpH6AcldFwIwX+wlOBHHFq2SE84TT+ntrtfpcRc14GFwUDYWsLT+h2AWkRIfkNtfR
17HDdhy8Tu9Svzep4HWNpxsRe2phVz+iA4f7sLVqjo7IyudjvkYM5uYp7X/U2j3TmOtby0l12y/T
fITVI5TQvlRXywhzYy18/jHTtQGvr5ufzWTkQdW6KlY+DIdECnMDS3l/WuUAFnjQCcdX5+sAe9WQ
nTy+8jpHPfbdhtGd6VrLn0Z0Cs1HYrWhZ0ebnOo2Gp81BzZfKEA0U0HYWL34sOXfFBkSlPKu/+Rz
CokxnaMbHokaomhC2B0HTHey84ROVm0mPwI8bKBXmpn4GYPqQT0T6/hpoW3dnPQ6kGM89fPTtHAA
DggFh2kNUGtPdu2KpPd5KTMh6/xzs1CxXkOB4H5MlEPtO0J4jjKn6WvYo1mS/5HPSdYfiCT2pheQ
Ixx4PLcfw8I61En9eJtMc2wg+q3Hb1E76buQ8eh2SiGBRuxMdg61WjyadbhwH6F1yzXQb3LTdKym
hxzR72fsPRuKbcvjGmWzJl+8Nv4PQwhksU28fZvQEQDaYKkhH9y2CSu3Vhom+Hi07qA334Wb1FUG
PR1i3TyscYZAjJKqXDxT7IbnsBzc2GDsiWpHbxPVhwJI72vi1x+Rk/KBx9g+y+TmA6DFCD0oQr9k
h2Qd2ZFn8/Cga26/rDogJ4tAb1cTrPfQQHRl1lSJLohj/BuYafjTqRrOI4CCgkb9/DHEQ/dxquFu
K7t5rl5MvZrPNmjYr0xwoZSx1W0Bg5cC45oDc8PGC/VW8pD7R0EnqPeHbWm/tb3eCpA8/eswwsWp
9RJ/FCARrjWFv8rZSN7wZuDfpjwNdy3wfnTmAeCKi8q5kI4YVKQwFqY5GSHkjzvxzRIkNbA4aOQr
STuZx9Sn3QmBPk1L0WzZ1RyP9SN0OtB2eLiE0VJDnxcX4nOrl/SbZfLFo05+gSd9y89G87Vo0ePm
jxUTcq7nzLkj0sD1ebYikYXlBoxtV81FVC/LNTzdGkZokcRFlU3iRQyz+M6CZp9aK8fvy7Zsfzgs
8MOSjfSeQ1hwjnBSHAyMqc/IL0mR+GG5I3bqvqJ10XBmKpZQZgFOfqjXiOMsC4hIUdvkwIOSLr3K
QMyUehrac5c4+wJtF8P9L/QmjgZ2alM2fQEuZx7FUNureFXiue/tdguFP/x4GUIuyuC+eRh4NN9Y
x/3jMEn7yaL7zg/WLQgO1KzLA197bB5gWh9iNrvbYDN/3fjARuA2+XCWKczMKI+hsATsIa43YuWd
RHj7uMFT/pIDOvlitnz+hAMfZkuI7O+3mMzQMKXNSQmZ3IHhjlk590Id8m1Fs5cIWrTTVpHxsQME
/1iFUZsSypDoZH1rvujZ8QrF9bbdWcHdLYRKHdCBfvxUsU30iNl9OMJJmV/F4PzKRW/8Q75UDMi8
JT+JpNCg3a0J3xqxd5FBrnvIHCDt/K5L2JLNxwgtD9VcKKHlnSe6egTKoh4IX4dX9Ir4ht+pAPQ2
8evUI4NpXdY+BBjC0BtHx82NGDX96oh0vlS1j+4h9XEvDV0Wc66pYrwUdZzdcjna/IQGO4O46etc
H8Djwmy8gO8+5GLbDVfbLJaiZ3J4GAn4/tuVwLrPD2nkZ3tnxAKiJw429jCcmR4OXE4+ZoNodAnX
Gzqn1ELbp7Zq4AIG5bvCb9R0Y3MgdkggQpQyJudsmabtac0H9LM476lHdBAmjGrsMGujr7qbDjW5
VbAxIXMpk97J5R5oSTuVzMXVJ59t44oONCq9g1xPxgcfI0W8nVGIz69Jg+oPPmJi9QzDdRFVA2RF
V8ucZjcJDdHQfkKPE0mXYg0mEu6GIthF1zkHI3A2at19AMuUuGdBqq6FAqdSAsp/IisFPyAX4blh
UM0UMH2pj+OKXghnn6KqLKPM0OjOC7SBgEEVOP59phBODxDIbYcRyNZNS+emTNFvC71vVvR7+KBW
kooNbYb6IQr9AThN3+0qLU2T/sM88zafD2vaosEUAPZpxH7IQW+iocpK+yOPnarvuhrsbNEPgHnL
bd6dT3C1gfjJXNtdDQ1PxmMFovC+awCTHtrQhCtWcTSagSGxzgCJtTaGJ9Fq0JEuydaCerDf6Uzn
B5KIAOt6i6YLRcY7BigOmN1rrIn9uQikJszqlZ7HUcZwhi81dWhokYaajCW4eUjRfJHV6dNK+Jgh
MXP52qgSkXTGB0a0ugrNDwQhk6fHWitdJJWJg0DrqyzOdm9LGJPkPiZL6l5A5sJt05qcf6uWBc1Z
6uqlqvXXSuikLVAm9M8e2o6jzKU9Rzg8YGJ2qQX9lcHuv8LrblnjTkttRamN3nSRQaapi75P+mc7
qPRgbYrGIHnDEV/Rme3HXMntlI3oKWOqIO/BMMK/GYfJm8OGw4Y/CrjunjMIiNCwaAHWg/WABVNA
D+d/xqPuPmozTPlxyrLqbhqH8dmZaa6ODqYw9DUZ+iorSB/ENXpCmAMdjDp1RqJdRxfFRzHX420n
E3JPu8BvqQZpOVboHILmMdV4oFQu3waXufOGRkaqiDIcwodILGY66jgdH6Af9JAuWo9eO5OP0Beq
q9qSp9OiCwHfEtwDEES66ynF4I4rQO7nDb2rfkrw3ubcgl87WGxKX2xrZx9wyuPwb9JOHZoW+QVu
QT7h1GlOLhNp6QZdv7ZNFX8F8hZOEO2I8xiJ/pTprH0kbWRLWADrz9HQvyi4OcHS8eGUUbRyGT2F
2zRhsHOySNobR5kMhbShzcsG4OiN1BSDriIg3E2AF4tT9qFFWXKz+Lj50dUs+9rJKv7cwcl7t4C5
PSTajNcMkPErwHe0lkJMC7pgbWTQ5kky5K0Ijvsi5D94txfD69Dvp3ag0/dxyUlzVGkDIhRg8phe
D8nQjOVkmzCDa9pGgIWZb+OSKcSRIiVNm9yjZR39Xtc1TPdU4R5gs8/qvOzwvSXgL6wJ2MeT6z6F
exi98yDktMi1uuqm1+P8PxpVWw3jOWPRVxy83haC5OgrQuYuhbu6JVeNSejLrhs4xTBguaJZif4A
i3D73S25xvGAyvM0Ogk11CgTdgfqzt5qeNJUYSukNHdhcvp7R+fQlBNgxqVoFhV+zPOKvYJNiTrN
aaCYPxewVksBRm45Du3CbgBSV5BMwe6EZB6y0T9g+Vrkqc/q+ZavqN8KgnRkPihpSHIkpofmN9qW
5HWelPqSadiwuolNBxUREz04n8XPYNdyAVXQ3qEgnX2tYJWV8w2i3+CPwdR1i1ROIPWEioOMD6z2
MSmd3JV4ax8l+mj1AocBFClYRCWv+7rl3XKqlhRUSg+bfIckzR73MnYp5WoaipyaDXL7PExu6D7Q
MfbTAVWF7BDS0NVx06WNXaXWM4lg8+YfUsdkXnSxadg3BdkoQU8kkodWnkCYdSG67+oxHUWJajtw
OMK3up/QigcHbrIeavBXuSoc1Nx8hZN/lX13u+aSsqicXBCxflQL0CGGZj+VE+5knTbNZ/Qx4GN1
8NgqoFHgxmGwmi3BjOl8qpCrDdcOrQH6/0xmCkuChlRd0w/HxIBre4ZTDdwLnJPt7t60KydR+9g6
3eE5cAK5FLpQotuLB3sTLIb/R09EFmEep3ZYD0Kjr8rnBCxT/XwBa4neCYdZiR0apbEM+hb9XHfq
HnqBnQfBPtyynxWXUUA7OPQIwH4z8SSaLw7tL0iNplkAuggqW9n6FEcEwvH86moACvndjIQyPESt
iFaOzg6TM90ZPeEonhaOvHZsv7PcDctuwJ/dOtwyh+FtBXqoUzqVEL2gkcIzmxPdpMcUQtWG3UTO
mXV8c38ix0HtUKHHh85bxGOCRoMdVEj3FGIupO5aIGKuokESlfNzM2ewf2ugsAuQ1KaEpMopz4/V
EHijjtpDcSOAHQxjfrch9UNDP6JSCRZskUK7IuZG8GO2wrF+Bu/Xv+rcqRcCdc1c0BHms4I77J0j
1CY9WpTsLV2gfq8teqelk0AjGAudSii2vfUKDENufVPZ38AquzwmUMdeAQdu7t56rXQ0dfdtvK79
UbMeYq1FgAjWRD23Ivjs2iCFQ1OPYe/aGAbfDee3TihzyLUfYM5Zup96i9D7SFreyyLFOeoObx1L
pob4gAQBPUqQgaJClC3aD5xtytGGSfZ5+E42GWCBjytv4qe8a7rkgN75ww8bgcAu3np7RGiSuaAa
sS08qUgn0G7H1Um3/KzQ5xOICzJqOpRvHTPg01okOfUOcv0XR41A/8eIj+ORr9F0FU9j9kUtiqPP
QCZpBYP6RpsEFWq2Tg99nkboDRAlbv4M6QNkE4XVUNmV0HSYBQlSTKErArj1UKHy7gtukIffBxBu
AR3F/uyuQKpphJTdJTBXQFune0g36OqmQz4kApTU//ZP2NCEiBQM2roro5VpS1h/+fcNggWsjT97
I7h6Q3/FWIfHFQ/7wIXMxfGtCQKBeAngYaurO4IwPH1Fcenrj+guYfesi9HmChlMemN5hv6bCJFs
PbOFt09vDQggk6x+XpoP5OgXC7ka2nnCgbs1ofhv4wFvVY0hwMYGdvi/jQdCl4inS88B0Y7+OgZo
AZsttDH/4xmHj/Ct08DA2xbyxD/bDMx0iD6ne4cBkUGHWFu1QaE/bWsBy9H6cGkoQN20wNT11ktA
NItYrt/aCEAqvkEO+o/eAXrIVnoCQwSeNWIwFh6qhS0IvQR+h6b4vzsBVDRe8kOUVDpDkxalP/mQ
zVAdzwNGCTXAn4b/Hgn4h796/ZFTw6qfdlJAjtKZBr2nlryF8gpwySPaP9Kp2FKt02O3QGB3YP+1
91cJ5HTvnP1UTgHtbJP1S4ZosdyGebD68Bff/kwSNBu8ePZ7Ot4zJdEQt1ZdBpnQ/+HMD+i08wit
HlpgNDn9BleMG8AzZLAb/9OSjwYZszy6uskV4u87Sz6RNZpqArnqGMCAEX3s3mz3jYDioXhz3I9Q
mETHzCcrigJB4WowMkr6Yx+39acuCdaXODeR1SE/h0Pcmnyft/QD/PiAoRkd5cObSd5AZVEVi1Nf
2NSPn+08oklaMwB7hKISQilY47lQ9ktFPDrCoIkPQSPSLb63DvaeCbjL16FCT2X08lzQAa7psg+z
m8ebOTHweuy2d+AC2RWRUf4KxLjJ0BCiSr+/2doDj6an5b+O9nbJ/Z6tRT2kMwMgnmya8quJ1UOK
FmoEiVPfiHD+i3XdAtw6WDTV4KVh/4+9M1mOW8my7b+8OWRw9Bi8N0AgWgaDwSBFkZrAKFEXfd85
8PW1QClvktJt6tbklZUVB5mWSTEaBMLdzzl7r232a44vPxzreTKKR3CF8tENOuFVba9inTTTde5k
wW/IilU4ikb30eG4vxVGIL6UKNAfVf7E9H73l+O5ca7fW8sRKHfnqlenwHO6UhVIhOYzJveUE43A
0v7dOt47re47NuIU/vo41lrzKaHZ4b9Cq2tY2LMnI1E+KE5m3CWRbuSrVzR1VRWCURhKy1TXv049
3f9mDbPIqJsvbFAwg31m4LiYHqloy7y6NEaLd/6mS6KaVR5U2KJNamr8z4gEJOzRmlkDA8fyxpiQ
0kzbUcOrofl6qcou2qt9BFJ6j5B76j4GsRzNr2ZhlClgGyfvDKA0jdopvjOAkG1YvFLULMy00Eck
rogt1Ud4J2aOjY46xasmtRpV7vtJ0sX0LE2aG8MoRuezVRQdi0oNM1NmrGNmpJo+5zx0CrAVrDBE
0GKgsUKOzDEeVdWEF5ovDTJ22KTTEFXlN7VWJrv1GWgi1Fu31TilERPLOExRC1UhRAptxT1YMwaB
9TGr9e0Af5USJtal1TQPpTMGQ+IziHWo+7AMxTI5JVDs+tJvR8uxxFqt9L6tv/RgEMQEzSIEwrga
S4MjmTdXESvDLsAmmbgrOtbLOzGsUHWzbRTKwYZ8oYSzZnpx4KT8Di28bckrpWspmK+SqQX2t5Kq
69jD5m/Gc+8NIgz/MFC7eGUZciLTQ/jwfoxbqNQciazcr2qCi+TH1FuzUpPxU6PnIWrP0RnAgam5
0WhQjZoMI5KXMUdpV51eSPtj8jro+uvX9X66zMuymdNjV3WZv6ICXzz4bxUSsTlhTQpj+yUtq8Xb
BIR5EX7kqZtxIyol47K/GVS+n8kvz7hgLoxF5cBgHj/o+2ekaeh0Kn6Jb/n3Zxy+q2p0s2gYzUP1
NnpEcAOYbSwfccKw8vtH8YP7/8PM8Z1f/xao8Jav8D8Z5/CnKQQ4dxztzd3xSwrB7/k03wM7FpLD
j7/5wXJwjA80sFFT4JvDnGJzM/2IIXCcD2AckJsgbVniBBaT248YAkN8QIhG5x09GkY7w+EDZ5b8
mlBgf7D5xfJnLiIVEBH/BOdgGO9vLZMbSufAyvfM1Bm5a0sWwtubuWe4EM+4q/aBPkvAnxlMvCQI
woWOjvE5moel3diyG7e9Moy0NDRxtKImv56tgIEZQoR0Hajx8GL3Ir/hyF18djFzL/zvNKRgofzz
ZRl0GyCZxWfUhvpetYR208QjfDbOpDrd7cyZV2mCcmzdupgaYsu5s+koXxrZDzfq8JyXTeNFLSp8
7vLmCWHFgJZ8yIp5m6oVWRtZxywH/MPEfEQPtcCXbqFLT+9sGITw79IvkZLqoac3eUjbTWtwj2hT
vE9lzfEvyIDZhJMM9E2vBrPhm43mGGuGZfhgGt1NBMMZpg+1G2HHl1EQHfXEHpy1Ptls/YQoWDoI
zbT8WrVV9VR26nzq20mlqMvaq5BO1lcnH4onmMhmthqcEEfamNa3UKfCZy3SNC9OtNJDtbsZ+px2
dE/zSMbOeJpNWZ6RICIKHx0mVzQTRpt5eJyekJ/KWyPTZ2Z89Frbco+vEYponfaroegbzzKWbTG2
z6JuXZiHev5VtiDZdZk7Z5bbah90SXeHCLv1Y1CMa2Oc9F0wV/RfCiUtDmZHmkIyzf2VI8cYWn0r
6sMwZxHW29CEeB2btX101JwaqWHneNBzxqps542X9Pi/mI4N4hEYXfAIU3RB94KNK5gVH8dZSzxE
0ZZXztTTowzm4xyK/lOWTkwuTDdvjmPQ1FcRnK7f3AavvhdOnZL6LajLm8EoKHMpwWBGji6NYyHs
4TpTZEMNYPXpcz3BYAxbWZvwrPIy97RkbD8DtMqy1RjUdeXhmA/PheMWYodeJL5EVap/0sI8vnVn
k2cDCNvciUpDy1xHxpXQkgGNdV9GO7jgDP6msvK1boBdMonhEkZ5trLyRD4pRdgcOKC738ZmtJsN
c/rQ8GjyOfGatpR7cRNrHlc0VEvlMQnResBhX5DeTqAU9Dzn9KtRlbDD+khL1yEQIN81O7Gqc1Hc
8zmmH0fRRmdbJu11K6boYDfa4K5FOdbHKCgMiCm4HBdCbnnv6LV6E3L0bX0FPcpRlKFxXQ9Gz6iD
Q9aJQXUZ4xfO+ZY/SpCn8LGy0EVc4aUSPVN1QF+r8l9lIULOOdIdIOlf2hLbCZYhVZUFDQNUpfMu
H/vRCzAFBZdpHPTpEJlRsqtH6ywc2N6VYc8rXYelNRmNe4fszR7WreR0HgTu5MH45JRtwwduaShq
5arIW/OuRxpaeVMsCCBA47yKilg9GRXQomU6sjXqBKVw2WK/Tadwjc88XTs69NKG78uFGghwFLTb
7CPxGXp+tPqO/pIdtzPMdqOae/XOmNtxQYTaVmECXqyV3dg3DwZt1lslddzUB68w7tHaHXBwWdcl
XLdt3qWazxlp3lZ9Pt2iZtf2PZJUr3TMcO9MbXY7NnpzydCeUKkk8SbQ3WxtV3yQiKuYg5MDIero
xPnU68EMe2oXH4fkUI0xj6Qr9ba3g3qNE+0Jzy9czEQ5JDCrGSujbQeWx8Mo4MHpnDxEhm7sEYaX
K8Fl2cAIbG9i1XhyQapyItTddTkOyjWT4GAXLqv11KufCtGBqg0DPuTppWmHq27mGgadepXEGpkV
wk2BT7XRR0mFAq6qfHBsGI25U301+cRwPGgXdWpcP+igUevNjTUmybmri0cjAP+IK9mOAYHliBuG
mCCMnCJ4NVIkeTCqBwYGCGW9XlbODu9NupossPSg4WrbmyPrGgNVe2h0sI/QijeLG2ur0VzwRTul
aJiBPvi2m0aHJrTJL0BVPj9Fsm2v6SYZaN+Fp3EbEYnRd0eooBramr64qHQktzislC0Cae6mCeTX
1AQJ3tlSDJ7Dceq2Jojmos9I2vwQUcptqsjxBvX2i11G6iFlSnBFJV6vlRZM9KoycSKyzNZK7pEE
EN7bahP6JkUO02lTW8+own1UbNMpk3PAUV9gBCQ1ZKWYRnvS3PjWbBjH68CvV80w0CJq0nzV5Fl+
N2RBcGtqUG851dHfh7vi63xMbqCOfqrp0XMmg+eopRLQ0C+dNenKKyw1+sWijr7rR6AanW4dWps4
GRJpWPkV9ZPZRvBLFP4jQmi/4rjNNCa1v9JebS8OndXV3Mtpo+MCgRVhZ79ZLWPUeVy3/dwfx85A
OdOgjjmxxijHpItttAtRXl9M8L9+bRfplW6XAG2Aw2+BY0RfjSzju+WWjEHttL9wE2YnnJLY48yl
iiosex1b1Lk4w882RhG/05Jmn8+6fs4c3cVUNjEtGMVnE6PNGiRuepe7CI/MztY+daWBEHjUUsGd
ERFZwLnAWgnDLjZTrEFzNXVrK6omvmIK5yISG6cdWHa5tzq2SJnO1l7JUFr7r4e//z0n/2EK3r/P
vBooCKq33+3hv5yT3yYF/vJnP47KEMwcE+2A7RiCCQZthN/Pyrb7wbZUDS2UbS1CfAvV+r/OyiZ5
oKaDcNmyxaIU57z+46xsqKR5AUrDi49fh1ad+U/Oyu/LPk7KGFvpaOoYzE0XOf5PIl8xWPWgqmG5
Z9aGnyctQvNGb8bqhPHY+X4fUU+Rh/YH3vmlsn0jS319LkTYr0FjBgrmn07lQ6synXBEsbdpa53m
YRKnpNfdh4krcKxrglTefBh/8HzL4/30fLjlNVZPJIy/spAaBdwb8GueL2e+h5kE/BJhGrM4ddLQ
4esGlr6moSwwUMfa/V8/+S8lCCYDFaEvUWxge36BJdSKCgUcw9d+brruhSUQXUhGJ/U4iVleOBq6
D4Gm/t1b/oNLbHK18DgAScOIym3ztvDp2i5pRsfO900u5DnNou6FVkIMDzJu5DlUiSX767f5yxNa
gpuUp+PuVaH3Lb9/Y6xIFpUnYF93FylBeWU7FZzxqHPp3OnKZ3yb1tNfP5/45braJOhS05GTy8Wl
YHn/hFMr1DkMFs1lKYlU662g1W7muVbZ8Ua4KZwGYkG3tDAWi4O41MRYPRSYwsdVZKUzCFq7tS/d
pGk9ygKTvLWqitojSgf5OGnO39wF+JZ+vgkpdgVpeNyCIMlegYhvL1CRQ+FJ8q7fmTY6j3sl18zg
qg0zFatpWUNkrUMxHtCjTdmiJjLFPd/B6aLQxt0h3rasQ9zCZMmZWT+HyBuJa7EWxBskKFAuiApP
CGjz6IDAG1B30QzilGvM9tEYmLPwKYUpDZUmRts6abOzWfb4E71epVn3tlpeASeUF9FZ8hxAfyey
pxlK84sz6NWEM3mWwxrvDHFQjW7Ks8UqYfnYJVJ3Yborn5IscvGVLPO2PUcP6Cf0gQkwWkjgkRDf
uEuhO3sijhN53RnuYNzKYho5ZkcZ0huTccDgGga7+bIQNFPO95S9W56VsZNnN61RAMqgrp7Y8aun
uVH1vYXbs17JYaienFwfzmrbcjYgRYvlSzLKXCeiMZ/RdslL2WRC8/IhqJ70qJMXpVbEvdn1jh/P
sQkm39SKfTG5Ej5yh4DYMgQ63ZYD36U3Gt5plRo4arOWJ0QIHjxoDLQbv3dG8znruY7OPHDdGkPc
9y4f2uzU7sOIn/LZUix5icPWXdf6aOqbqYw7Ip6kQvpIi4f38v1ejaiV+lWkx2N/HaeyfeFgqsSe
YfJmtQlyzbYdAU3Rm6d/enDtIM73eAhroMsWIMDXDKnoU4RS4AEwKxEjHbgAuc6pR4AAFpbxXLZO
9RSFDMTCOnePLkfchypDGuAZRcydgf1LWRlI664auuQ404EIn3sOKaM/WBjUmAO3ZAVKYPHk8qQz
XlJ4aETCRUJnDJ4gf0WpzHsdGTx4Tlg2u9frb8gO/m5PvyFKbZs+uBK1qxrq2On13zA/K1b5pCas
GzPVJ+/1NrK7wR+p1ChOMcWBOOfrYWH4r3ZIZIPgirmZWq2GdsQuUEuHgy2ekgZOEt3F3usysndO
HQpE4jTIPNHkXWUVHGC9oJTBsEHrMpEUpfAHRRYLEipFZw8SQ7lSRIcWIZ+ynVSIQn4dKlNwobtv
ZtC0TTSwRQS856jhLHzCmzu+DGjwCFdM2jk+j5OijZ9aLn+0bYti2LYaUCNvVklWUHA6IK3C5wdl
xeQ6t/eVHkRUGxMd/8KdwOFkKwBPco/lG+w5/ZiTiWVgNcCrp4iUV5TU8t7CF7+KKuJmLHgLJwPV
54oGqXhsVa32K9AoXjdJcaNYUXcZo7oNvS4YzM8dNl6D+6sdoY26sbwaMFHsDKcMc49RfolWiaLB
Aej9QitenCxmPocijqxTpRZugJzCmI4ExOR84FJhUDsjJNwW1dy9uDFDDB9ZWRj73NzuwQigyPhI
VvCUCNsOHvQCaogvFOMjDEJlBUntuRBoJJMMLw5VtM6SLWydmw5NArfUlJrtSyT4Hx7rsrywzXEv
a0ERxTtLCdil5ybeTm1XPZmicx/yKUJMYYdOTj05DPIy08N6kGhUTpUhqqepXTr7kIqeZemED4lp
sWCWWnpP5ZB8ShrARSt3MuFdqYwhYlvXCZVwEUS5boB0Y3TKe4sZ3RwnhY8H0wg3Qs8d82DSinc/
zW0lPueNosz7mU61s9eZnZEhIapWbnSG7unB0nT9yxwOprVGq3L4t460aZNoj2n/3o4issP+uZYU
VIx9R+czJVRuGPemThfT11EErN6KSgutuJGIxfoNjllgde/VpcakUZ0qRP/8UJdCeza+IMHl31fs
WM1HkCJa8MV1xriBylEF5WZ2yphQtjDtDbREqXLMs7jn0uXU3TMOosfJdspdbBTOjR3pgKr5Vm3R
7TdUxAxwnyDjcBapuiU9ZoyVVSoGPlaIJM06zhgMrtFwhs2pcdppP+mJc8LEw7aAJo/RE/FZL2qW
uEcqLZa31KL0hGPBndKG8OOxri63Uh8W1LpRKU5A/lhLawsvtpe4PM6A3HNLrKR7pMbS9VUGWSsk
yDDhNdkO1Ia4Mvg/orTgFpR66B6trMKGFGop6z0KvN0UDayDgxm27RZLgXNEjQw2EhtO5iVsJvmK
rrg8M8Hju2SOdba1J/ZxYnrjrU4L9nmeEhb81yXQjnqkUTifl1t/VLPovASuFR6yHeM49r1KoKE5
D17TKe1LQUmN6ENv2Pm1uTaf7Yz9saXEH/3cjEkLgdySRX6Gl4ETw0Rls/3+sgTkUUIgo4STRKAo
bF825o2rOmua3TD18twNnH1zIgbWgtSO6aCNmgXcvZ9yQ16Dn9DIFmrc8mnU6iq60cyBVx3nFe+V
ABeesmjiyb4YaDJadgsLmAOpslFYU75Cjx+ApYTSsA59itx8hXhuuguU0nyyIsHCOjVKchyrhvzE
P9YTG7PutKyLtrjLiH88kHmi/AZ4zEXFPboECfEtFn6s2O6DJkduCydr2MlrtxP3zNHZnsJGFumm
QTA780ri5Yoy08WdYk5s633lkB+ZNyxVd8HyiSYJdoe5z7njMvooJ6AsVA2dNquoos22WhSJjhmo
D0KZGEpznTha3jGgVPq7wQICUK1iAOqRc8notllsVRWKYjLHwnqKN1MaK6FAP8tpOdxCsSRoDX/V
JVOheNHkCtJVkOUxsQewrkYLNS/6MM4gtra0a4wmOqE3GlYQZuDI4rfwJdC2Q5bM1TUff30pydPY
pwTFPUrFjQ8KslmsHxFbD8i7XaiRHTFJW9lk/WjyPkhEK1RkMartIiFsAxqy+i05ljE6sbDfCDUU
fgOH0WukrPclABcIfJm4FFisCHZgkVhmHbT+Uk4knZWnvwFKMTfOUAY74kEIpu3qgZYMCagrVoXf
iqb+TcmmG1ca4577moMB2mCi6iqV0L5p8Ac1X1ntlO9kT1eds3FwJ5FibRI2UT+pI1SJOLYxKhjX
UuuLWz5t9uVCZgd2PhD15GsgGSLj0smtdehm1z2xo57OpbpRpyr8WClW/9SUmn4qh5wgTj1UOUDK
epu5GbSMAUGIuHDyK9YaEorfTCswDzqdujj2cvBiiEwLkhoCZ6ck8zeztvhADCbJEIZNnCQYmVVi
6zgRED6msAPTUe+HZQWJVFYI9itWwy4pr/paU/aI1Ovquk1JofHyiNUmthruyHkI+OwDmUXteUqB
N68Gjt1/U4ovVdK70tihEWHjJLaJ3sHz91PZz/wrcdnxql1lvh76B2QGXrMcfP+6XPul+nFAq9Oo
ECZlPxbYn8pDHFhdn5RdtcsK1Lleb9uCfn+jMI3HE3pFLjGly+ty+NfP+0vpz/MyUDSxLaM6oFJ8
XyVSkmd6UspqR2yV9dwpUPHyVmZyM0KIbtZlXkwXy4pYi+thOeX+9bO/pw3QVOHHhZCO4d7iRfw8
4p9I48xGhN87kGMUINgftHtoz+VVYres9h1xpLi5qoayZDl5wwJlcX99Cf/bs/ubnp2uqxo9rj/v
2d1/KzAQtt++vQ04+PFX/5puiw+kFNj0bN6Ntl31gw62gTBDh2MpYCF6gz/adbr1wXIEgAWKfENw
t3Of/2u0bXxA5GO5LnMKJuaQKP5Juw7pz8/fXIzdlsCvLkDauXSX3t/Z9gRePhrNYg9hsxXY1uwg
JNw9UEaiDrsc8oSHU1Ybjx0h9Ksl6I9estS3gN7sXZ0bMY6poAXLY9ri1NaGdS9TAulglZMrEFot
+NtGX+ehJR8Bxda1P+mm/uyGhdhrlZqtetckKA2o+Jo47RfMBt0e4mi4NeMixMOS1iRK0f6fkehu
J1qLyLoJE/dmuucbM0JnlhUORwNm6Y9GVTvPiD3yPS6MeaPG1qbHn+GrtL1XAxaGG0FG5q7ApnKv
RfpA4F1rsAUx8y8fI0FMmDYo86EdMuS77G3Wl8DB2+qR0cjoKm/C8LpskEqRQOocZTKrl35sNL/I
7NuhF+61mmCqdvIw/Mxay7EfkfputvvBT+OaFThRm21jB8VujDntNvp0W1alvW84Vm8sJZ28uR/E
TWG7h7BIfbOU6Vlh3umhlE1BzI4QphZta5/W5h2Ni4JJqaGiyDcMOF+y3fftrGCEm8XBSCPlkLVF
tU61el5FbC5+i4/2urYg2q/xP5OWOo79veCEugYEZR8BM5tboxL5BhOwyaO28201aO21HSuBl/ba
vSVz+XVKe2vdjnAxAzttSckLeCBAmhuL9pnP+Hq6GHFif+kJ7KqK6TMazJYJg57s+iHUthyhg4fB
ictNkgTWCyTrdLruJy25DsFHEylXSXKYZEc6ap4NPkA6JIDotzacusmqgTyzpvGteTCKOZrTe/iC
vWH8LSQ9ejOrhXRWdbBI52loAnwa2+w4JdXHCFwOSV7l9KygIKJcn031GpbOcAXFWPPKXOVDjt2o
WlehA/VUCxw/mlPnEKhWcaOLobxm+f2I/qPqEE4Y9c7py/RWlrVygCE53Gh5w3mnji3Eu5lB+lIM
5Mne9UofTxt8l5wRXQb+6TI9Gg9WPG8A+oKgmxmdok+vnBVz1ZBk8VLLF8BcgpEVeqGnGb1KNJ3W
MxUd2WM5saA1aEnOAPUw52dFMXeuSdcyAr513Vjac5nVdnCs8a9EVygUPllQ+8GQmttAcYSyxy5A
hsM26/QktemUjYX7lZK8jtchZLMbuk/tue01J/+KMAS1gVH06P27/qNZSf3cOJDJ+zUK2HsjaJO1
2/TkJGU4DcfS1kjaDdpsontgVZcKWFrCGW0awh1j7bT5qKG9TwnKUtOC1FjmWiWdAbwsrULBkWjq
DQsl1z3HVrkJSIO02FXDQH2aaQvAf6iU8FRPdm5/UomMqJt1C7T3tpBuH7wkQY2JMJ5djxXOi4Sh
gP7vyzvuXDP1HCCAwCBpqqV0+ZbDkdq5yRcbDa+yc4pBLfdmmY0E6zp9n/rf21GBjHrjegzzpS1A
pzQVwGng100iBAjXUc8VSC7PRWcbL5Ohd+lWo4dc7chOsQt/UGIX1qJgbL8uTJzx3kwZiotPqlQR
IQdZqt2Mbpk6VjECQmPZxNOAI53mtjnHvjBOMA0yqCxvKCQ1EhRBA0Z6dwXd1FT9shwU+s4SKaSK
PvZGUihsEGnyP9VsSLzG5BpjRAyme6Yu2lVjKW3jpURCqyvGsyMYMt26Llyj3qexy/demoFvppkB
PLrX7S1K+2hb2ASGlvgZzoWWoTuBKYDI1SyPEtXCVUAHfAOUDhxVZiAA8iCtVLXfo9L3usTSDo7d
bE2lQJHidAnrV2jFa6gGurJRbRiOWCeTtaW1M2arEaWipRTFiRK2vDiDDYWZMdITEisNv6LuXk30
bshUa4SPKyfcgoibEXvPPfmuORL2r/VUf2GPashJNizOZDjgYkQZDsbyWr0LmexvaOU6H006ZreG
oQRsDkW2z+jd35SwzDeZMqmHgdrl66xZ5nnCc9raVrhn6Qx2JFaoj6ktYh9jrvMEtxBab8cId5eY
tbyyZ3u+psXqeGEtUXGQufYZvJY4mHWJzTmUm04pMG6gd0qYOUeiosjRAS9MwXy23CShpeluW0T3
UHDLbj9ZQ7/FqjxvTcKaay/B8L/CL0WDMCujGxSQWDMbpCdXMZaQtavpyGkbOuUjz38nXUSzmogX
H16AKX0Kx9UwR+naSNxwSzIDLfs2HYh8HY2IpXE2HqF/UnMN5Hw8D47WXQt7Ft+GXis3ZkcAWSoC
sbPaWv+kSJ5Pc/EyVaINNzRrcWwBZjql6lg/9HwPr3tYF2fwXO6REhtTSFQkWFhlvK11rAxpac4r
U8usXTYPn7GpxMcJHMWnoOzVE9ZhlwdpLU4C+YzcwSlVjIy6empllHermG/+2YRZsQVL1Tw7dkHe
u5X6upy726Y1JZYQPCT73G3d24UqeCWStPwCXRYIgMzVdTqV6j5Sw09BUzAGL3ISOwubnpUy6Wus
ZI2DRZxKtwgAaNItvpZ0VK90paVHxe5PcayQ+GiICAWQFN1HRevJS+hbujeeQWsRlTrWk0FaLmR8
Fa2AiyOWOFb4NXVOEodF8KYlQh5NHR36EHyp8aL6ZcDsQJP4xKURoXex1WRpPDUpnvNiWCiidzqI
TAplestEjN23xPPFt/+zzvc/CpVlZL4uuribbvtvzfQ9i+y7JJeZ8fLbM/r57r78r/2jt5Fnvz7Q
u3CzP1XD6rowfq4YXh/r9RX/1WNkz7yx/uXb//0/uvjACNRBdypQdfNDaYBkHEnN668V1/2gw40n
worT+/LDqZ0S5c1F+vXV/5rb9l/7N+/ewdeyL7rlcwjx6L2tgF4Hk++qpj+5Bj89wptr4H5gMmvC
faP4+enNqwi8qYuY2S4/NAn+v7z5P70F/kjo8Sdv/6fH+PfbNzQS6VzN4GP+fgtQuL29Crb5weI3
sNtQbyw/XKX/XleBevcXWfg/vQq6+8EllI+E2e9v0qU18vYqONYH6mZHRZn9/SrRmPnvdRX+qIHw
j6+C+YFOADZccHavP8gwfroKqOY10Jvu77//z16F/8Sa8SM08mv27bn5f/8BAAD//w==</cx:binary>
              </cx:geoCache>
            </cx:geography>
          </cx:layoutPr>
        </cx:series>
      </cx:plotAreaRegion>
    </cx:plotArea>
    <cx:legend pos="l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gradFill flip="none" rotWithShape="1">
      <a:gsLst>
        <a:gs pos="0">
          <a:srgbClr val="D4D4D4">
            <a:shade val="30000"/>
            <a:satMod val="115000"/>
          </a:srgbClr>
        </a:gs>
        <a:gs pos="50000">
          <a:srgbClr val="D4D4D4">
            <a:shade val="67500"/>
            <a:satMod val="115000"/>
          </a:srgbClr>
        </a:gs>
        <a:gs pos="100000">
          <a:srgbClr val="D4D4D4">
            <a:shade val="100000"/>
            <a:satMod val="115000"/>
          </a:srgbClr>
        </a:gs>
      </a:gsLst>
      <a:lin ang="10800000" scaled="1"/>
      <a:tileRect/>
    </a:gradFill>
    <a:effectLst>
      <a:outerShdw blurRad="50800" dist="38100" dir="2700000" algn="tl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14</xdr:row>
      <xdr:rowOff>158750</xdr:rowOff>
    </xdr:from>
    <xdr:to>
      <xdr:col>16</xdr:col>
      <xdr:colOff>645582</xdr:colOff>
      <xdr:row>28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142E89-98DC-4CAA-85DA-BE1D9BFD0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529167</xdr:colOff>
      <xdr:row>3</xdr:row>
      <xdr:rowOff>7720</xdr:rowOff>
    </xdr:from>
    <xdr:to>
      <xdr:col>5</xdr:col>
      <xdr:colOff>148167</xdr:colOff>
      <xdr:row>6</xdr:row>
      <xdr:rowOff>84666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78E4960-392A-FED4-5676-74DEC5DC850E}"/>
            </a:ext>
          </a:extLst>
        </xdr:cNvPr>
        <xdr:cNvSpPr/>
      </xdr:nvSpPr>
      <xdr:spPr>
        <a:xfrm>
          <a:off x="1291167" y="737970"/>
          <a:ext cx="2667000" cy="648446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chemeClr val="tx1"/>
              </a:solidFill>
            </a:rPr>
            <a:t>TOTAL</a:t>
          </a:r>
          <a:r>
            <a:rPr lang="es-CO" sz="1400" b="1" baseline="0">
              <a:solidFill>
                <a:schemeClr val="tx1"/>
              </a:solidFill>
            </a:rPr>
            <a:t> DE VENTAS</a:t>
          </a:r>
        </a:p>
        <a:p>
          <a:pPr algn="ctr"/>
          <a:endParaRPr lang="es-CO" sz="1100" b="1" baseline="0">
            <a:solidFill>
              <a:schemeClr val="tx1"/>
            </a:solidFill>
          </a:endParaRPr>
        </a:p>
        <a:p>
          <a:pPr algn="ctr"/>
          <a:endParaRPr lang="es-CO" sz="1100" b="1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201086</xdr:colOff>
      <xdr:row>3</xdr:row>
      <xdr:rowOff>1</xdr:rowOff>
    </xdr:from>
    <xdr:to>
      <xdr:col>11</xdr:col>
      <xdr:colOff>169336</xdr:colOff>
      <xdr:row>6</xdr:row>
      <xdr:rowOff>84667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FAC46A29-B897-4AEC-B2DA-90AE386E4EB0}"/>
            </a:ext>
          </a:extLst>
        </xdr:cNvPr>
        <xdr:cNvSpPr/>
      </xdr:nvSpPr>
      <xdr:spPr>
        <a:xfrm>
          <a:off x="5535086" y="730251"/>
          <a:ext cx="3143250" cy="656166"/>
        </a:xfrm>
        <a:prstGeom prst="roundRect">
          <a:avLst/>
        </a:prstGeom>
        <a:solidFill>
          <a:srgbClr val="F2F2F2"/>
        </a:solidFill>
        <a:ln w="12700">
          <a:solidFill>
            <a:schemeClr val="tx1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chemeClr val="tx1"/>
              </a:solidFill>
            </a:rPr>
            <a:t>TOTAL DE PRODUCTOS VENDIDOS </a:t>
          </a:r>
        </a:p>
      </xdr:txBody>
    </xdr:sp>
    <xdr:clientData/>
  </xdr:twoCellAnchor>
  <xdr:twoCellAnchor>
    <xdr:from>
      <xdr:col>12</xdr:col>
      <xdr:colOff>222251</xdr:colOff>
      <xdr:row>3</xdr:row>
      <xdr:rowOff>9713</xdr:rowOff>
    </xdr:from>
    <xdr:to>
      <xdr:col>15</xdr:col>
      <xdr:colOff>455085</xdr:colOff>
      <xdr:row>6</xdr:row>
      <xdr:rowOff>63501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3F9C3947-6887-4824-A350-1271F0D089CB}"/>
            </a:ext>
          </a:extLst>
        </xdr:cNvPr>
        <xdr:cNvSpPr/>
      </xdr:nvSpPr>
      <xdr:spPr>
        <a:xfrm>
          <a:off x="10329334" y="739963"/>
          <a:ext cx="2518834" cy="625288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400" b="1">
              <a:solidFill>
                <a:schemeClr val="tx1"/>
              </a:solidFill>
            </a:rPr>
            <a:t>TOTAL CLIENTES</a:t>
          </a:r>
        </a:p>
      </xdr:txBody>
    </xdr:sp>
    <xdr:clientData/>
  </xdr:twoCellAnchor>
  <xdr:twoCellAnchor>
    <xdr:from>
      <xdr:col>2</xdr:col>
      <xdr:colOff>355601</xdr:colOff>
      <xdr:row>4</xdr:row>
      <xdr:rowOff>101726</xdr:rowOff>
    </xdr:from>
    <xdr:to>
      <xdr:col>4</xdr:col>
      <xdr:colOff>184151</xdr:colOff>
      <xdr:row>5</xdr:row>
      <xdr:rowOff>169333</xdr:rowOff>
    </xdr:to>
    <xdr:sp macro="" textlink="Calculos!B2">
      <xdr:nvSpPr>
        <xdr:cNvPr id="9" name="CuadroTexto 8">
          <a:extLst>
            <a:ext uri="{FF2B5EF4-FFF2-40B4-BE49-F238E27FC236}">
              <a16:creationId xmlns:a16="http://schemas.microsoft.com/office/drawing/2014/main" id="{1967E214-28D0-7102-CA68-36AF084328FE}"/>
            </a:ext>
          </a:extLst>
        </xdr:cNvPr>
        <xdr:cNvSpPr txBox="1"/>
      </xdr:nvSpPr>
      <xdr:spPr>
        <a:xfrm>
          <a:off x="1879601" y="1022476"/>
          <a:ext cx="1352550" cy="25810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A9221C6-2144-4764-B04C-FBFBD40B75EB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 algn="ctr"/>
            <a:t>11406</a:t>
          </a:fld>
          <a:endParaRPr lang="es-CO" sz="1400"/>
        </a:p>
      </xdr:txBody>
    </xdr:sp>
    <xdr:clientData/>
  </xdr:twoCellAnchor>
  <xdr:twoCellAnchor>
    <xdr:from>
      <xdr:col>8</xdr:col>
      <xdr:colOff>332318</xdr:colOff>
      <xdr:row>4</xdr:row>
      <xdr:rowOff>92200</xdr:rowOff>
    </xdr:from>
    <xdr:to>
      <xdr:col>10</xdr:col>
      <xdr:colOff>361951</xdr:colOff>
      <xdr:row>5</xdr:row>
      <xdr:rowOff>159807</xdr:rowOff>
    </xdr:to>
    <xdr:sp macro="" textlink="Calculos!B5">
      <xdr:nvSpPr>
        <xdr:cNvPr id="10" name="CuadroTexto 9">
          <a:extLst>
            <a:ext uri="{FF2B5EF4-FFF2-40B4-BE49-F238E27FC236}">
              <a16:creationId xmlns:a16="http://schemas.microsoft.com/office/drawing/2014/main" id="{5FFD33EF-1BDA-4F54-9156-AA0ECDB1367E}"/>
            </a:ext>
          </a:extLst>
        </xdr:cNvPr>
        <xdr:cNvSpPr txBox="1"/>
      </xdr:nvSpPr>
      <xdr:spPr>
        <a:xfrm>
          <a:off x="6428318" y="1012950"/>
          <a:ext cx="1352550" cy="25810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5CF3CA6-401F-4148-8485-400A41380F5D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 algn="ctr"/>
            <a:t>509</a:t>
          </a:fld>
          <a:endParaRPr lang="es-CO" sz="1600"/>
        </a:p>
      </xdr:txBody>
    </xdr:sp>
    <xdr:clientData/>
  </xdr:twoCellAnchor>
  <xdr:twoCellAnchor>
    <xdr:from>
      <xdr:col>13</xdr:col>
      <xdr:colOff>12701</xdr:colOff>
      <xdr:row>4</xdr:row>
      <xdr:rowOff>105957</xdr:rowOff>
    </xdr:from>
    <xdr:to>
      <xdr:col>14</xdr:col>
      <xdr:colOff>603251</xdr:colOff>
      <xdr:row>5</xdr:row>
      <xdr:rowOff>173564</xdr:rowOff>
    </xdr:to>
    <xdr:sp macro="" textlink="Calculos!B8">
      <xdr:nvSpPr>
        <xdr:cNvPr id="11" name="CuadroTexto 10">
          <a:extLst>
            <a:ext uri="{FF2B5EF4-FFF2-40B4-BE49-F238E27FC236}">
              <a16:creationId xmlns:a16="http://schemas.microsoft.com/office/drawing/2014/main" id="{101BD7D9-E27B-452B-BDFF-8A559BD37B30}"/>
            </a:ext>
          </a:extLst>
        </xdr:cNvPr>
        <xdr:cNvSpPr txBox="1"/>
      </xdr:nvSpPr>
      <xdr:spPr>
        <a:xfrm>
          <a:off x="10881784" y="1026707"/>
          <a:ext cx="1352550" cy="25810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DEE2A3A-9242-48D5-9ACE-B444064DB9A8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 algn="ctr"/>
            <a:t>100</a:t>
          </a:fld>
          <a:endParaRPr lang="es-CO" sz="1800"/>
        </a:p>
      </xdr:txBody>
    </xdr:sp>
    <xdr:clientData/>
  </xdr:twoCellAnchor>
  <xdr:twoCellAnchor>
    <xdr:from>
      <xdr:col>2</xdr:col>
      <xdr:colOff>282577</xdr:colOff>
      <xdr:row>7</xdr:row>
      <xdr:rowOff>63500</xdr:rowOff>
    </xdr:from>
    <xdr:to>
      <xdr:col>5</xdr:col>
      <xdr:colOff>518583</xdr:colOff>
      <xdr:row>16</xdr:row>
      <xdr:rowOff>179915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06E93AC-74B8-469F-B899-352C7ABC0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169333</xdr:colOff>
      <xdr:row>7</xdr:row>
      <xdr:rowOff>63500</xdr:rowOff>
    </xdr:from>
    <xdr:to>
      <xdr:col>2</xdr:col>
      <xdr:colOff>142108</xdr:colOff>
      <xdr:row>15</xdr:row>
      <xdr:rowOff>10584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eses (Fecha_venta)">
              <a:extLst>
                <a:ext uri="{FF2B5EF4-FFF2-40B4-BE49-F238E27FC236}">
                  <a16:creationId xmlns:a16="http://schemas.microsoft.com/office/drawing/2014/main" id="{4058AE79-CBBD-8AB3-01BF-B89361975C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_ven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333" y="1555750"/>
              <a:ext cx="1496775" cy="14710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666750</xdr:colOff>
      <xdr:row>7</xdr:row>
      <xdr:rowOff>42333</xdr:rowOff>
    </xdr:from>
    <xdr:to>
      <xdr:col>9</xdr:col>
      <xdr:colOff>370417</xdr:colOff>
      <xdr:row>17</xdr:row>
      <xdr:rowOff>10583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8745AD9-397B-4BB8-AF29-28FD2923D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162983</xdr:colOff>
      <xdr:row>22</xdr:row>
      <xdr:rowOff>10582</xdr:rowOff>
    </xdr:from>
    <xdr:to>
      <xdr:col>2</xdr:col>
      <xdr:colOff>158750</xdr:colOff>
      <xdr:row>28</xdr:row>
      <xdr:rowOff>126998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roducto">
              <a:extLst>
                <a:ext uri="{FF2B5EF4-FFF2-40B4-BE49-F238E27FC236}">
                  <a16:creationId xmlns:a16="http://schemas.microsoft.com/office/drawing/2014/main" id="{15CD3D09-D7E1-EB8C-9EED-45A8983BC3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983" y="4275665"/>
              <a:ext cx="1519767" cy="12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306917</xdr:colOff>
      <xdr:row>17</xdr:row>
      <xdr:rowOff>105833</xdr:rowOff>
    </xdr:from>
    <xdr:to>
      <xdr:col>9</xdr:col>
      <xdr:colOff>381001</xdr:colOff>
      <xdr:row>28</xdr:row>
      <xdr:rowOff>127000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7BB0F8E-6085-4B08-98F7-06CDB8CB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624417</xdr:colOff>
      <xdr:row>17</xdr:row>
      <xdr:rowOff>126999</xdr:rowOff>
    </xdr:from>
    <xdr:to>
      <xdr:col>8</xdr:col>
      <xdr:colOff>201083</xdr:colOff>
      <xdr:row>18</xdr:row>
      <xdr:rowOff>105832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1853D04-5955-47CE-C18F-A39242EF1577}"/>
            </a:ext>
          </a:extLst>
        </xdr:cNvPr>
        <xdr:cNvSpPr txBox="1"/>
      </xdr:nvSpPr>
      <xdr:spPr>
        <a:xfrm>
          <a:off x="3672417" y="3524249"/>
          <a:ext cx="2624666" cy="169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tx1"/>
              </a:solidFill>
            </a:rPr>
            <a:t>INGRESOS POR PRODUCTO</a:t>
          </a:r>
        </a:p>
      </xdr:txBody>
    </xdr:sp>
    <xdr:clientData/>
  </xdr:twoCellAnchor>
  <xdr:twoCellAnchor>
    <xdr:from>
      <xdr:col>3</xdr:col>
      <xdr:colOff>497418</xdr:colOff>
      <xdr:row>7</xdr:row>
      <xdr:rowOff>63501</xdr:rowOff>
    </xdr:from>
    <xdr:to>
      <xdr:col>5</xdr:col>
      <xdr:colOff>232834</xdr:colOff>
      <xdr:row>8</xdr:row>
      <xdr:rowOff>63500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8FC83A1C-B004-41DE-B2EB-1ED91E0F823D}"/>
            </a:ext>
          </a:extLst>
        </xdr:cNvPr>
        <xdr:cNvSpPr txBox="1"/>
      </xdr:nvSpPr>
      <xdr:spPr>
        <a:xfrm>
          <a:off x="2783418" y="1555751"/>
          <a:ext cx="1259416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tx1"/>
              </a:solidFill>
            </a:rPr>
            <a:t>VENTAS </a:t>
          </a:r>
        </a:p>
      </xdr:txBody>
    </xdr:sp>
    <xdr:clientData/>
  </xdr:twoCellAnchor>
  <xdr:twoCellAnchor>
    <xdr:from>
      <xdr:col>6</xdr:col>
      <xdr:colOff>501650</xdr:colOff>
      <xdr:row>7</xdr:row>
      <xdr:rowOff>14817</xdr:rowOff>
    </xdr:from>
    <xdr:to>
      <xdr:col>10</xdr:col>
      <xdr:colOff>78316</xdr:colOff>
      <xdr:row>7</xdr:row>
      <xdr:rowOff>184150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422294A2-E10E-4A0F-9FB9-1DA466A1174C}"/>
            </a:ext>
          </a:extLst>
        </xdr:cNvPr>
        <xdr:cNvSpPr txBox="1"/>
      </xdr:nvSpPr>
      <xdr:spPr>
        <a:xfrm>
          <a:off x="5073650" y="1507067"/>
          <a:ext cx="2423583" cy="169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tx1"/>
              </a:solidFill>
            </a:rPr>
            <a:t>VENTAS POR PRODUCTO</a:t>
          </a:r>
        </a:p>
      </xdr:txBody>
    </xdr:sp>
    <xdr:clientData/>
  </xdr:twoCellAnchor>
  <xdr:twoCellAnchor editAs="oneCell">
    <xdr:from>
      <xdr:col>0</xdr:col>
      <xdr:colOff>179917</xdr:colOff>
      <xdr:row>15</xdr:row>
      <xdr:rowOff>116416</xdr:rowOff>
    </xdr:from>
    <xdr:to>
      <xdr:col>2</xdr:col>
      <xdr:colOff>152693</xdr:colOff>
      <xdr:row>21</xdr:row>
      <xdr:rowOff>137583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Años (Fecha_venta)">
              <a:extLst>
                <a:ext uri="{FF2B5EF4-FFF2-40B4-BE49-F238E27FC236}">
                  <a16:creationId xmlns:a16="http://schemas.microsoft.com/office/drawing/2014/main" id="{CDC79BA9-2A89-427C-8218-236CEB2F30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_ven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917" y="3132666"/>
              <a:ext cx="1496776" cy="1068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529167</xdr:colOff>
      <xdr:row>7</xdr:row>
      <xdr:rowOff>31751</xdr:rowOff>
    </xdr:from>
    <xdr:to>
      <xdr:col>13</xdr:col>
      <xdr:colOff>52917</xdr:colOff>
      <xdr:row>19</xdr:row>
      <xdr:rowOff>179917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1386D8F8-AF94-4DB8-B68A-37E8B01FB5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7167" y="1524001"/>
              <a:ext cx="3534833" cy="24341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730250</xdr:colOff>
      <xdr:row>14</xdr:row>
      <xdr:rowOff>179915</xdr:rowOff>
    </xdr:from>
    <xdr:to>
      <xdr:col>17</xdr:col>
      <xdr:colOff>105833</xdr:colOff>
      <xdr:row>15</xdr:row>
      <xdr:rowOff>158748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E4DD305-BFCC-42DC-97FD-C21F10BE53CC}"/>
            </a:ext>
          </a:extLst>
        </xdr:cNvPr>
        <xdr:cNvSpPr txBox="1"/>
      </xdr:nvSpPr>
      <xdr:spPr>
        <a:xfrm>
          <a:off x="11599333" y="3005665"/>
          <a:ext cx="2423583" cy="169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tx1"/>
              </a:solidFill>
            </a:rPr>
            <a:t>VENTAS POR CATEGORIA</a:t>
          </a:r>
        </a:p>
      </xdr:txBody>
    </xdr:sp>
    <xdr:clientData/>
  </xdr:twoCellAnchor>
  <xdr:twoCellAnchor>
    <xdr:from>
      <xdr:col>10</xdr:col>
      <xdr:colOff>878415</xdr:colOff>
      <xdr:row>7</xdr:row>
      <xdr:rowOff>105832</xdr:rowOff>
    </xdr:from>
    <xdr:to>
      <xdr:col>13</xdr:col>
      <xdr:colOff>148165</xdr:colOff>
      <xdr:row>8</xdr:row>
      <xdr:rowOff>84665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35F2233E-F5ED-4BE0-9A3D-6960A62F1FFE}"/>
            </a:ext>
          </a:extLst>
        </xdr:cNvPr>
        <xdr:cNvSpPr txBox="1"/>
      </xdr:nvSpPr>
      <xdr:spPr>
        <a:xfrm>
          <a:off x="8297332" y="1439332"/>
          <a:ext cx="2624666" cy="169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solidFill>
                <a:schemeClr val="tx1"/>
              </a:solidFill>
            </a:rPr>
            <a:t>VENTAS POR ESTADO</a:t>
          </a:r>
        </a:p>
      </xdr:txBody>
    </xdr:sp>
    <xdr:clientData/>
  </xdr:twoCellAnchor>
  <xdr:twoCellAnchor editAs="oneCell">
    <xdr:from>
      <xdr:col>13</xdr:col>
      <xdr:colOff>169333</xdr:colOff>
      <xdr:row>7</xdr:row>
      <xdr:rowOff>116416</xdr:rowOff>
    </xdr:from>
    <xdr:to>
      <xdr:col>16</xdr:col>
      <xdr:colOff>677331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Región">
              <a:extLst>
                <a:ext uri="{FF2B5EF4-FFF2-40B4-BE49-F238E27FC236}">
                  <a16:creationId xmlns:a16="http://schemas.microsoft.com/office/drawing/2014/main" id="{8B64344E-79E1-40B4-A9E4-8307A05566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8416" y="1608666"/>
              <a:ext cx="2793998" cy="1312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508000</xdr:colOff>
      <xdr:row>0</xdr:row>
      <xdr:rowOff>95250</xdr:rowOff>
    </xdr:from>
    <xdr:to>
      <xdr:col>15</xdr:col>
      <xdr:colOff>465667</xdr:colOff>
      <xdr:row>2</xdr:row>
      <xdr:rowOff>21167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97F39C69-74B9-4066-B721-F6073F51509C}"/>
            </a:ext>
          </a:extLst>
        </xdr:cNvPr>
        <xdr:cNvSpPr/>
      </xdr:nvSpPr>
      <xdr:spPr>
        <a:xfrm>
          <a:off x="1270000" y="95250"/>
          <a:ext cx="11588750" cy="465667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800" b="1" baseline="0">
              <a:solidFill>
                <a:schemeClr val="tx1"/>
              </a:solidFill>
            </a:rPr>
            <a:t>DASHBOARD DE VENTAS HASTA EL AÑO 2023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" refreshedDate="45480.49027800926" createdVersion="8" refreshedVersion="8" minRefreshableVersion="3" recordCount="100" xr:uid="{945EEAAB-0072-45E3-A107-7F3743FB1DBA}">
  <cacheSource type="worksheet">
    <worksheetSource name="ventas"/>
  </cacheSource>
  <cacheFields count="15">
    <cacheField name="Id_venta" numFmtId="0">
      <sharedItems containsSemiMixedTypes="0" containsString="0" containsNumber="1" containsInteger="1" minValue="1" maxValue="100"/>
    </cacheField>
    <cacheField name="Fecha_venta" numFmtId="14">
      <sharedItems containsSemiMixedTypes="0" containsNonDate="0" containsDate="1" containsString="0" minDate="2018-03-09T00:00:00" maxDate="2023-05-13T00:00:00" count="100">
        <d v="2021-11-15T00:00:00"/>
        <d v="2021-11-02T00:00:00"/>
        <d v="2020-06-15T00:00:00"/>
        <d v="2022-12-27T00:00:00"/>
        <d v="2020-06-08T00:00:00"/>
        <d v="2019-07-12T00:00:00"/>
        <d v="2022-01-20T00:00:00"/>
        <d v="2018-11-30T00:00:00"/>
        <d v="2023-03-18T00:00:00"/>
        <d v="2021-05-26T00:00:00"/>
        <d v="2020-10-10T00:00:00"/>
        <d v="2019-04-14T00:00:00"/>
        <d v="2022-08-25T00:00:00"/>
        <d v="2020-03-03T00:00:00"/>
        <d v="2021-09-07T00:00:00"/>
        <d v="2018-12-22T00:00:00"/>
        <d v="2023-01-29T00:00:00"/>
        <d v="2021-11-13T00:00:00"/>
        <d v="2019-09-19T00:00:00"/>
        <d v="2022-02-11T00:00:00"/>
        <d v="2020-06-05T00:00:00"/>
        <d v="2021-10-24T00:00:00"/>
        <d v="2022-04-02T00:00:00"/>
        <d v="2019-05-21T00:00:00"/>
        <d v="2023-02-28T00:00:00"/>
        <d v="2021-06-08T00:00:00"/>
        <d v="2020-12-13T00:00:00"/>
        <d v="2022-07-09T00:00:00"/>
        <d v="2018-10-28T00:00:00"/>
        <d v="2021-01-17T00:00:00"/>
        <d v="2020-08-04T00:00:00"/>
        <d v="2023-05-12T00:00:00"/>
        <d v="2022-03-19T00:00:00"/>
        <d v="2020-12-22T00:00:00"/>
        <d v="2021-05-07T00:00:00"/>
        <d v="2019-01-14T00:00:00"/>
        <d v="2020-09-11T00:00:00"/>
        <d v="2018-03-25T00:00:00"/>
        <d v="2022-11-08T00:00:00"/>
        <d v="2020-01-19T00:00:00"/>
        <d v="2018-12-04T00:00:00"/>
        <d v="2021-02-26T00:00:00"/>
        <d v="2019-10-13T00:00:00"/>
        <d v="2021-03-08T00:00:00"/>
        <d v="2019-05-23T00:00:00"/>
        <d v="2022-01-30T00:00:00"/>
        <d v="2020-04-15T00:00:00"/>
        <d v="2022-10-22T00:00:00"/>
        <d v="2021-09-18T00:00:00"/>
        <d v="2020-06-24T00:00:00"/>
        <d v="2018-09-10T00:00:00"/>
        <d v="2022-04-11T00:00:00"/>
        <d v="2019-08-28T00:00:00"/>
        <d v="2020-11-03T00:00:00"/>
        <d v="2021-12-01T00:00:00"/>
        <d v="2023-03-17T00:00:00"/>
        <d v="2022-07-07T00:00:00"/>
        <d v="2020-12-15T00:00:00"/>
        <d v="2021-08-14T00:00:00"/>
        <d v="2019-02-26T00:00:00"/>
        <d v="2020-07-28T00:00:00"/>
        <d v="2018-03-09T00:00:00"/>
        <d v="2023-04-08T00:00:00"/>
        <d v="2022-02-25T00:00:00"/>
        <d v="2021-10-17T00:00:00"/>
        <d v="2020-01-11T00:00:00"/>
        <d v="2019-11-08T00:00:00"/>
        <d v="2021-01-02T00:00:00"/>
        <d v="2020-06-21T00:00:00"/>
        <d v="2022-09-16T00:00:00"/>
        <d v="2018-05-03T00:00:00"/>
        <d v="2022-03-05T00:00:00"/>
        <d v="2021-11-22T00:00:00"/>
        <d v="2020-08-30T00:00:00"/>
        <d v="2019-07-11T00:00:00"/>
        <d v="2022-06-09T00:00:00"/>
        <d v="2020-05-18T00:00:00"/>
        <d v="2021-04-01T00:00:00"/>
        <d v="2019-09-26T00:00:00"/>
        <d v="2022-11-11T00:00:00"/>
        <d v="2020-02-22T00:00:00"/>
        <d v="2018-12-13T00:00:00"/>
        <d v="2021-02-19T00:00:00"/>
        <d v="2020-11-28T00:00:00"/>
        <d v="2021-08-06T00:00:00"/>
        <d v="2020-07-14T00:00:00"/>
        <d v="2019-05-09T00:00:00"/>
        <d v="2022-12-02T00:00:00"/>
        <d v="2021-09-29T00:00:00"/>
        <d v="2020-01-24T00:00:00"/>
        <d v="2019-10-01T00:00:00"/>
        <d v="2022-01-18T00:00:00"/>
        <d v="2021-03-21T00:00:00"/>
        <d v="2020-08-16T00:00:00"/>
        <d v="2018-04-19T00:00:00"/>
        <d v="2022-07-24T00:00:00"/>
        <d v="2021-11-09T00:00:00"/>
        <d v="2020-12-19T00:00:00"/>
        <d v="2019-01-31T00:00:00"/>
        <d v="2021-06-03T00:00:00"/>
      </sharedItems>
      <fieldGroup par="14"/>
    </cacheField>
    <cacheField name="Producto" numFmtId="14">
      <sharedItems count="8">
        <s v="Frijoles"/>
        <s v="Sal"/>
        <s v="Harina"/>
        <s v="Lentejas"/>
        <s v="Arroz"/>
        <s v="Azúcar"/>
        <s v="Pasta"/>
        <s v="Aceite"/>
      </sharedItems>
    </cacheField>
    <cacheField name="Categoria" numFmtId="14">
      <sharedItems count="6">
        <s v="Granos"/>
        <s v="Condimentos"/>
        <s v="Harinas"/>
        <s v="Dulces"/>
        <s v="Pastas"/>
        <s v="Aceites"/>
      </sharedItems>
    </cacheField>
    <cacheField name="Id_producto" numFmtId="0">
      <sharedItems containsSemiMixedTypes="0" containsString="0" containsNumber="1" containsInteger="1" minValue="1" maxValue="8"/>
    </cacheField>
    <cacheField name="Región" numFmtId="0">
      <sharedItems count="4">
        <s v="Texas"/>
        <s v="Tennessee"/>
        <s v="Indiana"/>
        <s v="New York"/>
      </sharedItems>
    </cacheField>
    <cacheField name="Id_region" numFmtId="0">
      <sharedItems containsSemiMixedTypes="0" containsString="0" containsNumber="1" containsInteger="1" minValue="1" maxValue="4"/>
    </cacheField>
    <cacheField name="id_cliente" numFmtId="0">
      <sharedItems containsSemiMixedTypes="0" containsString="0" containsNumber="1" containsInteger="1" minValue="1" maxValue="20"/>
    </cacheField>
    <cacheField name="Nombres" numFmtId="0">
      <sharedItems count="20">
        <s v="Kevin Green"/>
        <s v="Mark Hill"/>
        <s v="Sarah Adams"/>
        <s v="Jonathan Berry"/>
        <s v="Nancy Scott"/>
        <s v="Jamie Nash"/>
        <s v="Calvin Garcia"/>
        <s v="John Stone"/>
        <s v="Michael Berger"/>
        <s v="Samantha Hughes"/>
        <s v="Brian Brown"/>
        <s v="Jessica White"/>
        <s v="George Harris"/>
        <s v="Amanda Clark"/>
        <s v="Brenda Lee"/>
        <s v="Lisa Hall"/>
        <s v="David Young"/>
        <s v="Helen King"/>
        <s v="Carol Wright"/>
        <s v="Paul Baker"/>
      </sharedItems>
    </cacheField>
    <cacheField name="cantidad_vendida" numFmtId="0">
      <sharedItems containsSemiMixedTypes="0" containsString="0" containsNumber="1" containsInteger="1" minValue="1" maxValue="9"/>
    </cacheField>
    <cacheField name="precio_unitario" numFmtId="0">
      <sharedItems containsSemiMixedTypes="0" containsString="0" containsNumber="1" containsInteger="1" minValue="6" maxValue="48"/>
    </cacheField>
    <cacheField name="total_venta" numFmtId="0">
      <sharedItems containsSemiMixedTypes="0" containsString="0" containsNumber="1" containsInteger="1" minValue="10" maxValue="433"/>
    </cacheField>
    <cacheField name="Meses (Fecha_venta)" numFmtId="0" databaseField="0">
      <fieldGroup base="1">
        <rangePr groupBy="months" startDate="2018-03-09T00:00:00" endDate="2023-05-13T00:00:00"/>
        <groupItems count="14">
          <s v="&lt;09/03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3/05/2023"/>
        </groupItems>
      </fieldGroup>
    </cacheField>
    <cacheField name="Trimestres (Fecha_venta)" numFmtId="0" databaseField="0">
      <fieldGroup base="1">
        <rangePr groupBy="quarters" startDate="2018-03-09T00:00:00" endDate="2023-05-13T00:00:00"/>
        <groupItems count="6">
          <s v="&lt;09/03/2018"/>
          <s v="Trim.1"/>
          <s v="Trim.2"/>
          <s v="Trim.3"/>
          <s v="Trim.4"/>
          <s v="&gt;13/05/2023"/>
        </groupItems>
      </fieldGroup>
    </cacheField>
    <cacheField name="Años (Fecha_venta)" numFmtId="0" databaseField="0">
      <fieldGroup base="1">
        <rangePr groupBy="years" startDate="2018-03-09T00:00:00" endDate="2023-05-13T00:00:00"/>
        <groupItems count="8">
          <s v="&lt;09/03/2018"/>
          <s v="2018"/>
          <s v="2019"/>
          <s v="2020"/>
          <s v="2021"/>
          <s v="2022"/>
          <s v="2023"/>
          <s v="&gt;13/05/2023"/>
        </groupItems>
      </fieldGroup>
    </cacheField>
  </cacheFields>
  <extLst>
    <ext xmlns:x14="http://schemas.microsoft.com/office/spreadsheetml/2009/9/main" uri="{725AE2AE-9491-48be-B2B4-4EB974FC3084}">
      <x14:pivotCacheDefinition pivotCacheId="5094597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n v="2"/>
    <x v="0"/>
    <n v="4"/>
    <n v="12"/>
    <x v="0"/>
    <n v="3"/>
    <n v="6"/>
    <n v="18"/>
  </r>
  <r>
    <n v="2"/>
    <x v="1"/>
    <x v="1"/>
    <x v="1"/>
    <n v="5"/>
    <x v="1"/>
    <n v="3"/>
    <n v="17"/>
    <x v="1"/>
    <n v="5"/>
    <n v="21"/>
    <n v="106"/>
  </r>
  <r>
    <n v="3"/>
    <x v="2"/>
    <x v="1"/>
    <x v="1"/>
    <n v="5"/>
    <x v="2"/>
    <n v="1"/>
    <n v="18"/>
    <x v="2"/>
    <n v="7"/>
    <n v="21"/>
    <n v="148"/>
  </r>
  <r>
    <n v="4"/>
    <x v="3"/>
    <x v="2"/>
    <x v="2"/>
    <n v="8"/>
    <x v="1"/>
    <n v="3"/>
    <n v="5"/>
    <x v="3"/>
    <n v="2"/>
    <n v="10"/>
    <n v="19"/>
  </r>
  <r>
    <n v="5"/>
    <x v="4"/>
    <x v="3"/>
    <x v="0"/>
    <n v="3"/>
    <x v="3"/>
    <n v="2"/>
    <n v="19"/>
    <x v="4"/>
    <n v="9"/>
    <n v="48"/>
    <n v="433"/>
  </r>
  <r>
    <n v="6"/>
    <x v="5"/>
    <x v="4"/>
    <x v="0"/>
    <n v="1"/>
    <x v="0"/>
    <n v="4"/>
    <n v="1"/>
    <x v="5"/>
    <n v="6"/>
    <n v="29"/>
    <n v="174"/>
  </r>
  <r>
    <n v="7"/>
    <x v="6"/>
    <x v="5"/>
    <x v="3"/>
    <n v="4"/>
    <x v="0"/>
    <n v="4"/>
    <n v="2"/>
    <x v="6"/>
    <n v="2"/>
    <n v="10"/>
    <n v="19"/>
  </r>
  <r>
    <n v="8"/>
    <x v="7"/>
    <x v="6"/>
    <x v="4"/>
    <n v="6"/>
    <x v="3"/>
    <n v="2"/>
    <n v="3"/>
    <x v="7"/>
    <n v="4"/>
    <n v="15"/>
    <n v="61"/>
  </r>
  <r>
    <n v="9"/>
    <x v="8"/>
    <x v="7"/>
    <x v="5"/>
    <n v="7"/>
    <x v="1"/>
    <n v="3"/>
    <n v="4"/>
    <x v="8"/>
    <n v="8"/>
    <n v="33"/>
    <n v="262"/>
  </r>
  <r>
    <n v="10"/>
    <x v="9"/>
    <x v="3"/>
    <x v="0"/>
    <n v="3"/>
    <x v="3"/>
    <n v="2"/>
    <n v="6"/>
    <x v="9"/>
    <n v="5"/>
    <n v="48"/>
    <n v="241"/>
  </r>
  <r>
    <n v="11"/>
    <x v="10"/>
    <x v="2"/>
    <x v="2"/>
    <n v="8"/>
    <x v="2"/>
    <n v="1"/>
    <n v="7"/>
    <x v="10"/>
    <n v="1"/>
    <n v="11"/>
    <n v="11"/>
  </r>
  <r>
    <n v="12"/>
    <x v="11"/>
    <x v="4"/>
    <x v="0"/>
    <n v="1"/>
    <x v="0"/>
    <n v="4"/>
    <n v="8"/>
    <x v="11"/>
    <n v="7"/>
    <n v="29"/>
    <n v="203"/>
  </r>
  <r>
    <n v="13"/>
    <x v="12"/>
    <x v="0"/>
    <x v="0"/>
    <n v="2"/>
    <x v="1"/>
    <n v="3"/>
    <n v="9"/>
    <x v="12"/>
    <n v="3"/>
    <n v="6"/>
    <n v="18"/>
  </r>
  <r>
    <n v="14"/>
    <x v="13"/>
    <x v="3"/>
    <x v="0"/>
    <n v="3"/>
    <x v="2"/>
    <n v="1"/>
    <n v="10"/>
    <x v="13"/>
    <n v="6"/>
    <n v="48"/>
    <n v="289"/>
  </r>
  <r>
    <n v="15"/>
    <x v="14"/>
    <x v="5"/>
    <x v="3"/>
    <n v="4"/>
    <x v="3"/>
    <n v="2"/>
    <n v="11"/>
    <x v="14"/>
    <n v="9"/>
    <n v="10"/>
    <n v="86"/>
  </r>
  <r>
    <n v="16"/>
    <x v="15"/>
    <x v="1"/>
    <x v="1"/>
    <n v="5"/>
    <x v="0"/>
    <n v="4"/>
    <n v="12"/>
    <x v="0"/>
    <n v="4"/>
    <n v="21"/>
    <n v="85"/>
  </r>
  <r>
    <n v="17"/>
    <x v="16"/>
    <x v="6"/>
    <x v="4"/>
    <n v="6"/>
    <x v="1"/>
    <n v="3"/>
    <n v="13"/>
    <x v="15"/>
    <n v="2"/>
    <n v="15"/>
    <n v="31"/>
  </r>
  <r>
    <n v="18"/>
    <x v="17"/>
    <x v="7"/>
    <x v="5"/>
    <n v="7"/>
    <x v="2"/>
    <n v="1"/>
    <n v="14"/>
    <x v="16"/>
    <n v="5"/>
    <n v="33"/>
    <n v="164"/>
  </r>
  <r>
    <n v="19"/>
    <x v="18"/>
    <x v="2"/>
    <x v="2"/>
    <n v="8"/>
    <x v="3"/>
    <n v="2"/>
    <n v="15"/>
    <x v="17"/>
    <n v="8"/>
    <n v="11"/>
    <n v="89"/>
  </r>
  <r>
    <n v="20"/>
    <x v="19"/>
    <x v="4"/>
    <x v="0"/>
    <n v="1"/>
    <x v="0"/>
    <n v="4"/>
    <n v="16"/>
    <x v="18"/>
    <n v="7"/>
    <n v="29"/>
    <n v="203"/>
  </r>
  <r>
    <n v="21"/>
    <x v="20"/>
    <x v="0"/>
    <x v="0"/>
    <n v="2"/>
    <x v="1"/>
    <n v="3"/>
    <n v="17"/>
    <x v="1"/>
    <n v="2"/>
    <n v="6"/>
    <n v="12"/>
  </r>
  <r>
    <n v="22"/>
    <x v="21"/>
    <x v="3"/>
    <x v="0"/>
    <n v="3"/>
    <x v="2"/>
    <n v="1"/>
    <n v="18"/>
    <x v="2"/>
    <n v="9"/>
    <n v="48"/>
    <n v="433"/>
  </r>
  <r>
    <n v="23"/>
    <x v="22"/>
    <x v="5"/>
    <x v="3"/>
    <n v="4"/>
    <x v="3"/>
    <n v="2"/>
    <n v="19"/>
    <x v="4"/>
    <n v="3"/>
    <n v="10"/>
    <n v="29"/>
  </r>
  <r>
    <n v="24"/>
    <x v="23"/>
    <x v="1"/>
    <x v="1"/>
    <n v="5"/>
    <x v="0"/>
    <n v="4"/>
    <n v="20"/>
    <x v="19"/>
    <n v="1"/>
    <n v="21"/>
    <n v="21"/>
  </r>
  <r>
    <n v="25"/>
    <x v="24"/>
    <x v="6"/>
    <x v="4"/>
    <n v="6"/>
    <x v="0"/>
    <n v="4"/>
    <n v="1"/>
    <x v="5"/>
    <n v="4"/>
    <n v="15"/>
    <n v="61"/>
  </r>
  <r>
    <n v="26"/>
    <x v="25"/>
    <x v="7"/>
    <x v="5"/>
    <n v="7"/>
    <x v="0"/>
    <n v="4"/>
    <n v="2"/>
    <x v="6"/>
    <n v="6"/>
    <n v="33"/>
    <n v="197"/>
  </r>
  <r>
    <n v="27"/>
    <x v="26"/>
    <x v="2"/>
    <x v="2"/>
    <n v="8"/>
    <x v="3"/>
    <n v="2"/>
    <n v="3"/>
    <x v="7"/>
    <n v="5"/>
    <n v="11"/>
    <n v="56"/>
  </r>
  <r>
    <n v="28"/>
    <x v="27"/>
    <x v="4"/>
    <x v="0"/>
    <n v="1"/>
    <x v="1"/>
    <n v="3"/>
    <n v="4"/>
    <x v="8"/>
    <n v="2"/>
    <n v="29"/>
    <n v="58"/>
  </r>
  <r>
    <n v="29"/>
    <x v="28"/>
    <x v="0"/>
    <x v="0"/>
    <n v="2"/>
    <x v="1"/>
    <n v="3"/>
    <n v="5"/>
    <x v="3"/>
    <n v="8"/>
    <n v="6"/>
    <n v="48"/>
  </r>
  <r>
    <n v="30"/>
    <x v="29"/>
    <x v="3"/>
    <x v="0"/>
    <n v="3"/>
    <x v="3"/>
    <n v="2"/>
    <n v="6"/>
    <x v="9"/>
    <n v="3"/>
    <n v="48"/>
    <n v="144"/>
  </r>
  <r>
    <n v="31"/>
    <x v="30"/>
    <x v="5"/>
    <x v="3"/>
    <n v="4"/>
    <x v="2"/>
    <n v="1"/>
    <n v="7"/>
    <x v="10"/>
    <n v="9"/>
    <n v="10"/>
    <n v="86"/>
  </r>
  <r>
    <n v="32"/>
    <x v="31"/>
    <x v="1"/>
    <x v="1"/>
    <n v="5"/>
    <x v="0"/>
    <n v="4"/>
    <n v="8"/>
    <x v="11"/>
    <n v="7"/>
    <n v="21"/>
    <n v="148"/>
  </r>
  <r>
    <n v="33"/>
    <x v="32"/>
    <x v="6"/>
    <x v="4"/>
    <n v="6"/>
    <x v="1"/>
    <n v="3"/>
    <n v="9"/>
    <x v="12"/>
    <n v="4"/>
    <n v="15"/>
    <n v="61"/>
  </r>
  <r>
    <n v="34"/>
    <x v="33"/>
    <x v="7"/>
    <x v="5"/>
    <n v="7"/>
    <x v="2"/>
    <n v="1"/>
    <n v="10"/>
    <x v="13"/>
    <n v="1"/>
    <n v="33"/>
    <n v="33"/>
  </r>
  <r>
    <n v="35"/>
    <x v="34"/>
    <x v="2"/>
    <x v="2"/>
    <n v="8"/>
    <x v="3"/>
    <n v="2"/>
    <n v="11"/>
    <x v="14"/>
    <n v="5"/>
    <n v="11"/>
    <n v="56"/>
  </r>
  <r>
    <n v="36"/>
    <x v="35"/>
    <x v="4"/>
    <x v="0"/>
    <n v="1"/>
    <x v="0"/>
    <n v="4"/>
    <n v="12"/>
    <x v="0"/>
    <n v="2"/>
    <n v="29"/>
    <n v="58"/>
  </r>
  <r>
    <n v="37"/>
    <x v="36"/>
    <x v="0"/>
    <x v="0"/>
    <n v="2"/>
    <x v="1"/>
    <n v="3"/>
    <n v="13"/>
    <x v="15"/>
    <n v="3"/>
    <n v="6"/>
    <n v="18"/>
  </r>
  <r>
    <n v="38"/>
    <x v="37"/>
    <x v="3"/>
    <x v="0"/>
    <n v="3"/>
    <x v="2"/>
    <n v="1"/>
    <n v="14"/>
    <x v="16"/>
    <n v="6"/>
    <n v="48"/>
    <n v="289"/>
  </r>
  <r>
    <n v="39"/>
    <x v="38"/>
    <x v="5"/>
    <x v="3"/>
    <n v="4"/>
    <x v="3"/>
    <n v="2"/>
    <n v="15"/>
    <x v="17"/>
    <n v="9"/>
    <n v="10"/>
    <n v="86"/>
  </r>
  <r>
    <n v="40"/>
    <x v="39"/>
    <x v="1"/>
    <x v="1"/>
    <n v="5"/>
    <x v="0"/>
    <n v="4"/>
    <n v="16"/>
    <x v="18"/>
    <n v="4"/>
    <n v="21"/>
    <n v="85"/>
  </r>
  <r>
    <n v="41"/>
    <x v="40"/>
    <x v="6"/>
    <x v="4"/>
    <n v="6"/>
    <x v="1"/>
    <n v="3"/>
    <n v="17"/>
    <x v="1"/>
    <n v="7"/>
    <n v="15"/>
    <n v="107"/>
  </r>
  <r>
    <n v="42"/>
    <x v="41"/>
    <x v="7"/>
    <x v="5"/>
    <n v="7"/>
    <x v="2"/>
    <n v="1"/>
    <n v="18"/>
    <x v="2"/>
    <n v="8"/>
    <n v="33"/>
    <n v="262"/>
  </r>
  <r>
    <n v="43"/>
    <x v="42"/>
    <x v="2"/>
    <x v="2"/>
    <n v="8"/>
    <x v="3"/>
    <n v="2"/>
    <n v="19"/>
    <x v="4"/>
    <n v="5"/>
    <n v="11"/>
    <n v="56"/>
  </r>
  <r>
    <n v="44"/>
    <x v="43"/>
    <x v="4"/>
    <x v="0"/>
    <n v="1"/>
    <x v="0"/>
    <n v="4"/>
    <n v="20"/>
    <x v="19"/>
    <n v="2"/>
    <n v="29"/>
    <n v="58"/>
  </r>
  <r>
    <n v="45"/>
    <x v="44"/>
    <x v="0"/>
    <x v="0"/>
    <n v="2"/>
    <x v="0"/>
    <n v="4"/>
    <n v="1"/>
    <x v="5"/>
    <n v="9"/>
    <n v="6"/>
    <n v="54"/>
  </r>
  <r>
    <n v="46"/>
    <x v="45"/>
    <x v="3"/>
    <x v="0"/>
    <n v="3"/>
    <x v="0"/>
    <n v="4"/>
    <n v="2"/>
    <x v="6"/>
    <n v="4"/>
    <n v="48"/>
    <n v="193"/>
  </r>
  <r>
    <n v="47"/>
    <x v="46"/>
    <x v="5"/>
    <x v="3"/>
    <n v="4"/>
    <x v="3"/>
    <n v="2"/>
    <n v="3"/>
    <x v="7"/>
    <n v="7"/>
    <n v="10"/>
    <n v="67"/>
  </r>
  <r>
    <n v="48"/>
    <x v="47"/>
    <x v="1"/>
    <x v="1"/>
    <n v="5"/>
    <x v="1"/>
    <n v="3"/>
    <n v="4"/>
    <x v="8"/>
    <n v="3"/>
    <n v="21"/>
    <n v="63"/>
  </r>
  <r>
    <n v="49"/>
    <x v="48"/>
    <x v="6"/>
    <x v="4"/>
    <n v="6"/>
    <x v="1"/>
    <n v="3"/>
    <n v="5"/>
    <x v="3"/>
    <n v="8"/>
    <n v="15"/>
    <n v="122"/>
  </r>
  <r>
    <n v="50"/>
    <x v="49"/>
    <x v="7"/>
    <x v="5"/>
    <n v="7"/>
    <x v="3"/>
    <n v="2"/>
    <n v="6"/>
    <x v="9"/>
    <n v="5"/>
    <n v="33"/>
    <n v="164"/>
  </r>
  <r>
    <n v="51"/>
    <x v="50"/>
    <x v="2"/>
    <x v="2"/>
    <n v="8"/>
    <x v="2"/>
    <n v="1"/>
    <n v="7"/>
    <x v="10"/>
    <n v="4"/>
    <n v="11"/>
    <n v="44"/>
  </r>
  <r>
    <n v="52"/>
    <x v="51"/>
    <x v="4"/>
    <x v="0"/>
    <n v="1"/>
    <x v="0"/>
    <n v="4"/>
    <n v="8"/>
    <x v="11"/>
    <n v="6"/>
    <n v="29"/>
    <n v="174"/>
  </r>
  <r>
    <n v="53"/>
    <x v="52"/>
    <x v="0"/>
    <x v="0"/>
    <n v="2"/>
    <x v="1"/>
    <n v="3"/>
    <n v="9"/>
    <x v="12"/>
    <n v="7"/>
    <n v="6"/>
    <n v="42"/>
  </r>
  <r>
    <n v="54"/>
    <x v="53"/>
    <x v="3"/>
    <x v="0"/>
    <n v="3"/>
    <x v="2"/>
    <n v="1"/>
    <n v="10"/>
    <x v="13"/>
    <n v="9"/>
    <n v="48"/>
    <n v="433"/>
  </r>
  <r>
    <n v="55"/>
    <x v="54"/>
    <x v="5"/>
    <x v="3"/>
    <n v="4"/>
    <x v="3"/>
    <n v="2"/>
    <n v="11"/>
    <x v="14"/>
    <n v="1"/>
    <n v="10"/>
    <n v="10"/>
  </r>
  <r>
    <n v="56"/>
    <x v="55"/>
    <x v="1"/>
    <x v="1"/>
    <n v="5"/>
    <x v="0"/>
    <n v="4"/>
    <n v="12"/>
    <x v="0"/>
    <n v="2"/>
    <n v="21"/>
    <n v="42"/>
  </r>
  <r>
    <n v="57"/>
    <x v="56"/>
    <x v="6"/>
    <x v="4"/>
    <n v="6"/>
    <x v="1"/>
    <n v="3"/>
    <n v="13"/>
    <x v="15"/>
    <n v="8"/>
    <n v="15"/>
    <n v="122"/>
  </r>
  <r>
    <n v="58"/>
    <x v="57"/>
    <x v="7"/>
    <x v="5"/>
    <n v="7"/>
    <x v="2"/>
    <n v="1"/>
    <n v="14"/>
    <x v="16"/>
    <n v="3"/>
    <n v="33"/>
    <n v="98"/>
  </r>
  <r>
    <n v="59"/>
    <x v="58"/>
    <x v="2"/>
    <x v="2"/>
    <n v="8"/>
    <x v="3"/>
    <n v="2"/>
    <n v="15"/>
    <x v="17"/>
    <n v="6"/>
    <n v="11"/>
    <n v="67"/>
  </r>
  <r>
    <n v="60"/>
    <x v="59"/>
    <x v="4"/>
    <x v="0"/>
    <n v="1"/>
    <x v="0"/>
    <n v="4"/>
    <n v="16"/>
    <x v="18"/>
    <n v="7"/>
    <n v="29"/>
    <n v="203"/>
  </r>
  <r>
    <n v="61"/>
    <x v="60"/>
    <x v="0"/>
    <x v="0"/>
    <n v="2"/>
    <x v="1"/>
    <n v="3"/>
    <n v="17"/>
    <x v="1"/>
    <n v="5"/>
    <n v="6"/>
    <n v="30"/>
  </r>
  <r>
    <n v="62"/>
    <x v="61"/>
    <x v="3"/>
    <x v="0"/>
    <n v="3"/>
    <x v="2"/>
    <n v="1"/>
    <n v="18"/>
    <x v="2"/>
    <n v="4"/>
    <n v="48"/>
    <n v="193"/>
  </r>
  <r>
    <n v="63"/>
    <x v="62"/>
    <x v="5"/>
    <x v="3"/>
    <n v="4"/>
    <x v="3"/>
    <n v="2"/>
    <n v="19"/>
    <x v="4"/>
    <n v="1"/>
    <n v="10"/>
    <n v="10"/>
  </r>
  <r>
    <n v="64"/>
    <x v="63"/>
    <x v="1"/>
    <x v="1"/>
    <n v="5"/>
    <x v="0"/>
    <n v="4"/>
    <n v="20"/>
    <x v="19"/>
    <n v="8"/>
    <n v="21"/>
    <n v="169"/>
  </r>
  <r>
    <n v="65"/>
    <x v="64"/>
    <x v="6"/>
    <x v="4"/>
    <n v="6"/>
    <x v="0"/>
    <n v="4"/>
    <n v="1"/>
    <x v="5"/>
    <n v="3"/>
    <n v="15"/>
    <n v="46"/>
  </r>
  <r>
    <n v="66"/>
    <x v="65"/>
    <x v="7"/>
    <x v="5"/>
    <n v="7"/>
    <x v="0"/>
    <n v="4"/>
    <n v="2"/>
    <x v="6"/>
    <n v="7"/>
    <n v="33"/>
    <n v="229"/>
  </r>
  <r>
    <n v="67"/>
    <x v="66"/>
    <x v="2"/>
    <x v="2"/>
    <n v="8"/>
    <x v="3"/>
    <n v="2"/>
    <n v="3"/>
    <x v="7"/>
    <n v="2"/>
    <n v="11"/>
    <n v="22"/>
  </r>
  <r>
    <n v="68"/>
    <x v="67"/>
    <x v="4"/>
    <x v="0"/>
    <n v="1"/>
    <x v="1"/>
    <n v="3"/>
    <n v="4"/>
    <x v="8"/>
    <n v="5"/>
    <n v="29"/>
    <n v="145"/>
  </r>
  <r>
    <n v="69"/>
    <x v="68"/>
    <x v="0"/>
    <x v="0"/>
    <n v="2"/>
    <x v="1"/>
    <n v="3"/>
    <n v="5"/>
    <x v="3"/>
    <n v="9"/>
    <n v="6"/>
    <n v="54"/>
  </r>
  <r>
    <n v="70"/>
    <x v="69"/>
    <x v="3"/>
    <x v="0"/>
    <n v="3"/>
    <x v="3"/>
    <n v="2"/>
    <n v="6"/>
    <x v="9"/>
    <n v="4"/>
    <n v="48"/>
    <n v="193"/>
  </r>
  <r>
    <n v="71"/>
    <x v="70"/>
    <x v="5"/>
    <x v="3"/>
    <n v="4"/>
    <x v="2"/>
    <n v="1"/>
    <n v="7"/>
    <x v="10"/>
    <n v="7"/>
    <n v="10"/>
    <n v="67"/>
  </r>
  <r>
    <n v="72"/>
    <x v="71"/>
    <x v="1"/>
    <x v="1"/>
    <n v="5"/>
    <x v="0"/>
    <n v="4"/>
    <n v="8"/>
    <x v="11"/>
    <n v="1"/>
    <n v="21"/>
    <n v="21"/>
  </r>
  <r>
    <n v="73"/>
    <x v="72"/>
    <x v="6"/>
    <x v="4"/>
    <n v="6"/>
    <x v="1"/>
    <n v="3"/>
    <n v="9"/>
    <x v="12"/>
    <n v="8"/>
    <n v="15"/>
    <n v="122"/>
  </r>
  <r>
    <n v="74"/>
    <x v="73"/>
    <x v="7"/>
    <x v="5"/>
    <n v="7"/>
    <x v="2"/>
    <n v="1"/>
    <n v="10"/>
    <x v="13"/>
    <n v="5"/>
    <n v="33"/>
    <n v="164"/>
  </r>
  <r>
    <n v="75"/>
    <x v="74"/>
    <x v="2"/>
    <x v="2"/>
    <n v="8"/>
    <x v="3"/>
    <n v="2"/>
    <n v="11"/>
    <x v="14"/>
    <n v="3"/>
    <n v="11"/>
    <n v="33"/>
  </r>
  <r>
    <n v="76"/>
    <x v="75"/>
    <x v="4"/>
    <x v="0"/>
    <n v="1"/>
    <x v="0"/>
    <n v="4"/>
    <n v="12"/>
    <x v="0"/>
    <n v="7"/>
    <n v="29"/>
    <n v="203"/>
  </r>
  <r>
    <n v="77"/>
    <x v="76"/>
    <x v="0"/>
    <x v="0"/>
    <n v="2"/>
    <x v="1"/>
    <n v="3"/>
    <n v="13"/>
    <x v="15"/>
    <n v="2"/>
    <n v="6"/>
    <n v="12"/>
  </r>
  <r>
    <n v="78"/>
    <x v="77"/>
    <x v="3"/>
    <x v="0"/>
    <n v="3"/>
    <x v="2"/>
    <n v="1"/>
    <n v="14"/>
    <x v="16"/>
    <n v="5"/>
    <n v="48"/>
    <n v="241"/>
  </r>
  <r>
    <n v="79"/>
    <x v="78"/>
    <x v="5"/>
    <x v="3"/>
    <n v="4"/>
    <x v="3"/>
    <n v="2"/>
    <n v="15"/>
    <x v="17"/>
    <n v="9"/>
    <n v="10"/>
    <n v="86"/>
  </r>
  <r>
    <n v="80"/>
    <x v="79"/>
    <x v="1"/>
    <x v="1"/>
    <n v="5"/>
    <x v="0"/>
    <n v="4"/>
    <n v="16"/>
    <x v="18"/>
    <n v="1"/>
    <n v="21"/>
    <n v="21"/>
  </r>
  <r>
    <n v="81"/>
    <x v="80"/>
    <x v="6"/>
    <x v="4"/>
    <n v="6"/>
    <x v="1"/>
    <n v="3"/>
    <n v="17"/>
    <x v="1"/>
    <n v="6"/>
    <n v="15"/>
    <n v="92"/>
  </r>
  <r>
    <n v="82"/>
    <x v="81"/>
    <x v="7"/>
    <x v="5"/>
    <n v="7"/>
    <x v="2"/>
    <n v="1"/>
    <n v="18"/>
    <x v="2"/>
    <n v="3"/>
    <n v="33"/>
    <n v="98"/>
  </r>
  <r>
    <n v="83"/>
    <x v="82"/>
    <x v="2"/>
    <x v="2"/>
    <n v="8"/>
    <x v="3"/>
    <n v="2"/>
    <n v="19"/>
    <x v="4"/>
    <n v="7"/>
    <n v="11"/>
    <n v="78"/>
  </r>
  <r>
    <n v="84"/>
    <x v="83"/>
    <x v="4"/>
    <x v="0"/>
    <n v="1"/>
    <x v="0"/>
    <n v="4"/>
    <n v="20"/>
    <x v="19"/>
    <n v="4"/>
    <n v="29"/>
    <n v="116"/>
  </r>
  <r>
    <n v="85"/>
    <x v="84"/>
    <x v="0"/>
    <x v="0"/>
    <n v="2"/>
    <x v="0"/>
    <n v="4"/>
    <n v="1"/>
    <x v="5"/>
    <n v="5"/>
    <n v="6"/>
    <n v="30"/>
  </r>
  <r>
    <n v="86"/>
    <x v="85"/>
    <x v="3"/>
    <x v="0"/>
    <n v="3"/>
    <x v="0"/>
    <n v="4"/>
    <n v="2"/>
    <x v="6"/>
    <n v="9"/>
    <n v="48"/>
    <n v="433"/>
  </r>
  <r>
    <n v="87"/>
    <x v="86"/>
    <x v="5"/>
    <x v="3"/>
    <n v="4"/>
    <x v="3"/>
    <n v="2"/>
    <n v="3"/>
    <x v="7"/>
    <n v="8"/>
    <n v="10"/>
    <n v="77"/>
  </r>
  <r>
    <n v="88"/>
    <x v="87"/>
    <x v="1"/>
    <x v="1"/>
    <n v="5"/>
    <x v="1"/>
    <n v="3"/>
    <n v="4"/>
    <x v="8"/>
    <n v="6"/>
    <n v="21"/>
    <n v="127"/>
  </r>
  <r>
    <n v="89"/>
    <x v="88"/>
    <x v="6"/>
    <x v="4"/>
    <n v="6"/>
    <x v="1"/>
    <n v="3"/>
    <n v="5"/>
    <x v="3"/>
    <n v="7"/>
    <n v="15"/>
    <n v="107"/>
  </r>
  <r>
    <n v="90"/>
    <x v="89"/>
    <x v="7"/>
    <x v="5"/>
    <n v="7"/>
    <x v="3"/>
    <n v="2"/>
    <n v="6"/>
    <x v="9"/>
    <n v="3"/>
    <n v="33"/>
    <n v="98"/>
  </r>
  <r>
    <n v="91"/>
    <x v="90"/>
    <x v="2"/>
    <x v="2"/>
    <n v="8"/>
    <x v="2"/>
    <n v="1"/>
    <n v="7"/>
    <x v="10"/>
    <n v="1"/>
    <n v="11"/>
    <n v="11"/>
  </r>
  <r>
    <n v="92"/>
    <x v="91"/>
    <x v="4"/>
    <x v="0"/>
    <n v="1"/>
    <x v="0"/>
    <n v="4"/>
    <n v="8"/>
    <x v="11"/>
    <n v="4"/>
    <n v="29"/>
    <n v="116"/>
  </r>
  <r>
    <n v="93"/>
    <x v="92"/>
    <x v="0"/>
    <x v="0"/>
    <n v="2"/>
    <x v="1"/>
    <n v="3"/>
    <n v="9"/>
    <x v="12"/>
    <n v="6"/>
    <n v="6"/>
    <n v="36"/>
  </r>
  <r>
    <n v="94"/>
    <x v="93"/>
    <x v="3"/>
    <x v="0"/>
    <n v="3"/>
    <x v="2"/>
    <n v="1"/>
    <n v="10"/>
    <x v="13"/>
    <n v="8"/>
    <n v="48"/>
    <n v="385"/>
  </r>
  <r>
    <n v="95"/>
    <x v="94"/>
    <x v="5"/>
    <x v="3"/>
    <n v="4"/>
    <x v="3"/>
    <n v="2"/>
    <n v="11"/>
    <x v="14"/>
    <n v="2"/>
    <n v="10"/>
    <n v="19"/>
  </r>
  <r>
    <n v="96"/>
    <x v="95"/>
    <x v="1"/>
    <x v="1"/>
    <n v="5"/>
    <x v="0"/>
    <n v="4"/>
    <n v="12"/>
    <x v="0"/>
    <n v="5"/>
    <n v="21"/>
    <n v="106"/>
  </r>
  <r>
    <n v="97"/>
    <x v="96"/>
    <x v="6"/>
    <x v="4"/>
    <n v="6"/>
    <x v="1"/>
    <n v="3"/>
    <n v="13"/>
    <x v="15"/>
    <n v="7"/>
    <n v="15"/>
    <n v="107"/>
  </r>
  <r>
    <n v="98"/>
    <x v="97"/>
    <x v="7"/>
    <x v="5"/>
    <n v="7"/>
    <x v="2"/>
    <n v="1"/>
    <n v="14"/>
    <x v="16"/>
    <n v="4"/>
    <n v="33"/>
    <n v="131"/>
  </r>
  <r>
    <n v="99"/>
    <x v="98"/>
    <x v="2"/>
    <x v="2"/>
    <n v="8"/>
    <x v="3"/>
    <n v="2"/>
    <n v="15"/>
    <x v="17"/>
    <n v="9"/>
    <n v="11"/>
    <n v="100"/>
  </r>
  <r>
    <n v="100"/>
    <x v="99"/>
    <x v="4"/>
    <x v="0"/>
    <n v="1"/>
    <x v="0"/>
    <n v="4"/>
    <n v="16"/>
    <x v="18"/>
    <n v="2"/>
    <n v="29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58C7A-F532-46EB-908D-8E38D3E9BB0D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41:B46" firstHeaderRow="1" firstDataRow="1" firstDataCol="1"/>
  <pivotFields count="15">
    <pivotField showAll="0"/>
    <pivotField numFmtId="14" showAll="0">
      <items count="101">
        <item x="61"/>
        <item x="37"/>
        <item x="94"/>
        <item x="70"/>
        <item x="50"/>
        <item x="28"/>
        <item x="7"/>
        <item x="40"/>
        <item x="81"/>
        <item x="15"/>
        <item x="35"/>
        <item x="98"/>
        <item x="59"/>
        <item x="11"/>
        <item x="86"/>
        <item x="23"/>
        <item x="44"/>
        <item x="74"/>
        <item x="5"/>
        <item x="52"/>
        <item x="18"/>
        <item x="78"/>
        <item x="90"/>
        <item x="42"/>
        <item x="66"/>
        <item x="65"/>
        <item x="39"/>
        <item x="89"/>
        <item x="80"/>
        <item x="13"/>
        <item x="46"/>
        <item x="76"/>
        <item x="20"/>
        <item x="4"/>
        <item x="2"/>
        <item x="68"/>
        <item x="49"/>
        <item x="85"/>
        <item x="60"/>
        <item x="30"/>
        <item x="93"/>
        <item x="73"/>
        <item x="36"/>
        <item x="10"/>
        <item x="53"/>
        <item x="83"/>
        <item x="26"/>
        <item x="57"/>
        <item x="97"/>
        <item x="33"/>
        <item x="67"/>
        <item x="29"/>
        <item x="82"/>
        <item x="41"/>
        <item x="43"/>
        <item x="92"/>
        <item x="77"/>
        <item x="34"/>
        <item x="9"/>
        <item x="99"/>
        <item x="25"/>
        <item x="84"/>
        <item x="58"/>
        <item x="14"/>
        <item x="48"/>
        <item x="88"/>
        <item x="64"/>
        <item x="21"/>
        <item x="1"/>
        <item x="96"/>
        <item x="17"/>
        <item x="0"/>
        <item x="72"/>
        <item x="54"/>
        <item x="91"/>
        <item x="6"/>
        <item x="45"/>
        <item x="19"/>
        <item x="63"/>
        <item x="71"/>
        <item x="32"/>
        <item x="22"/>
        <item x="51"/>
        <item x="75"/>
        <item x="56"/>
        <item x="27"/>
        <item x="95"/>
        <item x="12"/>
        <item x="69"/>
        <item x="47"/>
        <item x="38"/>
        <item x="79"/>
        <item x="87"/>
        <item x="3"/>
        <item x="16"/>
        <item x="24"/>
        <item x="55"/>
        <item x="8"/>
        <item x="62"/>
        <item x="31"/>
        <item t="default"/>
      </items>
    </pivotField>
    <pivotField showAll="0">
      <items count="9">
        <item x="7"/>
        <item x="4"/>
        <item x="5"/>
        <item x="0"/>
        <item x="2"/>
        <item x="3"/>
        <item x="6"/>
        <item x="1"/>
        <item t="default"/>
      </items>
    </pivotField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_venta" fld="11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996D2-DC20-4729-B869-812E1942D827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30:B39" firstHeaderRow="1" firstDataRow="1" firstDataCol="1"/>
  <pivotFields count="15">
    <pivotField showAll="0"/>
    <pivotField numFmtId="14" showAll="0">
      <items count="101">
        <item x="61"/>
        <item x="37"/>
        <item x="94"/>
        <item x="70"/>
        <item x="50"/>
        <item x="28"/>
        <item x="7"/>
        <item x="40"/>
        <item x="81"/>
        <item x="15"/>
        <item x="35"/>
        <item x="98"/>
        <item x="59"/>
        <item x="11"/>
        <item x="86"/>
        <item x="23"/>
        <item x="44"/>
        <item x="74"/>
        <item x="5"/>
        <item x="52"/>
        <item x="18"/>
        <item x="78"/>
        <item x="90"/>
        <item x="42"/>
        <item x="66"/>
        <item x="65"/>
        <item x="39"/>
        <item x="89"/>
        <item x="80"/>
        <item x="13"/>
        <item x="46"/>
        <item x="76"/>
        <item x="20"/>
        <item x="4"/>
        <item x="2"/>
        <item x="68"/>
        <item x="49"/>
        <item x="85"/>
        <item x="60"/>
        <item x="30"/>
        <item x="93"/>
        <item x="73"/>
        <item x="36"/>
        <item x="10"/>
        <item x="53"/>
        <item x="83"/>
        <item x="26"/>
        <item x="57"/>
        <item x="97"/>
        <item x="33"/>
        <item x="67"/>
        <item x="29"/>
        <item x="82"/>
        <item x="41"/>
        <item x="43"/>
        <item x="92"/>
        <item x="77"/>
        <item x="34"/>
        <item x="9"/>
        <item x="99"/>
        <item x="25"/>
        <item x="84"/>
        <item x="58"/>
        <item x="14"/>
        <item x="48"/>
        <item x="88"/>
        <item x="64"/>
        <item x="21"/>
        <item x="1"/>
        <item x="96"/>
        <item x="17"/>
        <item x="0"/>
        <item x="72"/>
        <item x="54"/>
        <item x="91"/>
        <item x="6"/>
        <item x="45"/>
        <item x="19"/>
        <item x="63"/>
        <item x="71"/>
        <item x="32"/>
        <item x="22"/>
        <item x="51"/>
        <item x="75"/>
        <item x="56"/>
        <item x="27"/>
        <item x="95"/>
        <item x="12"/>
        <item x="69"/>
        <item x="47"/>
        <item x="38"/>
        <item x="79"/>
        <item x="87"/>
        <item x="3"/>
        <item x="16"/>
        <item x="24"/>
        <item x="55"/>
        <item x="8"/>
        <item x="62"/>
        <item x="31"/>
        <item t="default"/>
      </items>
    </pivotField>
    <pivotField axis="axisRow" showAll="0">
      <items count="9">
        <item x="7"/>
        <item x="4"/>
        <item x="5"/>
        <item x="0"/>
        <item x="2"/>
        <item x="3"/>
        <item x="6"/>
        <item x="1"/>
        <item t="default"/>
      </items>
    </pivotField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total_venta" fld="11" showDataAs="percentOfTotal" baseField="2" baseItem="2" numFmtId="10"/>
  </dataFields>
  <chartFormats count="2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F379A-61A3-4C1C-B1F4-A719E376A92B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A10:B17" firstHeaderRow="1" firstDataRow="1" firstDataCol="1"/>
  <pivotFields count="15">
    <pivotField showAll="0"/>
    <pivotField axis="axisRow" numFmtId="14" showAll="0">
      <items count="101">
        <item x="61"/>
        <item x="37"/>
        <item x="94"/>
        <item x="70"/>
        <item x="50"/>
        <item x="28"/>
        <item x="7"/>
        <item x="40"/>
        <item x="81"/>
        <item x="15"/>
        <item x="35"/>
        <item x="98"/>
        <item x="59"/>
        <item x="11"/>
        <item x="86"/>
        <item x="23"/>
        <item x="44"/>
        <item x="74"/>
        <item x="5"/>
        <item x="52"/>
        <item x="18"/>
        <item x="78"/>
        <item x="90"/>
        <item x="42"/>
        <item x="66"/>
        <item x="65"/>
        <item x="39"/>
        <item x="89"/>
        <item x="80"/>
        <item x="13"/>
        <item x="46"/>
        <item x="76"/>
        <item x="20"/>
        <item x="4"/>
        <item x="2"/>
        <item x="68"/>
        <item x="49"/>
        <item x="85"/>
        <item x="60"/>
        <item x="30"/>
        <item x="93"/>
        <item x="73"/>
        <item x="36"/>
        <item x="10"/>
        <item x="53"/>
        <item x="83"/>
        <item x="26"/>
        <item x="57"/>
        <item x="97"/>
        <item x="33"/>
        <item x="67"/>
        <item x="29"/>
        <item x="82"/>
        <item x="41"/>
        <item x="43"/>
        <item x="92"/>
        <item x="77"/>
        <item x="34"/>
        <item x="9"/>
        <item x="99"/>
        <item x="25"/>
        <item x="84"/>
        <item x="58"/>
        <item x="14"/>
        <item x="48"/>
        <item x="88"/>
        <item x="64"/>
        <item x="21"/>
        <item x="1"/>
        <item x="96"/>
        <item x="17"/>
        <item x="0"/>
        <item x="72"/>
        <item x="54"/>
        <item x="91"/>
        <item x="6"/>
        <item x="45"/>
        <item x="19"/>
        <item x="63"/>
        <item x="71"/>
        <item x="32"/>
        <item x="22"/>
        <item x="51"/>
        <item x="75"/>
        <item x="56"/>
        <item x="27"/>
        <item x="95"/>
        <item x="12"/>
        <item x="69"/>
        <item x="47"/>
        <item x="38"/>
        <item x="79"/>
        <item x="87"/>
        <item x="3"/>
        <item x="16"/>
        <item x="24"/>
        <item x="55"/>
        <item x="8"/>
        <item x="62"/>
        <item x="31"/>
        <item t="default"/>
      </items>
    </pivotField>
    <pivotField showAll="0">
      <items count="9">
        <item x="7"/>
        <item x="4"/>
        <item x="5"/>
        <item x="0"/>
        <item x="2"/>
        <item x="3"/>
        <item x="6"/>
        <item x="1"/>
        <item t="default"/>
      </items>
    </pivotField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</pivotFields>
  <rowFields count="4">
    <field x="14"/>
    <field x="13"/>
    <field x="12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cantidad_vendida" fld="9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ADE43-7EFB-45FA-91CD-554FE8F5DAF6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9:C70" firstHeaderRow="0" firstDataRow="1" firstDataCol="1"/>
  <pivotFields count="15">
    <pivotField showAll="0"/>
    <pivotField numFmtId="14" showAll="0">
      <items count="101">
        <item x="61"/>
        <item x="37"/>
        <item x="94"/>
        <item x="70"/>
        <item x="50"/>
        <item x="28"/>
        <item x="7"/>
        <item x="40"/>
        <item x="81"/>
        <item x="15"/>
        <item x="35"/>
        <item x="98"/>
        <item x="59"/>
        <item x="11"/>
        <item x="86"/>
        <item x="23"/>
        <item x="44"/>
        <item x="74"/>
        <item x="5"/>
        <item x="52"/>
        <item x="18"/>
        <item x="78"/>
        <item x="90"/>
        <item x="42"/>
        <item x="66"/>
        <item x="65"/>
        <item x="39"/>
        <item x="89"/>
        <item x="80"/>
        <item x="13"/>
        <item x="46"/>
        <item x="76"/>
        <item x="20"/>
        <item x="4"/>
        <item x="2"/>
        <item x="68"/>
        <item x="49"/>
        <item x="85"/>
        <item x="60"/>
        <item x="30"/>
        <item x="93"/>
        <item x="73"/>
        <item x="36"/>
        <item x="10"/>
        <item x="53"/>
        <item x="83"/>
        <item x="26"/>
        <item x="57"/>
        <item x="97"/>
        <item x="33"/>
        <item x="67"/>
        <item x="29"/>
        <item x="82"/>
        <item x="41"/>
        <item x="43"/>
        <item x="92"/>
        <item x="77"/>
        <item x="34"/>
        <item x="9"/>
        <item x="99"/>
        <item x="25"/>
        <item x="84"/>
        <item x="58"/>
        <item x="14"/>
        <item x="48"/>
        <item x="88"/>
        <item x="64"/>
        <item x="21"/>
        <item x="1"/>
        <item x="96"/>
        <item x="17"/>
        <item x="0"/>
        <item x="72"/>
        <item x="54"/>
        <item x="91"/>
        <item x="6"/>
        <item x="45"/>
        <item x="19"/>
        <item x="63"/>
        <item x="71"/>
        <item x="32"/>
        <item x="22"/>
        <item x="51"/>
        <item x="75"/>
        <item x="56"/>
        <item x="27"/>
        <item x="95"/>
        <item x="12"/>
        <item x="69"/>
        <item x="47"/>
        <item x="38"/>
        <item x="79"/>
        <item x="87"/>
        <item x="3"/>
        <item x="16"/>
        <item x="24"/>
        <item x="55"/>
        <item x="8"/>
        <item x="62"/>
        <item x="31"/>
        <item t="default"/>
      </items>
    </pivotField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 sortType="descending">
      <items count="21">
        <item x="13"/>
        <item x="14"/>
        <item x="10"/>
        <item x="6"/>
        <item x="18"/>
        <item x="16"/>
        <item x="12"/>
        <item x="17"/>
        <item x="5"/>
        <item x="11"/>
        <item x="7"/>
        <item x="3"/>
        <item x="0"/>
        <item x="15"/>
        <item x="1"/>
        <item x="8"/>
        <item x="4"/>
        <item x="19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showAll="0" defaultSubtotal="0"/>
    <pivotField showAll="0" defaultSubtota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8"/>
  </rowFields>
  <rowItems count="21">
    <i>
      <x v="7"/>
    </i>
    <i>
      <x v="11"/>
    </i>
    <i>
      <x v="19"/>
    </i>
    <i>
      <x/>
    </i>
    <i>
      <x v="3"/>
    </i>
    <i>
      <x v="6"/>
    </i>
    <i>
      <x v="8"/>
    </i>
    <i>
      <x v="10"/>
    </i>
    <i>
      <x v="16"/>
    </i>
    <i>
      <x v="14"/>
    </i>
    <i>
      <x v="9"/>
    </i>
    <i>
      <x v="15"/>
    </i>
    <i>
      <x v="12"/>
    </i>
    <i>
      <x v="5"/>
    </i>
    <i>
      <x v="2"/>
    </i>
    <i>
      <x v="13"/>
    </i>
    <i>
      <x v="4"/>
    </i>
    <i>
      <x v="18"/>
    </i>
    <i>
      <x v="1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_vendida2" fld="9" baseField="0" baseItem="0"/>
    <dataField name="Suma de cantidad_vendida" fld="9" showDataAs="percentOfTotal" baseField="7" baseItem="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3E256-73E8-4480-80CC-C5DADA92C29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/>
  <pivotFields count="15">
    <pivotField showAll="0"/>
    <pivotField numFmtId="14" showAll="0">
      <items count="101">
        <item x="61"/>
        <item x="37"/>
        <item x="94"/>
        <item x="70"/>
        <item x="50"/>
        <item x="28"/>
        <item x="7"/>
        <item x="40"/>
        <item x="81"/>
        <item x="15"/>
        <item x="35"/>
        <item x="98"/>
        <item x="59"/>
        <item x="11"/>
        <item x="86"/>
        <item x="23"/>
        <item x="44"/>
        <item x="74"/>
        <item x="5"/>
        <item x="52"/>
        <item x="18"/>
        <item x="78"/>
        <item x="90"/>
        <item x="42"/>
        <item x="66"/>
        <item x="65"/>
        <item x="39"/>
        <item x="89"/>
        <item x="80"/>
        <item x="13"/>
        <item x="46"/>
        <item x="76"/>
        <item x="20"/>
        <item x="4"/>
        <item x="2"/>
        <item x="68"/>
        <item x="49"/>
        <item x="85"/>
        <item x="60"/>
        <item x="30"/>
        <item x="93"/>
        <item x="73"/>
        <item x="36"/>
        <item x="10"/>
        <item x="53"/>
        <item x="83"/>
        <item x="26"/>
        <item x="57"/>
        <item x="97"/>
        <item x="33"/>
        <item x="67"/>
        <item x="29"/>
        <item x="82"/>
        <item x="41"/>
        <item x="43"/>
        <item x="92"/>
        <item x="77"/>
        <item x="34"/>
        <item x="9"/>
        <item x="99"/>
        <item x="25"/>
        <item x="84"/>
        <item x="58"/>
        <item x="14"/>
        <item x="48"/>
        <item x="88"/>
        <item x="64"/>
        <item x="21"/>
        <item x="1"/>
        <item x="96"/>
        <item x="17"/>
        <item x="0"/>
        <item x="72"/>
        <item x="54"/>
        <item x="91"/>
        <item x="6"/>
        <item x="45"/>
        <item x="19"/>
        <item x="63"/>
        <item x="71"/>
        <item x="32"/>
        <item x="22"/>
        <item x="51"/>
        <item x="75"/>
        <item x="56"/>
        <item x="27"/>
        <item x="95"/>
        <item x="12"/>
        <item x="69"/>
        <item x="47"/>
        <item x="38"/>
        <item x="79"/>
        <item x="87"/>
        <item x="3"/>
        <item x="16"/>
        <item x="24"/>
        <item x="55"/>
        <item x="8"/>
        <item x="62"/>
        <item x="31"/>
        <item t="default"/>
      </items>
    </pivotField>
    <pivotField showAll="0">
      <items count="9">
        <item x="7"/>
        <item x="4"/>
        <item x="5"/>
        <item x="0"/>
        <item x="2"/>
        <item x="3"/>
        <item x="6"/>
        <item x="1"/>
        <item t="default"/>
      </items>
    </pivotField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Items count="1">
    <i/>
  </rowItems>
  <colItems count="1">
    <i/>
  </colItems>
  <dataFields count="1">
    <dataField name="Suma de cantidad_vendid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83BEB-810F-4BD4-947D-ADEC42E325D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2" firstHeaderRow="1" firstDataRow="1" firstDataCol="0"/>
  <pivotFields count="15">
    <pivotField showAll="0"/>
    <pivotField numFmtId="14" showAll="0">
      <items count="101">
        <item x="61"/>
        <item x="37"/>
        <item x="94"/>
        <item x="70"/>
        <item x="50"/>
        <item x="28"/>
        <item x="7"/>
        <item x="40"/>
        <item x="81"/>
        <item x="15"/>
        <item x="35"/>
        <item x="98"/>
        <item x="59"/>
        <item x="11"/>
        <item x="86"/>
        <item x="23"/>
        <item x="44"/>
        <item x="74"/>
        <item x="5"/>
        <item x="52"/>
        <item x="18"/>
        <item x="78"/>
        <item x="90"/>
        <item x="42"/>
        <item x="66"/>
        <item x="65"/>
        <item x="39"/>
        <item x="89"/>
        <item x="80"/>
        <item x="13"/>
        <item x="46"/>
        <item x="76"/>
        <item x="20"/>
        <item x="4"/>
        <item x="2"/>
        <item x="68"/>
        <item x="49"/>
        <item x="85"/>
        <item x="60"/>
        <item x="30"/>
        <item x="93"/>
        <item x="73"/>
        <item x="36"/>
        <item x="10"/>
        <item x="53"/>
        <item x="83"/>
        <item x="26"/>
        <item x="57"/>
        <item x="97"/>
        <item x="33"/>
        <item x="67"/>
        <item x="29"/>
        <item x="82"/>
        <item x="41"/>
        <item x="43"/>
        <item x="92"/>
        <item x="77"/>
        <item x="34"/>
        <item x="9"/>
        <item x="99"/>
        <item x="25"/>
        <item x="84"/>
        <item x="58"/>
        <item x="14"/>
        <item x="48"/>
        <item x="88"/>
        <item x="64"/>
        <item x="21"/>
        <item x="1"/>
        <item x="96"/>
        <item x="17"/>
        <item x="0"/>
        <item x="72"/>
        <item x="54"/>
        <item x="91"/>
        <item x="6"/>
        <item x="45"/>
        <item x="19"/>
        <item x="63"/>
        <item x="71"/>
        <item x="32"/>
        <item x="22"/>
        <item x="51"/>
        <item x="75"/>
        <item x="56"/>
        <item x="27"/>
        <item x="95"/>
        <item x="12"/>
        <item x="69"/>
        <item x="47"/>
        <item x="38"/>
        <item x="79"/>
        <item x="87"/>
        <item x="3"/>
        <item x="16"/>
        <item x="24"/>
        <item x="55"/>
        <item x="8"/>
        <item x="62"/>
        <item x="31"/>
        <item t="default"/>
      </items>
    </pivotField>
    <pivotField showAll="0">
      <items count="9">
        <item x="7"/>
        <item x="4"/>
        <item x="5"/>
        <item x="0"/>
        <item x="2"/>
        <item x="3"/>
        <item x="6"/>
        <item x="1"/>
        <item t="default"/>
      </items>
    </pivotField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 sumSubtotal="1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Items count="1">
    <i/>
  </rowItems>
  <colItems count="1">
    <i/>
  </colItems>
  <dataFields count="1">
    <dataField name="Suma de total_vent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F461B-3358-45E7-8EEE-C51E10450566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A8" firstHeaderRow="1" firstDataRow="1" firstDataCol="0"/>
  <pivotFields count="15">
    <pivotField showAll="0"/>
    <pivotField numFmtId="14" showAll="0">
      <items count="101">
        <item x="61"/>
        <item x="37"/>
        <item x="94"/>
        <item x="70"/>
        <item x="50"/>
        <item x="28"/>
        <item x="7"/>
        <item x="40"/>
        <item x="81"/>
        <item x="15"/>
        <item x="35"/>
        <item x="98"/>
        <item x="59"/>
        <item x="11"/>
        <item x="86"/>
        <item x="23"/>
        <item x="44"/>
        <item x="74"/>
        <item x="5"/>
        <item x="52"/>
        <item x="18"/>
        <item x="78"/>
        <item x="90"/>
        <item x="42"/>
        <item x="66"/>
        <item x="65"/>
        <item x="39"/>
        <item x="89"/>
        <item x="80"/>
        <item x="13"/>
        <item x="46"/>
        <item x="76"/>
        <item x="20"/>
        <item x="4"/>
        <item x="2"/>
        <item x="68"/>
        <item x="49"/>
        <item x="85"/>
        <item x="60"/>
        <item x="30"/>
        <item x="93"/>
        <item x="73"/>
        <item x="36"/>
        <item x="10"/>
        <item x="53"/>
        <item x="83"/>
        <item x="26"/>
        <item x="57"/>
        <item x="97"/>
        <item x="33"/>
        <item x="67"/>
        <item x="29"/>
        <item x="82"/>
        <item x="41"/>
        <item x="43"/>
        <item x="92"/>
        <item x="77"/>
        <item x="34"/>
        <item x="9"/>
        <item x="99"/>
        <item x="25"/>
        <item x="84"/>
        <item x="58"/>
        <item x="14"/>
        <item x="48"/>
        <item x="88"/>
        <item x="64"/>
        <item x="21"/>
        <item x="1"/>
        <item x="96"/>
        <item x="17"/>
        <item x="0"/>
        <item x="72"/>
        <item x="54"/>
        <item x="91"/>
        <item x="6"/>
        <item x="45"/>
        <item x="19"/>
        <item x="63"/>
        <item x="71"/>
        <item x="32"/>
        <item x="22"/>
        <item x="51"/>
        <item x="75"/>
        <item x="56"/>
        <item x="27"/>
        <item x="95"/>
        <item x="12"/>
        <item x="69"/>
        <item x="47"/>
        <item x="38"/>
        <item x="79"/>
        <item x="87"/>
        <item x="3"/>
        <item x="16"/>
        <item x="24"/>
        <item x="55"/>
        <item x="8"/>
        <item x="62"/>
        <item x="31"/>
        <item t="default"/>
      </items>
    </pivotField>
    <pivotField showAll="0">
      <items count="9">
        <item x="7"/>
        <item x="4"/>
        <item x="5"/>
        <item x="0"/>
        <item x="2"/>
        <item x="3"/>
        <item x="6"/>
        <item x="1"/>
        <item t="default"/>
      </items>
    </pivotField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Items count="1">
    <i/>
  </rowItems>
  <colItems count="1">
    <i/>
  </colItems>
  <dataFields count="1">
    <dataField name="Cuenta de Id_client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7F579-E5BC-4454-9D27-B745A421ED51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72:B79" firstHeaderRow="1" firstDataRow="1" firstDataCol="1"/>
  <pivotFields count="15">
    <pivotField showAll="0"/>
    <pivotField numFmtId="14" showAll="0">
      <items count="101">
        <item x="61"/>
        <item x="37"/>
        <item x="94"/>
        <item x="70"/>
        <item x="50"/>
        <item x="28"/>
        <item x="7"/>
        <item x="40"/>
        <item x="81"/>
        <item x="15"/>
        <item x="35"/>
        <item x="98"/>
        <item x="59"/>
        <item x="11"/>
        <item x="86"/>
        <item x="23"/>
        <item x="44"/>
        <item x="74"/>
        <item x="5"/>
        <item x="52"/>
        <item x="18"/>
        <item x="78"/>
        <item x="90"/>
        <item x="42"/>
        <item x="66"/>
        <item x="65"/>
        <item x="39"/>
        <item x="89"/>
        <item x="80"/>
        <item x="13"/>
        <item x="46"/>
        <item x="76"/>
        <item x="20"/>
        <item x="4"/>
        <item x="2"/>
        <item x="68"/>
        <item x="49"/>
        <item x="85"/>
        <item x="60"/>
        <item x="30"/>
        <item x="93"/>
        <item x="73"/>
        <item x="36"/>
        <item x="10"/>
        <item x="53"/>
        <item x="83"/>
        <item x="26"/>
        <item x="57"/>
        <item x="97"/>
        <item x="33"/>
        <item x="67"/>
        <item x="29"/>
        <item x="82"/>
        <item x="41"/>
        <item x="43"/>
        <item x="92"/>
        <item x="77"/>
        <item x="34"/>
        <item x="9"/>
        <item x="99"/>
        <item x="25"/>
        <item x="84"/>
        <item x="58"/>
        <item x="14"/>
        <item x="48"/>
        <item x="88"/>
        <item x="64"/>
        <item x="21"/>
        <item x="1"/>
        <item x="96"/>
        <item x="17"/>
        <item x="0"/>
        <item x="72"/>
        <item x="54"/>
        <item x="91"/>
        <item x="6"/>
        <item x="45"/>
        <item x="19"/>
        <item x="63"/>
        <item x="71"/>
        <item x="32"/>
        <item x="22"/>
        <item x="51"/>
        <item x="75"/>
        <item x="56"/>
        <item x="27"/>
        <item x="95"/>
        <item x="12"/>
        <item x="69"/>
        <item x="47"/>
        <item x="38"/>
        <item x="79"/>
        <item x="87"/>
        <item x="3"/>
        <item x="16"/>
        <item x="24"/>
        <item x="55"/>
        <item x="8"/>
        <item x="62"/>
        <item x="31"/>
        <item t="default"/>
      </items>
    </pivotField>
    <pivotField showAll="0">
      <items count="9">
        <item x="7"/>
        <item x="4"/>
        <item x="5"/>
        <item x="0"/>
        <item x="2"/>
        <item x="3"/>
        <item x="6"/>
        <item x="1"/>
        <item t="default"/>
      </items>
    </pivotField>
    <pivotField axis="axisRow" showAll="0">
      <items count="7">
        <item x="5"/>
        <item x="1"/>
        <item x="3"/>
        <item x="0"/>
        <item x="2"/>
        <item x="4"/>
        <item t="default"/>
      </items>
    </pivotField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ntidad_vendida" fld="9" showDataAs="percentOfTotal" baseField="3" baseItem="0" numFmtId="10"/>
  </dataFields>
  <chartFormats count="7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B4A57-E3B3-472E-974D-7B7F61B7C319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9:B28" firstHeaderRow="1" firstDataRow="1" firstDataCol="1"/>
  <pivotFields count="15">
    <pivotField showAll="0"/>
    <pivotField numFmtId="14" showAll="0">
      <items count="101">
        <item x="61"/>
        <item x="37"/>
        <item x="94"/>
        <item x="70"/>
        <item x="50"/>
        <item x="28"/>
        <item x="7"/>
        <item x="40"/>
        <item x="81"/>
        <item x="15"/>
        <item x="35"/>
        <item x="98"/>
        <item x="59"/>
        <item x="11"/>
        <item x="86"/>
        <item x="23"/>
        <item x="44"/>
        <item x="74"/>
        <item x="5"/>
        <item x="52"/>
        <item x="18"/>
        <item x="78"/>
        <item x="90"/>
        <item x="42"/>
        <item x="66"/>
        <item x="65"/>
        <item x="39"/>
        <item x="89"/>
        <item x="80"/>
        <item x="13"/>
        <item x="46"/>
        <item x="76"/>
        <item x="20"/>
        <item x="4"/>
        <item x="2"/>
        <item x="68"/>
        <item x="49"/>
        <item x="85"/>
        <item x="60"/>
        <item x="30"/>
        <item x="93"/>
        <item x="73"/>
        <item x="36"/>
        <item x="10"/>
        <item x="53"/>
        <item x="83"/>
        <item x="26"/>
        <item x="57"/>
        <item x="97"/>
        <item x="33"/>
        <item x="67"/>
        <item x="29"/>
        <item x="82"/>
        <item x="41"/>
        <item x="43"/>
        <item x="92"/>
        <item x="77"/>
        <item x="34"/>
        <item x="9"/>
        <item x="99"/>
        <item x="25"/>
        <item x="84"/>
        <item x="58"/>
        <item x="14"/>
        <item x="48"/>
        <item x="88"/>
        <item x="64"/>
        <item x="21"/>
        <item x="1"/>
        <item x="96"/>
        <item x="17"/>
        <item x="0"/>
        <item x="72"/>
        <item x="54"/>
        <item x="91"/>
        <item x="6"/>
        <item x="45"/>
        <item x="19"/>
        <item x="63"/>
        <item x="71"/>
        <item x="32"/>
        <item x="22"/>
        <item x="51"/>
        <item x="75"/>
        <item x="56"/>
        <item x="27"/>
        <item x="95"/>
        <item x="12"/>
        <item x="69"/>
        <item x="47"/>
        <item x="38"/>
        <item x="79"/>
        <item x="87"/>
        <item x="3"/>
        <item x="16"/>
        <item x="24"/>
        <item x="55"/>
        <item x="8"/>
        <item x="62"/>
        <item x="31"/>
        <item t="default"/>
      </items>
    </pivotField>
    <pivotField axis="axisRow" showAll="0">
      <items count="9">
        <item x="7"/>
        <item x="4"/>
        <item x="5"/>
        <item x="0"/>
        <item x="2"/>
        <item x="3"/>
        <item x="6"/>
        <item x="1"/>
        <item t="default"/>
      </items>
    </pivotField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antidad_vendida" fld="9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C018B24-1048-423A-A21A-73AA5F9C3915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_cliente" tableColumnId="1"/>
      <queryTableField id="2" name="nombre_cliente" tableColumnId="2"/>
      <queryTableField id="3" name="email" tableColumnId="3"/>
      <queryTableField id="4" name="telefono" tableColumnId="4"/>
      <queryTableField id="5" name="direccion" tableColumnId="5"/>
      <queryTableField id="6" name="id_region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339387B6-51B2-469F-8E88-123EE72B9B64}" autoFormatId="16" applyNumberFormats="0" applyBorderFormats="0" applyFontFormats="0" applyPatternFormats="0" applyAlignmentFormats="0" applyWidthHeightFormats="0">
  <queryTableRefresh nextId="6">
    <queryTableFields count="5">
      <queryTableField id="1" name="Id_producto" tableColumnId="1"/>
      <queryTableField id="2" name="nombre_producto" tableColumnId="2"/>
      <queryTableField id="3" name="categoria_producto" tableColumnId="3"/>
      <queryTableField id="4" name="precio" tableColumnId="4"/>
      <queryTableField id="5" name="stock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0FFC2056-9198-4D9A-A32F-5265BFDA1A71}" autoFormatId="16" applyNumberFormats="0" applyBorderFormats="0" applyFontFormats="0" applyPatternFormats="0" applyAlignmentFormats="0" applyWidthHeightFormats="0">
  <queryTableRefresh nextId="3">
    <queryTableFields count="2">
      <queryTableField id="1" name="Id_region" tableColumnId="1"/>
      <queryTableField id="2" name="nombre_reg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6A50813C-D5B1-438B-A640-815D9EFEFF1E}" autoFormatId="16" applyNumberFormats="0" applyBorderFormats="0" applyFontFormats="0" applyPatternFormats="0" applyAlignmentFormats="0" applyWidthHeightFormats="0">
  <queryTableRefresh nextId="14">
    <queryTableFields count="12">
      <queryTableField id="1" name="Id_venta" tableColumnId="1"/>
      <queryTableField id="2" name="Fecha_venta" tableColumnId="2"/>
      <queryTableField id="8" dataBound="0" tableColumnId="10"/>
      <queryTableField id="13" dataBound="0" tableColumnId="14"/>
      <queryTableField id="3" name="Id_producto" tableColumnId="3"/>
      <queryTableField id="10" dataBound="0" tableColumnId="12"/>
      <queryTableField id="9" dataBound="0" tableColumnId="11"/>
      <queryTableField id="4" name="id_cliente" tableColumnId="4"/>
      <queryTableField id="11" dataBound="0" tableColumnId="9"/>
      <queryTableField id="5" name="cantidad_vendida" tableColumnId="5"/>
      <queryTableField id="6" name="precio_unitario" tableColumnId="6"/>
      <queryTableField id="7" name="total_venta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_venta" xr10:uid="{3FD4F6EC-41F1-4058-A89D-8E9D91E2EB96}" sourceName="Meses (Fecha_venta)">
  <pivotTables>
    <pivotTable tabId="8" name="TablaDinámica5"/>
    <pivotTable tabId="8" name="TablaDinámica6"/>
    <pivotTable tabId="8" name="TablaDinámica7"/>
    <pivotTable tabId="8" name="TablaDinámica9"/>
    <pivotTable tabId="8" name="TablaDinámica10"/>
    <pivotTable tabId="8" name="TablaDinámica4"/>
  </pivotTables>
  <data>
    <tabular pivotCacheId="509459794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2573CE8F-6225-4C89-B33B-712959D5F549}" sourceName="Producto">
  <pivotTables>
    <pivotTable tabId="8" name="TablaDinámica6"/>
    <pivotTable tabId="8" name="TablaDinámica9"/>
    <pivotTable tabId="8" name="TablaDinámica5"/>
    <pivotTable tabId="8" name="TablaDinámica1"/>
    <pivotTable tabId="8" name="TablaDinámica2"/>
    <pivotTable tabId="8" name="TablaDinámica7"/>
    <pivotTable tabId="8" name="TablaDinámica10"/>
    <pivotTable tabId="8" name="TablaDinámica4"/>
  </pivotTables>
  <data>
    <tabular pivotCacheId="509459794">
      <items count="8">
        <i x="7" s="1"/>
        <i x="4" s="1"/>
        <i x="5" s="1"/>
        <i x="0" s="1"/>
        <i x="2" s="1"/>
        <i x="3" s="1"/>
        <i x="6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_venta" xr10:uid="{EB1DEE5F-594B-40D7-86DB-1A7B3EEC7DC5}" sourceName="Años (Fecha_venta)">
  <pivotTables>
    <pivotTable tabId="8" name="TablaDinámica5"/>
    <pivotTable tabId="8" name="TablaDinámica6"/>
    <pivotTable tabId="8" name="TablaDinámica7"/>
    <pivotTable tabId="8" name="TablaDinámica1"/>
    <pivotTable tabId="8" name="TablaDinámica2"/>
    <pivotTable tabId="8" name="TablaDinámica9"/>
    <pivotTable tabId="8" name="TablaDinámica10"/>
    <pivotTable tabId="8" name="TablaDinámica4"/>
  </pivotTables>
  <data>
    <tabular pivotCacheId="509459794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63B49B64-2C3E-4CAD-8F1B-3C6A3D14F67D}" sourceName="Región">
  <pivotTables>
    <pivotTable tabId="8" name="TablaDinámica9"/>
    <pivotTable tabId="8" name="TablaDinámica1"/>
    <pivotTable tabId="8" name="TablaDinámica2"/>
    <pivotTable tabId="8" name="TablaDinámica5"/>
    <pivotTable tabId="8" name="TablaDinámica6"/>
    <pivotTable tabId="8" name="TablaDinámica7"/>
    <pivotTable tabId="8" name="TablaDinámica8"/>
    <pivotTable tabId="8" name="TablaDinámica10"/>
    <pivotTable tabId="8" name="TablaDinámica4"/>
  </pivotTables>
  <data>
    <tabular pivotCacheId="509459794">
      <items count="4">
        <i x="2" s="1"/>
        <i x="3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Fecha_venta)" xr10:uid="{F79B2AD7-678D-4E83-AFD2-C0B741E444D5}" cache="SegmentaciónDeDatos_Meses__Fecha_venta" caption="MESES" columnCount="2" style="SlicerStyleDark1" rowHeight="183600"/>
  <slicer name="Producto" xr10:uid="{A70091FD-1196-429E-B19E-52F18491DAC2}" cache="SegmentaciónDeDatos_Producto" caption="PRODUCTO" columnCount="2" style="SlicerStyleDark1" rowHeight="183600"/>
  <slicer name="Años (Fecha_venta)" xr10:uid="{EB0E7095-C8DE-495B-A56F-0A43A8A6CD2C}" cache="SegmentaciónDeDatos_Años__Fecha_venta" caption="AÑOS" columnCount="2" style="SlicerStyleDark1" rowHeight="198000"/>
  <slicer name="Región" xr10:uid="{AC6DE255-67EE-4516-B27D-F189717AA606}" cache="SegmentaciónDeDatos_Región" caption="REGIÓN" columnCount="2" style="SlicerStyleDark1" rowHeight="3564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69BA1D-2C86-4115-8757-4095487DCF45}" name="clientes" displayName="clientes" ref="A1:G21" tableType="queryTable" totalsRowShown="0">
  <autoFilter ref="A1:G21" xr:uid="{4869BA1D-2C86-4115-8757-4095487DCF45}"/>
  <tableColumns count="7">
    <tableColumn id="1" xr3:uid="{A935E989-1F73-4654-8A19-EC8C08AFDEB4}" uniqueName="1" name="Id_cliente" queryTableFieldId="1"/>
    <tableColumn id="2" xr3:uid="{921F3469-8040-4A8B-85B0-8BB96447C2A8}" uniqueName="2" name="nombre_cliente" queryTableFieldId="2" dataDxfId="20"/>
    <tableColumn id="3" xr3:uid="{4FB2C189-11AC-42A3-B041-D7CBB41411D8}" uniqueName="3" name="email" queryTableFieldId="3" dataDxfId="19"/>
    <tableColumn id="4" xr3:uid="{87DAA656-A981-4B87-A35E-AD9115C2214D}" uniqueName="4" name="telefono" queryTableFieldId="4" dataDxfId="18"/>
    <tableColumn id="5" xr3:uid="{609A8489-2B8C-4F31-A8BA-5ED818B954A5}" uniqueName="5" name="direccion" queryTableFieldId="5" dataDxfId="17"/>
    <tableColumn id="6" xr3:uid="{83A7EAAF-F5CB-4734-B5C0-173E19A44ADD}" uniqueName="6" name="id_region" queryTableFieldId="6"/>
    <tableColumn id="7" xr3:uid="{00900C62-E9B5-49ED-9ABE-5329405E586F}" uniqueName="7" name="Compras totale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7C22AB-2828-4200-AAB9-941042665524}" name="productos" displayName="productos" ref="A1:E9" tableType="queryTable" totalsRowShown="0">
  <autoFilter ref="A1:E9" xr:uid="{4D7C22AB-2828-4200-AAB9-941042665524}"/>
  <tableColumns count="5">
    <tableColumn id="1" xr3:uid="{A7B150B3-CECB-4EDB-8F6B-DBF5CB2A21AA}" uniqueName="1" name="Id_producto" queryTableFieldId="1"/>
    <tableColumn id="2" xr3:uid="{11BD08CB-0C79-4D2A-9E68-8A8246E93DAF}" uniqueName="2" name="nombre_producto" queryTableFieldId="2" dataDxfId="16"/>
    <tableColumn id="3" xr3:uid="{E8A9FEBB-9291-4C5F-9701-BFF87777005B}" uniqueName="3" name="categoria_producto" queryTableFieldId="3" dataDxfId="15"/>
    <tableColumn id="4" xr3:uid="{21696665-B367-478E-AE69-64A580899E38}" uniqueName="4" name="precio" queryTableFieldId="4"/>
    <tableColumn id="5" xr3:uid="{7AFCC2A9-A38F-4EC2-9E4C-0E56C35B9278}" uniqueName="5" name="stock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E93169-6EF8-4A28-8148-332182763A43}" name="regiones" displayName="regiones" ref="A1:B5" tableType="queryTable" totalsRowShown="0">
  <autoFilter ref="A1:B5" xr:uid="{3BE93169-6EF8-4A28-8148-332182763A43}"/>
  <tableColumns count="2">
    <tableColumn id="1" xr3:uid="{FC3D3ABE-431A-49D8-8E8C-B0013E3A187D}" uniqueName="1" name="Id_region" queryTableFieldId="1"/>
    <tableColumn id="2" xr3:uid="{2F8A5D73-B1F3-4164-A84B-2C616BD8E63F}" uniqueName="2" name="nombre_region" queryTableFieldId="2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B69B73-D05C-45C3-BB8F-F2314DF37763}" name="ventas" displayName="ventas" ref="A1:L101" tableType="queryTable" totalsRowShown="0">
  <autoFilter ref="A1:L101" xr:uid="{D5B69B73-D05C-45C3-BB8F-F2314DF37763}"/>
  <tableColumns count="12">
    <tableColumn id="1" xr3:uid="{FA8D39AC-5867-4B8C-95F2-CABC87D49D0F}" uniqueName="1" name="Id_venta" queryTableFieldId="1"/>
    <tableColumn id="2" xr3:uid="{DB60BB54-C3E3-49D1-9837-691FE94D9386}" uniqueName="2" name="Fecha_venta" queryTableFieldId="2" dataDxfId="13"/>
    <tableColumn id="10" xr3:uid="{0570717D-42E3-424E-A2D6-AC48B8EDE5ED}" uniqueName="10" name="Producto" queryTableFieldId="8" dataDxfId="12">
      <calculatedColumnFormula>VLOOKUP(ventas[[#This Row],[Id_producto]],productos[[#All],[Id_producto]:[nombre_producto]],2,TRUE)</calculatedColumnFormula>
    </tableColumn>
    <tableColumn id="14" xr3:uid="{C93F84E6-9568-464C-B7C7-7CF38685893E}" uniqueName="14" name="Categoria" queryTableFieldId="13" dataDxfId="11">
      <calculatedColumnFormula>VLOOKUP(ventas[[#This Row],[Producto]],Tabla1[#All],2,FALSE)</calculatedColumnFormula>
    </tableColumn>
    <tableColumn id="3" xr3:uid="{2904EA1A-6497-47B6-B02F-D14ADF294BD1}" uniqueName="3" name="Id_producto" queryTableFieldId="3"/>
    <tableColumn id="12" xr3:uid="{2B6E6F70-7D9C-46B6-BA87-8D3F401EBF4E}" uniqueName="12" name="Región" queryTableFieldId="10" dataDxfId="10">
      <calculatedColumnFormula>VLOOKUP(ventas[[#This Row],[Id_region]],regiones[#All],2,TRUE)</calculatedColumnFormula>
    </tableColumn>
    <tableColumn id="11" xr3:uid="{7C8A3097-4719-40ED-905F-5E0B5CBC76B3}" uniqueName="11" name="Id_region" queryTableFieldId="9" dataDxfId="9">
      <calculatedColumnFormula>VLOOKUP(ventas[[#This Row],[id_cliente]],clientes[#All],6,TRUE)</calculatedColumnFormula>
    </tableColumn>
    <tableColumn id="4" xr3:uid="{533C9CCD-7C11-4B5D-ABD1-99853BA097DD}" uniqueName="4" name="id_cliente" queryTableFieldId="4"/>
    <tableColumn id="9" xr3:uid="{FE5643CB-AE5E-4821-912B-A598A95725DE}" uniqueName="9" name="Nombres" queryTableFieldId="11" dataDxfId="8">
      <calculatedColumnFormula>VLOOKUP(ventas[[#This Row],[id_cliente]],clientes[#All],2,FALSE)</calculatedColumnFormula>
    </tableColumn>
    <tableColumn id="5" xr3:uid="{6C3AB380-B9B5-4540-BDE8-8A5434C74F82}" uniqueName="5" name="cantidad_vendida" queryTableFieldId="5"/>
    <tableColumn id="6" xr3:uid="{59B5C759-3214-4D52-B4B1-10F0633ADE7C}" uniqueName="6" name="precio_unitario" queryTableFieldId="6"/>
    <tableColumn id="7" xr3:uid="{529AEE26-2785-4C95-A7CD-58B4CEDA6B00}" uniqueName="7" name="total_venta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FA485D-0B95-4C2D-952C-8C4DDE1A511E}" name="Tabla1" displayName="Tabla1" ref="A1:C9" totalsRowShown="0" headerRowDxfId="7" dataDxfId="5" headerRowBorderDxfId="6" tableBorderDxfId="4" totalsRowBorderDxfId="3">
  <autoFilter ref="A1:C9" xr:uid="{ADFA485D-0B95-4C2D-952C-8C4DDE1A511E}"/>
  <tableColumns count="3">
    <tableColumn id="4" xr3:uid="{792A23FF-A244-482F-9069-DDB15FBEB0F8}" name="nombre_producto2" dataDxfId="2"/>
    <tableColumn id="2" xr3:uid="{98903C61-511E-46F7-A7ED-86914899C52D}" name="categoria_producto" dataDxfId="1"/>
    <tableColumn id="3" xr3:uid="{613F78F3-E93C-47C2-853E-3F77C8B8E61E}" name="Cantidad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BA24-45AD-466E-8FCE-1D2BB79AE361}">
  <dimension ref="A1:U30"/>
  <sheetViews>
    <sheetView showGridLines="0" tabSelected="1" zoomScale="90" zoomScaleNormal="90" workbookViewId="0">
      <selection activeCell="E6" sqref="E6"/>
    </sheetView>
  </sheetViews>
  <sheetFormatPr baseColWidth="10" defaultRowHeight="15" x14ac:dyDescent="0.25"/>
  <cols>
    <col min="10" max="10" width="8.42578125" customWidth="1"/>
    <col min="11" max="11" width="16.28515625" customWidth="1"/>
    <col min="12" max="12" width="24" customWidth="1"/>
  </cols>
  <sheetData>
    <row r="1" spans="1:21" ht="27.75" customHeight="1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"/>
      <c r="S1" s="2"/>
      <c r="T1" s="2"/>
      <c r="U1" s="2"/>
    </row>
    <row r="2" spans="1: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7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thickBo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12" t="s">
        <v>132</v>
      </c>
      <c r="L22" s="12" t="s">
        <v>133</v>
      </c>
      <c r="M22" s="14" t="s">
        <v>128</v>
      </c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 t="str">
        <f>Calculos!A50</f>
        <v>Helen King</v>
      </c>
      <c r="L23" s="2">
        <f>Calculos!B50</f>
        <v>41</v>
      </c>
      <c r="M23" s="13">
        <f>Calculos!C50</f>
        <v>8.0550098231827114E-2</v>
      </c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 t="str">
        <f>Calculos!A51</f>
        <v>Jonathan Berry</v>
      </c>
      <c r="L24" s="2">
        <f>Calculos!B51</f>
        <v>34</v>
      </c>
      <c r="M24" s="13">
        <f>Calculos!C51</f>
        <v>6.6797642436149315E-2</v>
      </c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 t="str">
        <f>Calculos!A52</f>
        <v>Sarah Adams</v>
      </c>
      <c r="L25" s="2">
        <f>Calculos!B52</f>
        <v>31</v>
      </c>
      <c r="M25" s="13">
        <f>Calculos!C52</f>
        <v>6.0903732809430254E-2</v>
      </c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 t="str">
        <f>Calculos!A53</f>
        <v>Amanda Clark</v>
      </c>
      <c r="L26" s="2">
        <f>Calculos!B53</f>
        <v>29</v>
      </c>
      <c r="M26" s="13">
        <f>Calculos!C53</f>
        <v>5.6974459724950882E-2</v>
      </c>
      <c r="N26" s="2"/>
      <c r="O26" s="2"/>
      <c r="P26" s="2"/>
      <c r="Q26" s="2"/>
      <c r="R26" s="2"/>
      <c r="S26" s="2"/>
      <c r="T26" s="2"/>
      <c r="U26" s="2"/>
    </row>
    <row r="27" spans="1:21" ht="15.75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15" t="str">
        <f>Calculos!A54</f>
        <v>Calvin Garcia</v>
      </c>
      <c r="L27" s="15">
        <f>Calculos!B54</f>
        <v>28</v>
      </c>
      <c r="M27" s="16">
        <f>Calculos!C54</f>
        <v>5.50098231827112E-2</v>
      </c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11" t="s">
        <v>134</v>
      </c>
      <c r="L28" s="2">
        <f>SUM(L23:L27)</f>
        <v>163</v>
      </c>
      <c r="M28" s="13">
        <f>SUM(M23:M27)</f>
        <v>0.32023575638506874</v>
      </c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</sheetData>
  <mergeCells count="1">
    <mergeCell ref="A1:Q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4D1-CA90-4D3B-8101-F740F167B028}">
  <dimension ref="A1:D79"/>
  <sheetViews>
    <sheetView topLeftCell="A19" workbookViewId="0">
      <selection activeCell="A33" sqref="A33"/>
    </sheetView>
  </sheetViews>
  <sheetFormatPr baseColWidth="10" defaultRowHeight="15" x14ac:dyDescent="0.25"/>
  <cols>
    <col min="1" max="1" width="17.85546875" bestFit="1" customWidth="1"/>
    <col min="2" max="2" width="19.28515625" bestFit="1" customWidth="1"/>
    <col min="3" max="3" width="25.140625" bestFit="1" customWidth="1"/>
    <col min="4" max="4" width="25.28515625" bestFit="1" customWidth="1"/>
    <col min="5" max="5" width="26.42578125" bestFit="1" customWidth="1"/>
    <col min="6" max="6" width="21.42578125" bestFit="1" customWidth="1"/>
    <col min="7" max="7" width="23.85546875" bestFit="1" customWidth="1"/>
    <col min="8" max="8" width="26.42578125" bestFit="1" customWidth="1"/>
    <col min="9" max="9" width="25" bestFit="1" customWidth="1"/>
    <col min="10" max="10" width="23.140625" bestFit="1" customWidth="1"/>
    <col min="11" max="11" width="21.42578125" bestFit="1" customWidth="1"/>
    <col min="12" max="12" width="22.28515625" bestFit="1" customWidth="1"/>
    <col min="13" max="13" width="27" bestFit="1" customWidth="1"/>
    <col min="14" max="14" width="24.85546875" bestFit="1" customWidth="1"/>
    <col min="15" max="15" width="23.85546875" bestFit="1" customWidth="1"/>
    <col min="16" max="16" width="30.42578125" bestFit="1" customWidth="1"/>
    <col min="17" max="17" width="25.7109375" bestFit="1" customWidth="1"/>
    <col min="18" max="18" width="22" bestFit="1" customWidth="1"/>
    <col min="19" max="19" width="12.5703125" bestFit="1" customWidth="1"/>
    <col min="20" max="45" width="22.85546875" bestFit="1" customWidth="1"/>
    <col min="46" max="46" width="12.5703125" bestFit="1" customWidth="1"/>
  </cols>
  <sheetData>
    <row r="1" spans="1:2" x14ac:dyDescent="0.25">
      <c r="A1" t="s">
        <v>114</v>
      </c>
    </row>
    <row r="2" spans="1:2" x14ac:dyDescent="0.25">
      <c r="A2">
        <v>11406</v>
      </c>
      <c r="B2">
        <f>GETPIVOTDATA("total_venta",$A$1)</f>
        <v>11406</v>
      </c>
    </row>
    <row r="4" spans="1:2" x14ac:dyDescent="0.25">
      <c r="A4" t="s">
        <v>115</v>
      </c>
    </row>
    <row r="5" spans="1:2" x14ac:dyDescent="0.25">
      <c r="A5">
        <v>509</v>
      </c>
      <c r="B5">
        <f>GETPIVOTDATA("cantidad_vendida",$A$4)</f>
        <v>509</v>
      </c>
    </row>
    <row r="7" spans="1:2" x14ac:dyDescent="0.25">
      <c r="A7" t="s">
        <v>116</v>
      </c>
    </row>
    <row r="8" spans="1:2" x14ac:dyDescent="0.25">
      <c r="A8">
        <v>100</v>
      </c>
      <c r="B8">
        <f>GETPIVOTDATA("Id_cliente",$A$7)</f>
        <v>100</v>
      </c>
    </row>
    <row r="10" spans="1:2" x14ac:dyDescent="0.25">
      <c r="A10" s="3" t="s">
        <v>112</v>
      </c>
      <c r="B10" t="s">
        <v>115</v>
      </c>
    </row>
    <row r="11" spans="1:2" x14ac:dyDescent="0.25">
      <c r="A11" s="4" t="s">
        <v>117</v>
      </c>
      <c r="B11">
        <v>49</v>
      </c>
    </row>
    <row r="12" spans="1:2" x14ac:dyDescent="0.25">
      <c r="A12" s="4" t="s">
        <v>118</v>
      </c>
      <c r="B12">
        <v>84</v>
      </c>
    </row>
    <row r="13" spans="1:2" x14ac:dyDescent="0.25">
      <c r="A13" s="4" t="s">
        <v>119</v>
      </c>
      <c r="B13">
        <v>133</v>
      </c>
    </row>
    <row r="14" spans="1:2" x14ac:dyDescent="0.25">
      <c r="A14" s="4" t="s">
        <v>120</v>
      </c>
      <c r="B14">
        <v>130</v>
      </c>
    </row>
    <row r="15" spans="1:2" x14ac:dyDescent="0.25">
      <c r="A15" s="4" t="s">
        <v>121</v>
      </c>
      <c r="B15">
        <v>89</v>
      </c>
    </row>
    <row r="16" spans="1:2" x14ac:dyDescent="0.25">
      <c r="A16" s="4" t="s">
        <v>122</v>
      </c>
      <c r="B16">
        <v>24</v>
      </c>
    </row>
    <row r="17" spans="1:2" x14ac:dyDescent="0.25">
      <c r="A17" s="4" t="s">
        <v>113</v>
      </c>
      <c r="B17">
        <v>509</v>
      </c>
    </row>
    <row r="19" spans="1:2" x14ac:dyDescent="0.25">
      <c r="A19" s="3" t="s">
        <v>112</v>
      </c>
      <c r="B19" t="s">
        <v>115</v>
      </c>
    </row>
    <row r="20" spans="1:2" x14ac:dyDescent="0.25">
      <c r="A20" s="4" t="s">
        <v>96</v>
      </c>
      <c r="B20">
        <v>58</v>
      </c>
    </row>
    <row r="21" spans="1:2" x14ac:dyDescent="0.25">
      <c r="A21" s="4" t="s">
        <v>86</v>
      </c>
      <c r="B21">
        <v>61</v>
      </c>
    </row>
    <row r="22" spans="1:2" x14ac:dyDescent="0.25">
      <c r="A22" s="4" t="s">
        <v>90</v>
      </c>
      <c r="B22">
        <v>67</v>
      </c>
    </row>
    <row r="23" spans="1:2" x14ac:dyDescent="0.25">
      <c r="A23" s="4" t="s">
        <v>88</v>
      </c>
      <c r="B23">
        <v>62</v>
      </c>
    </row>
    <row r="24" spans="1:2" x14ac:dyDescent="0.25">
      <c r="A24" s="4" t="s">
        <v>98</v>
      </c>
      <c r="B24">
        <v>58</v>
      </c>
    </row>
    <row r="25" spans="1:2" x14ac:dyDescent="0.25">
      <c r="A25" s="4" t="s">
        <v>89</v>
      </c>
      <c r="B25">
        <v>81</v>
      </c>
    </row>
    <row r="26" spans="1:2" x14ac:dyDescent="0.25">
      <c r="A26" s="4" t="s">
        <v>94</v>
      </c>
      <c r="B26">
        <v>68</v>
      </c>
    </row>
    <row r="27" spans="1:2" x14ac:dyDescent="0.25">
      <c r="A27" s="4" t="s">
        <v>92</v>
      </c>
      <c r="B27">
        <v>54</v>
      </c>
    </row>
    <row r="28" spans="1:2" x14ac:dyDescent="0.25">
      <c r="A28" s="4" t="s">
        <v>113</v>
      </c>
      <c r="B28">
        <v>509</v>
      </c>
    </row>
    <row r="30" spans="1:2" x14ac:dyDescent="0.25">
      <c r="A30" s="3" t="s">
        <v>112</v>
      </c>
      <c r="B30" t="s">
        <v>114</v>
      </c>
    </row>
    <row r="31" spans="1:2" x14ac:dyDescent="0.25">
      <c r="A31" s="4" t="s">
        <v>96</v>
      </c>
      <c r="B31" s="17">
        <v>0.16657899351218658</v>
      </c>
    </row>
    <row r="32" spans="1:2" x14ac:dyDescent="0.25">
      <c r="A32" s="4" t="s">
        <v>86</v>
      </c>
      <c r="B32" s="17">
        <v>0.1550938102752937</v>
      </c>
    </row>
    <row r="33" spans="1:4" x14ac:dyDescent="0.25">
      <c r="A33" s="4" t="s">
        <v>90</v>
      </c>
      <c r="B33" s="17">
        <v>5.6286165176223042E-2</v>
      </c>
    </row>
    <row r="34" spans="1:4" x14ac:dyDescent="0.25">
      <c r="A34" s="4" t="s">
        <v>88</v>
      </c>
      <c r="B34" s="17">
        <v>3.2614413466596527E-2</v>
      </c>
    </row>
    <row r="35" spans="1:4" x14ac:dyDescent="0.25">
      <c r="A35" s="4" t="s">
        <v>98</v>
      </c>
      <c r="B35" s="17">
        <v>5.6286165176223042E-2</v>
      </c>
    </row>
    <row r="36" spans="1:4" x14ac:dyDescent="0.25">
      <c r="A36" s="4" t="s">
        <v>89</v>
      </c>
      <c r="B36" s="17">
        <v>0.34192530247238295</v>
      </c>
    </row>
    <row r="37" spans="1:4" x14ac:dyDescent="0.25">
      <c r="A37" s="4" t="s">
        <v>94</v>
      </c>
      <c r="B37" s="17">
        <v>9.1092407504822018E-2</v>
      </c>
    </row>
    <row r="38" spans="1:4" x14ac:dyDescent="0.25">
      <c r="A38" s="4" t="s">
        <v>92</v>
      </c>
      <c r="B38" s="17">
        <v>0.10012274241627214</v>
      </c>
    </row>
    <row r="39" spans="1:4" x14ac:dyDescent="0.25">
      <c r="A39" s="4" t="s">
        <v>113</v>
      </c>
      <c r="B39" s="17">
        <v>1</v>
      </c>
    </row>
    <row r="41" spans="1:4" x14ac:dyDescent="0.25">
      <c r="A41" s="3" t="s">
        <v>112</v>
      </c>
      <c r="B41" t="s">
        <v>114</v>
      </c>
    </row>
    <row r="42" spans="1:4" x14ac:dyDescent="0.25">
      <c r="A42" s="4" t="s">
        <v>102</v>
      </c>
      <c r="B42" s="17">
        <v>0.31386989303875151</v>
      </c>
      <c r="C42" s="4" t="s">
        <v>102</v>
      </c>
      <c r="D42" s="18">
        <f>IFERROR(VLOOKUP(C42,$A$42:$B$45,2,FALSE),0)</f>
        <v>0.31386989303875151</v>
      </c>
    </row>
    <row r="43" spans="1:4" x14ac:dyDescent="0.25">
      <c r="A43" s="4" t="s">
        <v>103</v>
      </c>
      <c r="B43" s="17">
        <v>0.20699631772751184</v>
      </c>
      <c r="C43" s="4" t="s">
        <v>103</v>
      </c>
      <c r="D43" s="18">
        <f t="shared" ref="D43:D45" si="0">IFERROR(VLOOKUP(C43,$A$42:$B$45,2,FALSE),0)</f>
        <v>0.20699631772751184</v>
      </c>
    </row>
    <row r="44" spans="1:4" x14ac:dyDescent="0.25">
      <c r="A44" s="4" t="s">
        <v>104</v>
      </c>
      <c r="B44" s="17">
        <v>0.16842012975626863</v>
      </c>
      <c r="C44" s="4" t="s">
        <v>104</v>
      </c>
      <c r="D44" s="18">
        <f t="shared" si="0"/>
        <v>0.16842012975626863</v>
      </c>
    </row>
    <row r="45" spans="1:4" x14ac:dyDescent="0.25">
      <c r="A45" s="4" t="s">
        <v>105</v>
      </c>
      <c r="B45" s="17">
        <v>0.31071365947746798</v>
      </c>
      <c r="C45" s="4" t="s">
        <v>105</v>
      </c>
      <c r="D45" s="18">
        <f t="shared" si="0"/>
        <v>0.31071365947746798</v>
      </c>
    </row>
    <row r="46" spans="1:4" x14ac:dyDescent="0.25">
      <c r="A46" s="4" t="s">
        <v>113</v>
      </c>
      <c r="B46" s="17">
        <v>1</v>
      </c>
    </row>
    <row r="49" spans="1:3" x14ac:dyDescent="0.25">
      <c r="A49" s="3" t="s">
        <v>112</v>
      </c>
      <c r="B49" t="s">
        <v>130</v>
      </c>
      <c r="C49" t="s">
        <v>115</v>
      </c>
    </row>
    <row r="50" spans="1:3" x14ac:dyDescent="0.25">
      <c r="A50" s="4" t="s">
        <v>62</v>
      </c>
      <c r="B50">
        <v>41</v>
      </c>
      <c r="C50" s="17">
        <v>8.0550098231827114E-2</v>
      </c>
    </row>
    <row r="51" spans="1:3" x14ac:dyDescent="0.25">
      <c r="A51" s="4" t="s">
        <v>22</v>
      </c>
      <c r="B51">
        <v>34</v>
      </c>
      <c r="C51" s="17">
        <v>6.6797642436149315E-2</v>
      </c>
    </row>
    <row r="52" spans="1:3" x14ac:dyDescent="0.25">
      <c r="A52" s="4" t="s">
        <v>72</v>
      </c>
      <c r="B52">
        <v>31</v>
      </c>
      <c r="C52" s="17">
        <v>6.0903732809430254E-2</v>
      </c>
    </row>
    <row r="53" spans="1:3" x14ac:dyDescent="0.25">
      <c r="A53" s="4" t="s">
        <v>42</v>
      </c>
      <c r="B53">
        <v>29</v>
      </c>
      <c r="C53" s="17">
        <v>5.6974459724950882E-2</v>
      </c>
    </row>
    <row r="54" spans="1:3" x14ac:dyDescent="0.25">
      <c r="A54" s="4" t="s">
        <v>10</v>
      </c>
      <c r="B54">
        <v>28</v>
      </c>
      <c r="C54" s="17">
        <v>5.50098231827112E-2</v>
      </c>
    </row>
    <row r="55" spans="1:3" x14ac:dyDescent="0.25">
      <c r="A55" s="4" t="s">
        <v>38</v>
      </c>
      <c r="B55">
        <v>28</v>
      </c>
      <c r="C55" s="17">
        <v>5.50098231827112E-2</v>
      </c>
    </row>
    <row r="56" spans="1:3" x14ac:dyDescent="0.25">
      <c r="A56" s="4" t="s">
        <v>6</v>
      </c>
      <c r="B56">
        <v>27</v>
      </c>
      <c r="C56" s="17">
        <v>5.304518664047151E-2</v>
      </c>
    </row>
    <row r="57" spans="1:3" x14ac:dyDescent="0.25">
      <c r="A57" s="4" t="s">
        <v>14</v>
      </c>
      <c r="B57">
        <v>26</v>
      </c>
      <c r="C57" s="17">
        <v>5.1080550098231828E-2</v>
      </c>
    </row>
    <row r="58" spans="1:3" x14ac:dyDescent="0.25">
      <c r="A58" s="4" t="s">
        <v>75</v>
      </c>
      <c r="B58">
        <v>25</v>
      </c>
      <c r="C58" s="17">
        <v>4.9115913555992138E-2</v>
      </c>
    </row>
    <row r="59" spans="1:3" x14ac:dyDescent="0.25">
      <c r="A59" s="4" t="s">
        <v>69</v>
      </c>
      <c r="B59">
        <v>25</v>
      </c>
      <c r="C59" s="17">
        <v>4.9115913555992138E-2</v>
      </c>
    </row>
    <row r="60" spans="1:3" x14ac:dyDescent="0.25">
      <c r="A60" s="4" t="s">
        <v>34</v>
      </c>
      <c r="B60">
        <v>25</v>
      </c>
      <c r="C60" s="17">
        <v>4.9115913555992138E-2</v>
      </c>
    </row>
    <row r="61" spans="1:3" x14ac:dyDescent="0.25">
      <c r="A61" s="4" t="s">
        <v>18</v>
      </c>
      <c r="B61">
        <v>24</v>
      </c>
      <c r="C61" s="17">
        <v>4.7151277013752456E-2</v>
      </c>
    </row>
    <row r="62" spans="1:3" x14ac:dyDescent="0.25">
      <c r="A62" s="4" t="s">
        <v>50</v>
      </c>
      <c r="B62">
        <v>23</v>
      </c>
      <c r="C62" s="17">
        <v>4.5186640471512773E-2</v>
      </c>
    </row>
    <row r="63" spans="1:3" x14ac:dyDescent="0.25">
      <c r="A63" s="4" t="s">
        <v>58</v>
      </c>
      <c r="B63">
        <v>23</v>
      </c>
      <c r="C63" s="17">
        <v>4.5186640471512773E-2</v>
      </c>
    </row>
    <row r="64" spans="1:3" x14ac:dyDescent="0.25">
      <c r="A64" s="4" t="s">
        <v>30</v>
      </c>
      <c r="B64">
        <v>22</v>
      </c>
      <c r="C64" s="17">
        <v>4.3222003929273084E-2</v>
      </c>
    </row>
    <row r="65" spans="1:3" x14ac:dyDescent="0.25">
      <c r="A65" s="4" t="s">
        <v>54</v>
      </c>
      <c r="B65">
        <v>22</v>
      </c>
      <c r="C65" s="17">
        <v>4.3222003929273084E-2</v>
      </c>
    </row>
    <row r="66" spans="1:3" x14ac:dyDescent="0.25">
      <c r="A66" s="4" t="s">
        <v>66</v>
      </c>
      <c r="B66">
        <v>21</v>
      </c>
      <c r="C66" s="17">
        <v>4.1257367387033402E-2</v>
      </c>
    </row>
    <row r="67" spans="1:3" x14ac:dyDescent="0.25">
      <c r="A67" s="4" t="s">
        <v>26</v>
      </c>
      <c r="B67">
        <v>20</v>
      </c>
      <c r="C67" s="17">
        <v>3.9292730844793712E-2</v>
      </c>
    </row>
    <row r="68" spans="1:3" x14ac:dyDescent="0.25">
      <c r="A68" s="4" t="s">
        <v>46</v>
      </c>
      <c r="B68">
        <v>20</v>
      </c>
      <c r="C68" s="17">
        <v>3.9292730844793712E-2</v>
      </c>
    </row>
    <row r="69" spans="1:3" x14ac:dyDescent="0.25">
      <c r="A69" s="4" t="s">
        <v>78</v>
      </c>
      <c r="B69">
        <v>15</v>
      </c>
      <c r="C69" s="17">
        <v>2.9469548133595286E-2</v>
      </c>
    </row>
    <row r="70" spans="1:3" x14ac:dyDescent="0.25">
      <c r="A70" s="4" t="s">
        <v>113</v>
      </c>
      <c r="B70">
        <v>509</v>
      </c>
      <c r="C70" s="17">
        <v>1</v>
      </c>
    </row>
    <row r="72" spans="1:3" x14ac:dyDescent="0.25">
      <c r="A72" s="3" t="s">
        <v>112</v>
      </c>
      <c r="B72" t="s">
        <v>115</v>
      </c>
    </row>
    <row r="73" spans="1:3" x14ac:dyDescent="0.25">
      <c r="A73" s="4" t="s">
        <v>97</v>
      </c>
      <c r="B73" s="17">
        <v>0.11394891944990176</v>
      </c>
    </row>
    <row r="74" spans="1:3" x14ac:dyDescent="0.25">
      <c r="A74" s="4" t="s">
        <v>93</v>
      </c>
      <c r="B74" s="17">
        <v>0.10609037328094302</v>
      </c>
    </row>
    <row r="75" spans="1:3" x14ac:dyDescent="0.25">
      <c r="A75" s="4" t="s">
        <v>91</v>
      </c>
      <c r="B75" s="17">
        <v>0.13163064833005894</v>
      </c>
    </row>
    <row r="76" spans="1:3" x14ac:dyDescent="0.25">
      <c r="A76" s="4" t="s">
        <v>87</v>
      </c>
      <c r="B76" s="17">
        <v>0.40078585461689586</v>
      </c>
    </row>
    <row r="77" spans="1:3" x14ac:dyDescent="0.25">
      <c r="A77" s="4" t="s">
        <v>99</v>
      </c>
      <c r="B77" s="17">
        <v>0.11394891944990176</v>
      </c>
    </row>
    <row r="78" spans="1:3" x14ac:dyDescent="0.25">
      <c r="A78" s="4" t="s">
        <v>95</v>
      </c>
      <c r="B78" s="17">
        <v>0.13359528487229863</v>
      </c>
    </row>
    <row r="79" spans="1:3" x14ac:dyDescent="0.25">
      <c r="A79" s="4" t="s">
        <v>113</v>
      </c>
      <c r="B79" s="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5971-CAC2-4785-98E3-82A049E63D8F}">
  <dimension ref="A1:G21"/>
  <sheetViews>
    <sheetView workbookViewId="0">
      <selection activeCell="E17" sqref="E17"/>
    </sheetView>
  </sheetViews>
  <sheetFormatPr baseColWidth="10" defaultRowHeight="15" x14ac:dyDescent="0.25"/>
  <cols>
    <col min="1" max="1" width="12.140625" bestFit="1" customWidth="1"/>
    <col min="2" max="2" width="17.42578125" bestFit="1" customWidth="1"/>
    <col min="3" max="3" width="30.42578125" bestFit="1" customWidth="1"/>
    <col min="4" max="4" width="22.28515625" style="10" bestFit="1" customWidth="1"/>
    <col min="5" max="5" width="40.7109375" bestFit="1" customWidth="1"/>
    <col min="6" max="6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10" t="s">
        <v>3</v>
      </c>
      <c r="E1" t="s">
        <v>4</v>
      </c>
      <c r="F1" t="s">
        <v>5</v>
      </c>
      <c r="G1" t="s">
        <v>127</v>
      </c>
    </row>
    <row r="2" spans="1:7" x14ac:dyDescent="0.25">
      <c r="A2">
        <v>1</v>
      </c>
      <c r="B2" t="s">
        <v>6</v>
      </c>
      <c r="C2" t="s">
        <v>7</v>
      </c>
      <c r="D2" s="10" t="s">
        <v>8</v>
      </c>
      <c r="E2" t="s">
        <v>9</v>
      </c>
      <c r="F2">
        <v>4</v>
      </c>
      <c r="G2" s="7">
        <v>27</v>
      </c>
    </row>
    <row r="3" spans="1:7" x14ac:dyDescent="0.25">
      <c r="A3">
        <v>2</v>
      </c>
      <c r="B3" t="s">
        <v>10</v>
      </c>
      <c r="C3" t="s">
        <v>11</v>
      </c>
      <c r="D3" s="10" t="s">
        <v>12</v>
      </c>
      <c r="E3" t="s">
        <v>13</v>
      </c>
      <c r="F3">
        <v>4</v>
      </c>
      <c r="G3" s="7">
        <v>28</v>
      </c>
    </row>
    <row r="4" spans="1:7" x14ac:dyDescent="0.25">
      <c r="A4">
        <v>3</v>
      </c>
      <c r="B4" t="s">
        <v>14</v>
      </c>
      <c r="C4" t="s">
        <v>15</v>
      </c>
      <c r="D4" s="10" t="s">
        <v>16</v>
      </c>
      <c r="E4" t="s">
        <v>17</v>
      </c>
      <c r="F4">
        <v>2</v>
      </c>
      <c r="G4" s="7">
        <v>26</v>
      </c>
    </row>
    <row r="5" spans="1:7" x14ac:dyDescent="0.25">
      <c r="A5">
        <v>4</v>
      </c>
      <c r="B5" t="s">
        <v>18</v>
      </c>
      <c r="C5" t="s">
        <v>19</v>
      </c>
      <c r="D5" s="10" t="s">
        <v>20</v>
      </c>
      <c r="E5" t="s">
        <v>21</v>
      </c>
      <c r="F5">
        <v>3</v>
      </c>
      <c r="G5" s="7">
        <v>24</v>
      </c>
    </row>
    <row r="6" spans="1:7" x14ac:dyDescent="0.25">
      <c r="A6">
        <v>5</v>
      </c>
      <c r="B6" t="s">
        <v>22</v>
      </c>
      <c r="C6" t="s">
        <v>23</v>
      </c>
      <c r="D6" s="10" t="s">
        <v>24</v>
      </c>
      <c r="E6" t="s">
        <v>25</v>
      </c>
      <c r="F6">
        <v>3</v>
      </c>
      <c r="G6" s="7">
        <v>34</v>
      </c>
    </row>
    <row r="7" spans="1:7" x14ac:dyDescent="0.25">
      <c r="A7">
        <v>6</v>
      </c>
      <c r="B7" t="s">
        <v>26</v>
      </c>
      <c r="C7" t="s">
        <v>27</v>
      </c>
      <c r="D7" s="10" t="s">
        <v>28</v>
      </c>
      <c r="E7" t="s">
        <v>29</v>
      </c>
      <c r="F7">
        <v>2</v>
      </c>
      <c r="G7" s="7">
        <v>20</v>
      </c>
    </row>
    <row r="8" spans="1:7" x14ac:dyDescent="0.25">
      <c r="A8">
        <v>7</v>
      </c>
      <c r="B8" t="s">
        <v>30</v>
      </c>
      <c r="C8" t="s">
        <v>31</v>
      </c>
      <c r="D8" s="10" t="s">
        <v>32</v>
      </c>
      <c r="E8" t="s">
        <v>33</v>
      </c>
      <c r="F8">
        <v>1</v>
      </c>
      <c r="G8" s="7">
        <v>22</v>
      </c>
    </row>
    <row r="9" spans="1:7" x14ac:dyDescent="0.25">
      <c r="A9">
        <v>8</v>
      </c>
      <c r="B9" t="s">
        <v>34</v>
      </c>
      <c r="C9" t="s">
        <v>35</v>
      </c>
      <c r="D9" s="10" t="s">
        <v>36</v>
      </c>
      <c r="E9" t="s">
        <v>37</v>
      </c>
      <c r="F9">
        <v>4</v>
      </c>
      <c r="G9" s="7">
        <v>25</v>
      </c>
    </row>
    <row r="10" spans="1:7" x14ac:dyDescent="0.25">
      <c r="A10">
        <v>9</v>
      </c>
      <c r="B10" t="s">
        <v>38</v>
      </c>
      <c r="C10" t="s">
        <v>39</v>
      </c>
      <c r="D10" s="10" t="s">
        <v>40</v>
      </c>
      <c r="E10" t="s">
        <v>41</v>
      </c>
      <c r="F10">
        <v>3</v>
      </c>
      <c r="G10" s="7">
        <v>28</v>
      </c>
    </row>
    <row r="11" spans="1:7" x14ac:dyDescent="0.25">
      <c r="A11">
        <v>10</v>
      </c>
      <c r="B11" t="s">
        <v>42</v>
      </c>
      <c r="C11" t="s">
        <v>43</v>
      </c>
      <c r="D11" s="10" t="s">
        <v>44</v>
      </c>
      <c r="E11" t="s">
        <v>45</v>
      </c>
      <c r="F11">
        <v>1</v>
      </c>
      <c r="G11" s="7">
        <v>29</v>
      </c>
    </row>
    <row r="12" spans="1:7" x14ac:dyDescent="0.25">
      <c r="A12">
        <v>11</v>
      </c>
      <c r="B12" t="s">
        <v>46</v>
      </c>
      <c r="C12" t="s">
        <v>47</v>
      </c>
      <c r="D12" s="10" t="s">
        <v>48</v>
      </c>
      <c r="E12" t="s">
        <v>49</v>
      </c>
      <c r="F12">
        <v>2</v>
      </c>
      <c r="G12" s="7">
        <v>20</v>
      </c>
    </row>
    <row r="13" spans="1:7" x14ac:dyDescent="0.25">
      <c r="A13">
        <v>12</v>
      </c>
      <c r="B13" t="s">
        <v>50</v>
      </c>
      <c r="C13" t="s">
        <v>51</v>
      </c>
      <c r="D13" s="10" t="s">
        <v>52</v>
      </c>
      <c r="E13" t="s">
        <v>53</v>
      </c>
      <c r="F13">
        <v>4</v>
      </c>
      <c r="G13" s="7">
        <v>23</v>
      </c>
    </row>
    <row r="14" spans="1:7" x14ac:dyDescent="0.25">
      <c r="A14">
        <v>13</v>
      </c>
      <c r="B14" t="s">
        <v>54</v>
      </c>
      <c r="C14" t="s">
        <v>55</v>
      </c>
      <c r="D14" s="10" t="s">
        <v>56</v>
      </c>
      <c r="E14" t="s">
        <v>57</v>
      </c>
      <c r="F14">
        <v>3</v>
      </c>
      <c r="G14" s="7">
        <v>22</v>
      </c>
    </row>
    <row r="15" spans="1:7" x14ac:dyDescent="0.25">
      <c r="A15">
        <v>14</v>
      </c>
      <c r="B15" t="s">
        <v>58</v>
      </c>
      <c r="C15" t="s">
        <v>59</v>
      </c>
      <c r="D15" s="10" t="s">
        <v>60</v>
      </c>
      <c r="E15" t="s">
        <v>61</v>
      </c>
      <c r="F15">
        <v>1</v>
      </c>
      <c r="G15" s="7">
        <v>23</v>
      </c>
    </row>
    <row r="16" spans="1:7" x14ac:dyDescent="0.25">
      <c r="A16">
        <v>15</v>
      </c>
      <c r="B16" t="s">
        <v>62</v>
      </c>
      <c r="C16" t="s">
        <v>63</v>
      </c>
      <c r="D16" s="10" t="s">
        <v>64</v>
      </c>
      <c r="E16" t="s">
        <v>65</v>
      </c>
      <c r="F16">
        <v>2</v>
      </c>
      <c r="G16" s="7">
        <v>41</v>
      </c>
    </row>
    <row r="17" spans="1:7" x14ac:dyDescent="0.25">
      <c r="A17">
        <v>16</v>
      </c>
      <c r="B17" t="s">
        <v>66</v>
      </c>
      <c r="C17" t="s">
        <v>67</v>
      </c>
      <c r="D17" s="10" t="s">
        <v>28</v>
      </c>
      <c r="E17" t="s">
        <v>68</v>
      </c>
      <c r="F17">
        <v>4</v>
      </c>
      <c r="G17" s="7">
        <v>21</v>
      </c>
    </row>
    <row r="18" spans="1:7" x14ac:dyDescent="0.25">
      <c r="A18">
        <v>17</v>
      </c>
      <c r="B18" t="s">
        <v>69</v>
      </c>
      <c r="C18" t="s">
        <v>70</v>
      </c>
      <c r="D18" s="10" t="s">
        <v>32</v>
      </c>
      <c r="E18" t="s">
        <v>71</v>
      </c>
      <c r="F18">
        <v>3</v>
      </c>
      <c r="G18" s="7">
        <v>25</v>
      </c>
    </row>
    <row r="19" spans="1:7" x14ac:dyDescent="0.25">
      <c r="A19">
        <v>18</v>
      </c>
      <c r="B19" t="s">
        <v>72</v>
      </c>
      <c r="C19" t="s">
        <v>73</v>
      </c>
      <c r="D19" s="10" t="s">
        <v>36</v>
      </c>
      <c r="E19" t="s">
        <v>74</v>
      </c>
      <c r="F19">
        <v>1</v>
      </c>
      <c r="G19" s="7">
        <v>31</v>
      </c>
    </row>
    <row r="20" spans="1:7" x14ac:dyDescent="0.25">
      <c r="A20">
        <v>19</v>
      </c>
      <c r="B20" t="s">
        <v>75</v>
      </c>
      <c r="C20" t="s">
        <v>76</v>
      </c>
      <c r="D20" s="10" t="s">
        <v>40</v>
      </c>
      <c r="E20" t="s">
        <v>77</v>
      </c>
      <c r="F20">
        <v>2</v>
      </c>
      <c r="G20" s="7">
        <v>25</v>
      </c>
    </row>
    <row r="21" spans="1:7" x14ac:dyDescent="0.25">
      <c r="A21">
        <v>20</v>
      </c>
      <c r="B21" t="s">
        <v>78</v>
      </c>
      <c r="C21" t="s">
        <v>79</v>
      </c>
      <c r="D21" s="10" t="s">
        <v>44</v>
      </c>
      <c r="E21" t="s">
        <v>80</v>
      </c>
      <c r="F21">
        <v>4</v>
      </c>
      <c r="G21" s="7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B175-73C5-41CF-BB09-9E0F737F970A}">
  <dimension ref="A1:E9"/>
  <sheetViews>
    <sheetView workbookViewId="0">
      <selection activeCell="B1" sqref="B1:C1"/>
    </sheetView>
  </sheetViews>
  <sheetFormatPr baseColWidth="10" defaultRowHeight="15" x14ac:dyDescent="0.25"/>
  <cols>
    <col min="1" max="1" width="14" bestFit="1" customWidth="1"/>
    <col min="2" max="2" width="19.42578125" bestFit="1" customWidth="1"/>
    <col min="3" max="3" width="20.7109375" bestFit="1" customWidth="1"/>
    <col min="4" max="4" width="9" bestFit="1" customWidth="1"/>
    <col min="5" max="5" width="8.140625" bestFit="1" customWidth="1"/>
  </cols>
  <sheetData>
    <row r="1" spans="1:5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</row>
    <row r="2" spans="1:5" x14ac:dyDescent="0.25">
      <c r="A2">
        <v>1</v>
      </c>
      <c r="B2" t="s">
        <v>86</v>
      </c>
      <c r="C2" t="s">
        <v>87</v>
      </c>
      <c r="D2">
        <v>29</v>
      </c>
      <c r="E2">
        <v>437</v>
      </c>
    </row>
    <row r="3" spans="1:5" x14ac:dyDescent="0.25">
      <c r="A3">
        <v>2</v>
      </c>
      <c r="B3" t="s">
        <v>88</v>
      </c>
      <c r="C3" t="s">
        <v>87</v>
      </c>
      <c r="D3">
        <v>6</v>
      </c>
      <c r="E3">
        <v>83</v>
      </c>
    </row>
    <row r="4" spans="1:5" x14ac:dyDescent="0.25">
      <c r="A4">
        <v>3</v>
      </c>
      <c r="B4" t="s">
        <v>89</v>
      </c>
      <c r="C4" t="s">
        <v>87</v>
      </c>
      <c r="D4">
        <v>48</v>
      </c>
      <c r="E4">
        <v>58</v>
      </c>
    </row>
    <row r="5" spans="1:5" x14ac:dyDescent="0.25">
      <c r="A5">
        <v>4</v>
      </c>
      <c r="B5" t="s">
        <v>90</v>
      </c>
      <c r="C5" t="s">
        <v>91</v>
      </c>
      <c r="D5">
        <v>10</v>
      </c>
      <c r="E5">
        <v>112</v>
      </c>
    </row>
    <row r="6" spans="1:5" x14ac:dyDescent="0.25">
      <c r="A6">
        <v>5</v>
      </c>
      <c r="B6" t="s">
        <v>92</v>
      </c>
      <c r="C6" t="s">
        <v>93</v>
      </c>
      <c r="D6">
        <v>21</v>
      </c>
      <c r="E6">
        <v>213</v>
      </c>
    </row>
    <row r="7" spans="1:5" x14ac:dyDescent="0.25">
      <c r="A7">
        <v>6</v>
      </c>
      <c r="B7" t="s">
        <v>94</v>
      </c>
      <c r="C7" t="s">
        <v>95</v>
      </c>
      <c r="D7">
        <v>15</v>
      </c>
      <c r="E7">
        <v>192</v>
      </c>
    </row>
    <row r="8" spans="1:5" x14ac:dyDescent="0.25">
      <c r="A8">
        <v>7</v>
      </c>
      <c r="B8" t="s">
        <v>96</v>
      </c>
      <c r="C8" t="s">
        <v>97</v>
      </c>
      <c r="D8">
        <v>33</v>
      </c>
      <c r="E8">
        <v>301</v>
      </c>
    </row>
    <row r="9" spans="1:5" x14ac:dyDescent="0.25">
      <c r="A9">
        <v>8</v>
      </c>
      <c r="B9" t="s">
        <v>98</v>
      </c>
      <c r="C9" t="s">
        <v>99</v>
      </c>
      <c r="D9">
        <v>11</v>
      </c>
      <c r="E9">
        <v>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74D9-8401-4173-AE5C-F37CDAB56029}">
  <dimension ref="A1:B5"/>
  <sheetViews>
    <sheetView workbookViewId="0"/>
  </sheetViews>
  <sheetFormatPr baseColWidth="10" defaultRowHeight="15" x14ac:dyDescent="0.25"/>
  <cols>
    <col min="1" max="1" width="11.5703125" bestFit="1" customWidth="1"/>
    <col min="2" max="2" width="16.85546875" bestFit="1" customWidth="1"/>
  </cols>
  <sheetData>
    <row r="1" spans="1:2" x14ac:dyDescent="0.25">
      <c r="A1" t="s">
        <v>100</v>
      </c>
      <c r="B1" t="s">
        <v>101</v>
      </c>
    </row>
    <row r="2" spans="1:2" x14ac:dyDescent="0.25">
      <c r="A2">
        <v>1</v>
      </c>
      <c r="B2" t="s">
        <v>102</v>
      </c>
    </row>
    <row r="3" spans="1:2" x14ac:dyDescent="0.25">
      <c r="A3">
        <v>2</v>
      </c>
      <c r="B3" t="s">
        <v>103</v>
      </c>
    </row>
    <row r="4" spans="1:2" x14ac:dyDescent="0.25">
      <c r="A4">
        <v>3</v>
      </c>
      <c r="B4" t="s">
        <v>104</v>
      </c>
    </row>
    <row r="5" spans="1:2" x14ac:dyDescent="0.25">
      <c r="A5">
        <v>4</v>
      </c>
      <c r="B5" t="s">
        <v>105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2293-75DB-49EC-AC8C-D052EB1983DC}">
  <dimension ref="A1:L101"/>
  <sheetViews>
    <sheetView workbookViewId="0">
      <selection activeCell="B7" sqref="B7"/>
    </sheetView>
  </sheetViews>
  <sheetFormatPr baseColWidth="10" defaultRowHeight="15" x14ac:dyDescent="0.25"/>
  <cols>
    <col min="1" max="1" width="10.85546875" bestFit="1" customWidth="1"/>
    <col min="2" max="2" width="14.42578125" bestFit="1" customWidth="1"/>
    <col min="3" max="3" width="14" bestFit="1" customWidth="1"/>
    <col min="4" max="6" width="14" customWidth="1"/>
    <col min="7" max="7" width="12.140625" bestFit="1" customWidth="1"/>
    <col min="8" max="8" width="12.140625" customWidth="1"/>
    <col min="9" max="9" width="19.140625" bestFit="1" customWidth="1"/>
    <col min="10" max="10" width="16.85546875" bestFit="1" customWidth="1"/>
    <col min="11" max="11" width="13.28515625" bestFit="1" customWidth="1"/>
  </cols>
  <sheetData>
    <row r="1" spans="1:12" x14ac:dyDescent="0.25">
      <c r="A1" t="s">
        <v>106</v>
      </c>
      <c r="B1" t="s">
        <v>107</v>
      </c>
      <c r="C1" t="s">
        <v>123</v>
      </c>
      <c r="D1" t="s">
        <v>131</v>
      </c>
      <c r="E1" t="s">
        <v>81</v>
      </c>
      <c r="F1" t="s">
        <v>124</v>
      </c>
      <c r="G1" t="s">
        <v>100</v>
      </c>
      <c r="H1" t="s">
        <v>108</v>
      </c>
      <c r="I1" t="s">
        <v>129</v>
      </c>
      <c r="J1" t="s">
        <v>109</v>
      </c>
      <c r="K1" t="s">
        <v>110</v>
      </c>
      <c r="L1" t="s">
        <v>111</v>
      </c>
    </row>
    <row r="2" spans="1:12" x14ac:dyDescent="0.25">
      <c r="A2">
        <v>1</v>
      </c>
      <c r="B2" s="1">
        <v>44515</v>
      </c>
      <c r="C2" s="1" t="str">
        <f>VLOOKUP(ventas[[#This Row],[Id_producto]],productos[[#All],[Id_producto]:[nombre_producto]],2,TRUE)</f>
        <v>Frijoles</v>
      </c>
      <c r="D2" s="1" t="str">
        <f>VLOOKUP(ventas[[#This Row],[Producto]],Tabla1[#All],2,FALSE)</f>
        <v>Granos</v>
      </c>
      <c r="E2">
        <v>2</v>
      </c>
      <c r="F2" t="str">
        <f>VLOOKUP(ventas[[#This Row],[Id_region]],regiones[#All],2,TRUE)</f>
        <v>Texas</v>
      </c>
      <c r="G2">
        <f>VLOOKUP(ventas[[#This Row],[id_cliente]],clientes[#All],6,TRUE)</f>
        <v>4</v>
      </c>
      <c r="H2">
        <v>12</v>
      </c>
      <c r="I2" t="str">
        <f>VLOOKUP(ventas[[#This Row],[id_cliente]],clientes[#All],2,FALSE)</f>
        <v>Kevin Green</v>
      </c>
      <c r="J2">
        <v>3</v>
      </c>
      <c r="K2">
        <v>6</v>
      </c>
      <c r="L2">
        <v>18</v>
      </c>
    </row>
    <row r="3" spans="1:12" x14ac:dyDescent="0.25">
      <c r="A3">
        <v>2</v>
      </c>
      <c r="B3" s="1">
        <v>44502</v>
      </c>
      <c r="C3" s="1" t="str">
        <f>VLOOKUP(ventas[[#This Row],[Id_producto]],productos[[#All],[Id_producto]:[nombre_producto]],2,TRUE)</f>
        <v>Sal</v>
      </c>
      <c r="D3" s="1" t="str">
        <f>VLOOKUP(ventas[[#This Row],[Producto]],Tabla1[#All],2,FALSE)</f>
        <v>Condimentos</v>
      </c>
      <c r="E3">
        <v>5</v>
      </c>
      <c r="F3" t="str">
        <f>VLOOKUP(ventas[[#This Row],[Id_region]],regiones[#All],2,TRUE)</f>
        <v>Tennessee</v>
      </c>
      <c r="G3">
        <f>VLOOKUP(ventas[[#This Row],[id_cliente]],clientes[#All],6,TRUE)</f>
        <v>3</v>
      </c>
      <c r="H3">
        <v>17</v>
      </c>
      <c r="I3" t="str">
        <f>VLOOKUP(ventas[[#This Row],[id_cliente]],clientes[#All],2,FALSE)</f>
        <v>Mark Hill</v>
      </c>
      <c r="J3">
        <v>5</v>
      </c>
      <c r="K3">
        <v>21</v>
      </c>
      <c r="L3">
        <v>106</v>
      </c>
    </row>
    <row r="4" spans="1:12" x14ac:dyDescent="0.25">
      <c r="A4">
        <v>3</v>
      </c>
      <c r="B4" s="1">
        <v>43997</v>
      </c>
      <c r="C4" s="1" t="str">
        <f>VLOOKUP(ventas[[#This Row],[Id_producto]],productos[[#All],[Id_producto]:[nombre_producto]],2,TRUE)</f>
        <v>Sal</v>
      </c>
      <c r="D4" s="1" t="str">
        <f>VLOOKUP(ventas[[#This Row],[Producto]],Tabla1[#All],2,FALSE)</f>
        <v>Condimentos</v>
      </c>
      <c r="E4">
        <v>5</v>
      </c>
      <c r="F4" t="str">
        <f>VLOOKUP(ventas[[#This Row],[Id_region]],regiones[#All],2,TRUE)</f>
        <v>Indiana</v>
      </c>
      <c r="G4">
        <f>VLOOKUP(ventas[[#This Row],[id_cliente]],clientes[#All],6,TRUE)</f>
        <v>1</v>
      </c>
      <c r="H4">
        <v>18</v>
      </c>
      <c r="I4" t="str">
        <f>VLOOKUP(ventas[[#This Row],[id_cliente]],clientes[#All],2,FALSE)</f>
        <v>Sarah Adams</v>
      </c>
      <c r="J4">
        <v>7</v>
      </c>
      <c r="K4">
        <v>21</v>
      </c>
      <c r="L4">
        <v>148</v>
      </c>
    </row>
    <row r="5" spans="1:12" x14ac:dyDescent="0.25">
      <c r="A5">
        <v>4</v>
      </c>
      <c r="B5" s="1">
        <v>44922</v>
      </c>
      <c r="C5" s="1" t="str">
        <f>VLOOKUP(ventas[[#This Row],[Id_producto]],productos[[#All],[Id_producto]:[nombre_producto]],2,TRUE)</f>
        <v>Harina</v>
      </c>
      <c r="D5" s="1" t="str">
        <f>VLOOKUP(ventas[[#This Row],[Producto]],Tabla1[#All],2,FALSE)</f>
        <v>Harinas</v>
      </c>
      <c r="E5">
        <v>8</v>
      </c>
      <c r="F5" t="str">
        <f>VLOOKUP(ventas[[#This Row],[Id_region]],regiones[#All],2,TRUE)</f>
        <v>Tennessee</v>
      </c>
      <c r="G5">
        <f>VLOOKUP(ventas[[#This Row],[id_cliente]],clientes[#All],6,TRUE)</f>
        <v>3</v>
      </c>
      <c r="H5">
        <v>5</v>
      </c>
      <c r="I5" t="str">
        <f>VLOOKUP(ventas[[#This Row],[id_cliente]],clientes[#All],2,FALSE)</f>
        <v>Jonathan Berry</v>
      </c>
      <c r="J5">
        <v>2</v>
      </c>
      <c r="K5">
        <v>10</v>
      </c>
      <c r="L5">
        <v>19</v>
      </c>
    </row>
    <row r="6" spans="1:12" x14ac:dyDescent="0.25">
      <c r="A6">
        <v>5</v>
      </c>
      <c r="B6" s="1">
        <v>43990</v>
      </c>
      <c r="C6" s="1" t="str">
        <f>VLOOKUP(ventas[[#This Row],[Id_producto]],productos[[#All],[Id_producto]:[nombre_producto]],2,TRUE)</f>
        <v>Lentejas</v>
      </c>
      <c r="D6" s="1" t="str">
        <f>VLOOKUP(ventas[[#This Row],[Producto]],Tabla1[#All],2,FALSE)</f>
        <v>Granos</v>
      </c>
      <c r="E6">
        <v>3</v>
      </c>
      <c r="F6" t="str">
        <f>VLOOKUP(ventas[[#This Row],[Id_region]],regiones[#All],2,TRUE)</f>
        <v>New York</v>
      </c>
      <c r="G6">
        <f>VLOOKUP(ventas[[#This Row],[id_cliente]],clientes[#All],6,TRUE)</f>
        <v>2</v>
      </c>
      <c r="H6">
        <v>19</v>
      </c>
      <c r="I6" t="str">
        <f>VLOOKUP(ventas[[#This Row],[id_cliente]],clientes[#All],2,FALSE)</f>
        <v>Nancy Scott</v>
      </c>
      <c r="J6">
        <v>9</v>
      </c>
      <c r="K6">
        <v>48</v>
      </c>
      <c r="L6">
        <v>433</v>
      </c>
    </row>
    <row r="7" spans="1:12" x14ac:dyDescent="0.25">
      <c r="A7">
        <v>6</v>
      </c>
      <c r="B7" s="1">
        <v>43658</v>
      </c>
      <c r="C7" s="1" t="str">
        <f>VLOOKUP(ventas[[#This Row],[Id_producto]],productos[[#All],[Id_producto]:[nombre_producto]],2,TRUE)</f>
        <v>Arroz</v>
      </c>
      <c r="D7" s="1" t="str">
        <f>VLOOKUP(ventas[[#This Row],[Producto]],Tabla1[#All],2,FALSE)</f>
        <v>Granos</v>
      </c>
      <c r="E7">
        <v>1</v>
      </c>
      <c r="F7" t="str">
        <f>VLOOKUP(ventas[[#This Row],[Id_region]],regiones[#All],2,TRUE)</f>
        <v>Texas</v>
      </c>
      <c r="G7">
        <f>VLOOKUP(ventas[[#This Row],[id_cliente]],clientes[#All],6,TRUE)</f>
        <v>4</v>
      </c>
      <c r="H7">
        <v>1</v>
      </c>
      <c r="I7" t="str">
        <f>VLOOKUP(ventas[[#This Row],[id_cliente]],clientes[#All],2,FALSE)</f>
        <v>Jamie Nash</v>
      </c>
      <c r="J7">
        <v>6</v>
      </c>
      <c r="K7">
        <v>29</v>
      </c>
      <c r="L7">
        <v>174</v>
      </c>
    </row>
    <row r="8" spans="1:12" x14ac:dyDescent="0.25">
      <c r="A8">
        <v>7</v>
      </c>
      <c r="B8" s="1">
        <v>44581</v>
      </c>
      <c r="C8" s="1" t="str">
        <f>VLOOKUP(ventas[[#This Row],[Id_producto]],productos[[#All],[Id_producto]:[nombre_producto]],2,TRUE)</f>
        <v>Azúcar</v>
      </c>
      <c r="D8" s="1" t="str">
        <f>VLOOKUP(ventas[[#This Row],[Producto]],Tabla1[#All],2,FALSE)</f>
        <v>Dulces</v>
      </c>
      <c r="E8">
        <v>4</v>
      </c>
      <c r="F8" t="str">
        <f>VLOOKUP(ventas[[#This Row],[Id_region]],regiones[#All],2,TRUE)</f>
        <v>Texas</v>
      </c>
      <c r="G8">
        <f>VLOOKUP(ventas[[#This Row],[id_cliente]],clientes[#All],6,TRUE)</f>
        <v>4</v>
      </c>
      <c r="H8">
        <v>2</v>
      </c>
      <c r="I8" t="str">
        <f>VLOOKUP(ventas[[#This Row],[id_cliente]],clientes[#All],2,FALSE)</f>
        <v>Calvin Garcia</v>
      </c>
      <c r="J8">
        <v>2</v>
      </c>
      <c r="K8">
        <v>10</v>
      </c>
      <c r="L8">
        <v>19</v>
      </c>
    </row>
    <row r="9" spans="1:12" x14ac:dyDescent="0.25">
      <c r="A9">
        <v>8</v>
      </c>
      <c r="B9" s="1">
        <v>43434</v>
      </c>
      <c r="C9" s="1" t="str">
        <f>VLOOKUP(ventas[[#This Row],[Id_producto]],productos[[#All],[Id_producto]:[nombre_producto]],2,TRUE)</f>
        <v>Pasta</v>
      </c>
      <c r="D9" s="1" t="str">
        <f>VLOOKUP(ventas[[#This Row],[Producto]],Tabla1[#All],2,FALSE)</f>
        <v>Pastas</v>
      </c>
      <c r="E9">
        <v>6</v>
      </c>
      <c r="F9" t="str">
        <f>VLOOKUP(ventas[[#This Row],[Id_region]],regiones[#All],2,TRUE)</f>
        <v>New York</v>
      </c>
      <c r="G9">
        <f>VLOOKUP(ventas[[#This Row],[id_cliente]],clientes[#All],6,TRUE)</f>
        <v>2</v>
      </c>
      <c r="H9">
        <v>3</v>
      </c>
      <c r="I9" t="str">
        <f>VLOOKUP(ventas[[#This Row],[id_cliente]],clientes[#All],2,FALSE)</f>
        <v>John Stone</v>
      </c>
      <c r="J9">
        <v>4</v>
      </c>
      <c r="K9">
        <v>15</v>
      </c>
      <c r="L9">
        <v>61</v>
      </c>
    </row>
    <row r="10" spans="1:12" x14ac:dyDescent="0.25">
      <c r="A10">
        <v>9</v>
      </c>
      <c r="B10" s="1">
        <v>45003</v>
      </c>
      <c r="C10" s="1" t="str">
        <f>VLOOKUP(ventas[[#This Row],[Id_producto]],productos[[#All],[Id_producto]:[nombre_producto]],2,TRUE)</f>
        <v>Aceite</v>
      </c>
      <c r="D10" s="1" t="str">
        <f>VLOOKUP(ventas[[#This Row],[Producto]],Tabla1[#All],2,FALSE)</f>
        <v>Aceites</v>
      </c>
      <c r="E10">
        <v>7</v>
      </c>
      <c r="F10" t="str">
        <f>VLOOKUP(ventas[[#This Row],[Id_region]],regiones[#All],2,TRUE)</f>
        <v>Tennessee</v>
      </c>
      <c r="G10">
        <f>VLOOKUP(ventas[[#This Row],[id_cliente]],clientes[#All],6,TRUE)</f>
        <v>3</v>
      </c>
      <c r="H10">
        <v>4</v>
      </c>
      <c r="I10" t="str">
        <f>VLOOKUP(ventas[[#This Row],[id_cliente]],clientes[#All],2,FALSE)</f>
        <v>Michael Berger</v>
      </c>
      <c r="J10">
        <v>8</v>
      </c>
      <c r="K10">
        <v>33</v>
      </c>
      <c r="L10">
        <v>262</v>
      </c>
    </row>
    <row r="11" spans="1:12" x14ac:dyDescent="0.25">
      <c r="A11">
        <v>10</v>
      </c>
      <c r="B11" s="1">
        <v>44342</v>
      </c>
      <c r="C11" s="1" t="str">
        <f>VLOOKUP(ventas[[#This Row],[Id_producto]],productos[[#All],[Id_producto]:[nombre_producto]],2,TRUE)</f>
        <v>Lentejas</v>
      </c>
      <c r="D11" s="1" t="str">
        <f>VLOOKUP(ventas[[#This Row],[Producto]],Tabla1[#All],2,FALSE)</f>
        <v>Granos</v>
      </c>
      <c r="E11">
        <v>3</v>
      </c>
      <c r="F11" t="str">
        <f>VLOOKUP(ventas[[#This Row],[Id_region]],regiones[#All],2,TRUE)</f>
        <v>New York</v>
      </c>
      <c r="G11">
        <f>VLOOKUP(ventas[[#This Row],[id_cliente]],clientes[#All],6,TRUE)</f>
        <v>2</v>
      </c>
      <c r="H11">
        <v>6</v>
      </c>
      <c r="I11" t="str">
        <f>VLOOKUP(ventas[[#This Row],[id_cliente]],clientes[#All],2,FALSE)</f>
        <v>Samantha Hughes</v>
      </c>
      <c r="J11">
        <v>5</v>
      </c>
      <c r="K11">
        <v>48</v>
      </c>
      <c r="L11">
        <v>241</v>
      </c>
    </row>
    <row r="12" spans="1:12" x14ac:dyDescent="0.25">
      <c r="A12">
        <v>11</v>
      </c>
      <c r="B12" s="1">
        <v>44114</v>
      </c>
      <c r="C12" s="1" t="str">
        <f>VLOOKUP(ventas[[#This Row],[Id_producto]],productos[[#All],[Id_producto]:[nombre_producto]],2,TRUE)</f>
        <v>Harina</v>
      </c>
      <c r="D12" s="1" t="str">
        <f>VLOOKUP(ventas[[#This Row],[Producto]],Tabla1[#All],2,FALSE)</f>
        <v>Harinas</v>
      </c>
      <c r="E12">
        <v>8</v>
      </c>
      <c r="F12" t="str">
        <f>VLOOKUP(ventas[[#This Row],[Id_region]],regiones[#All],2,TRUE)</f>
        <v>Indiana</v>
      </c>
      <c r="G12">
        <f>VLOOKUP(ventas[[#This Row],[id_cliente]],clientes[#All],6,TRUE)</f>
        <v>1</v>
      </c>
      <c r="H12">
        <v>7</v>
      </c>
      <c r="I12" t="str">
        <f>VLOOKUP(ventas[[#This Row],[id_cliente]],clientes[#All],2,FALSE)</f>
        <v>Brian Brown</v>
      </c>
      <c r="J12">
        <v>1</v>
      </c>
      <c r="K12">
        <v>11</v>
      </c>
      <c r="L12">
        <v>11</v>
      </c>
    </row>
    <row r="13" spans="1:12" x14ac:dyDescent="0.25">
      <c r="A13">
        <v>12</v>
      </c>
      <c r="B13" s="1">
        <v>43569</v>
      </c>
      <c r="C13" s="1" t="str">
        <f>VLOOKUP(ventas[[#This Row],[Id_producto]],productos[[#All],[Id_producto]:[nombre_producto]],2,TRUE)</f>
        <v>Arroz</v>
      </c>
      <c r="D13" s="1" t="str">
        <f>VLOOKUP(ventas[[#This Row],[Producto]],Tabla1[#All],2,FALSE)</f>
        <v>Granos</v>
      </c>
      <c r="E13">
        <v>1</v>
      </c>
      <c r="F13" t="str">
        <f>VLOOKUP(ventas[[#This Row],[Id_region]],regiones[#All],2,TRUE)</f>
        <v>Texas</v>
      </c>
      <c r="G13">
        <f>VLOOKUP(ventas[[#This Row],[id_cliente]],clientes[#All],6,TRUE)</f>
        <v>4</v>
      </c>
      <c r="H13">
        <v>8</v>
      </c>
      <c r="I13" t="str">
        <f>VLOOKUP(ventas[[#This Row],[id_cliente]],clientes[#All],2,FALSE)</f>
        <v>Jessica White</v>
      </c>
      <c r="J13">
        <v>7</v>
      </c>
      <c r="K13">
        <v>29</v>
      </c>
      <c r="L13">
        <v>203</v>
      </c>
    </row>
    <row r="14" spans="1:12" x14ac:dyDescent="0.25">
      <c r="A14">
        <v>13</v>
      </c>
      <c r="B14" s="1">
        <v>44798</v>
      </c>
      <c r="C14" s="1" t="str">
        <f>VLOOKUP(ventas[[#This Row],[Id_producto]],productos[[#All],[Id_producto]:[nombre_producto]],2,TRUE)</f>
        <v>Frijoles</v>
      </c>
      <c r="D14" s="1" t="str">
        <f>VLOOKUP(ventas[[#This Row],[Producto]],Tabla1[#All],2,FALSE)</f>
        <v>Granos</v>
      </c>
      <c r="E14">
        <v>2</v>
      </c>
      <c r="F14" t="str">
        <f>VLOOKUP(ventas[[#This Row],[Id_region]],regiones[#All],2,TRUE)</f>
        <v>Tennessee</v>
      </c>
      <c r="G14">
        <f>VLOOKUP(ventas[[#This Row],[id_cliente]],clientes[#All],6,TRUE)</f>
        <v>3</v>
      </c>
      <c r="H14">
        <v>9</v>
      </c>
      <c r="I14" t="str">
        <f>VLOOKUP(ventas[[#This Row],[id_cliente]],clientes[#All],2,FALSE)</f>
        <v>George Harris</v>
      </c>
      <c r="J14">
        <v>3</v>
      </c>
      <c r="K14">
        <v>6</v>
      </c>
      <c r="L14">
        <v>18</v>
      </c>
    </row>
    <row r="15" spans="1:12" x14ac:dyDescent="0.25">
      <c r="A15">
        <v>14</v>
      </c>
      <c r="B15" s="1">
        <v>43893</v>
      </c>
      <c r="C15" s="1" t="str">
        <f>VLOOKUP(ventas[[#This Row],[Id_producto]],productos[[#All],[Id_producto]:[nombre_producto]],2,TRUE)</f>
        <v>Lentejas</v>
      </c>
      <c r="D15" s="1" t="str">
        <f>VLOOKUP(ventas[[#This Row],[Producto]],Tabla1[#All],2,FALSE)</f>
        <v>Granos</v>
      </c>
      <c r="E15">
        <v>3</v>
      </c>
      <c r="F15" t="str">
        <f>VLOOKUP(ventas[[#This Row],[Id_region]],regiones[#All],2,TRUE)</f>
        <v>Indiana</v>
      </c>
      <c r="G15">
        <f>VLOOKUP(ventas[[#This Row],[id_cliente]],clientes[#All],6,TRUE)</f>
        <v>1</v>
      </c>
      <c r="H15">
        <v>10</v>
      </c>
      <c r="I15" t="str">
        <f>VLOOKUP(ventas[[#This Row],[id_cliente]],clientes[#All],2,FALSE)</f>
        <v>Amanda Clark</v>
      </c>
      <c r="J15">
        <v>6</v>
      </c>
      <c r="K15">
        <v>48</v>
      </c>
      <c r="L15">
        <v>289</v>
      </c>
    </row>
    <row r="16" spans="1:12" x14ac:dyDescent="0.25">
      <c r="A16">
        <v>15</v>
      </c>
      <c r="B16" s="1">
        <v>44446</v>
      </c>
      <c r="C16" s="1" t="str">
        <f>VLOOKUP(ventas[[#This Row],[Id_producto]],productos[[#All],[Id_producto]:[nombre_producto]],2,TRUE)</f>
        <v>Azúcar</v>
      </c>
      <c r="D16" s="1" t="str">
        <f>VLOOKUP(ventas[[#This Row],[Producto]],Tabla1[#All],2,FALSE)</f>
        <v>Dulces</v>
      </c>
      <c r="E16">
        <v>4</v>
      </c>
      <c r="F16" t="str">
        <f>VLOOKUP(ventas[[#This Row],[Id_region]],regiones[#All],2,TRUE)</f>
        <v>New York</v>
      </c>
      <c r="G16">
        <f>VLOOKUP(ventas[[#This Row],[id_cliente]],clientes[#All],6,TRUE)</f>
        <v>2</v>
      </c>
      <c r="H16">
        <v>11</v>
      </c>
      <c r="I16" t="str">
        <f>VLOOKUP(ventas[[#This Row],[id_cliente]],clientes[#All],2,FALSE)</f>
        <v>Brenda Lee</v>
      </c>
      <c r="J16">
        <v>9</v>
      </c>
      <c r="K16">
        <v>10</v>
      </c>
      <c r="L16">
        <v>86</v>
      </c>
    </row>
    <row r="17" spans="1:12" x14ac:dyDescent="0.25">
      <c r="A17">
        <v>16</v>
      </c>
      <c r="B17" s="1">
        <v>43456</v>
      </c>
      <c r="C17" s="1" t="str">
        <f>VLOOKUP(ventas[[#This Row],[Id_producto]],productos[[#All],[Id_producto]:[nombre_producto]],2,TRUE)</f>
        <v>Sal</v>
      </c>
      <c r="D17" s="1" t="str">
        <f>VLOOKUP(ventas[[#This Row],[Producto]],Tabla1[#All],2,FALSE)</f>
        <v>Condimentos</v>
      </c>
      <c r="E17">
        <v>5</v>
      </c>
      <c r="F17" t="str">
        <f>VLOOKUP(ventas[[#This Row],[Id_region]],regiones[#All],2,TRUE)</f>
        <v>Texas</v>
      </c>
      <c r="G17">
        <f>VLOOKUP(ventas[[#This Row],[id_cliente]],clientes[#All],6,TRUE)</f>
        <v>4</v>
      </c>
      <c r="H17">
        <v>12</v>
      </c>
      <c r="I17" t="str">
        <f>VLOOKUP(ventas[[#This Row],[id_cliente]],clientes[#All],2,FALSE)</f>
        <v>Kevin Green</v>
      </c>
      <c r="J17">
        <v>4</v>
      </c>
      <c r="K17">
        <v>21</v>
      </c>
      <c r="L17">
        <v>85</v>
      </c>
    </row>
    <row r="18" spans="1:12" x14ac:dyDescent="0.25">
      <c r="A18">
        <v>17</v>
      </c>
      <c r="B18" s="1">
        <v>44955</v>
      </c>
      <c r="C18" s="1" t="str">
        <f>VLOOKUP(ventas[[#This Row],[Id_producto]],productos[[#All],[Id_producto]:[nombre_producto]],2,TRUE)</f>
        <v>Pasta</v>
      </c>
      <c r="D18" s="1" t="str">
        <f>VLOOKUP(ventas[[#This Row],[Producto]],Tabla1[#All],2,FALSE)</f>
        <v>Pastas</v>
      </c>
      <c r="E18">
        <v>6</v>
      </c>
      <c r="F18" t="str">
        <f>VLOOKUP(ventas[[#This Row],[Id_region]],regiones[#All],2,TRUE)</f>
        <v>Tennessee</v>
      </c>
      <c r="G18">
        <f>VLOOKUP(ventas[[#This Row],[id_cliente]],clientes[#All],6,TRUE)</f>
        <v>3</v>
      </c>
      <c r="H18">
        <v>13</v>
      </c>
      <c r="I18" t="str">
        <f>VLOOKUP(ventas[[#This Row],[id_cliente]],clientes[#All],2,FALSE)</f>
        <v>Lisa Hall</v>
      </c>
      <c r="J18">
        <v>2</v>
      </c>
      <c r="K18">
        <v>15</v>
      </c>
      <c r="L18">
        <v>31</v>
      </c>
    </row>
    <row r="19" spans="1:12" x14ac:dyDescent="0.25">
      <c r="A19">
        <v>18</v>
      </c>
      <c r="B19" s="1">
        <v>44513</v>
      </c>
      <c r="C19" s="1" t="str">
        <f>VLOOKUP(ventas[[#This Row],[Id_producto]],productos[[#All],[Id_producto]:[nombre_producto]],2,TRUE)</f>
        <v>Aceite</v>
      </c>
      <c r="D19" s="1" t="str">
        <f>VLOOKUP(ventas[[#This Row],[Producto]],Tabla1[#All],2,FALSE)</f>
        <v>Aceites</v>
      </c>
      <c r="E19">
        <v>7</v>
      </c>
      <c r="F19" t="str">
        <f>VLOOKUP(ventas[[#This Row],[Id_region]],regiones[#All],2,TRUE)</f>
        <v>Indiana</v>
      </c>
      <c r="G19">
        <f>VLOOKUP(ventas[[#This Row],[id_cliente]],clientes[#All],6,TRUE)</f>
        <v>1</v>
      </c>
      <c r="H19">
        <v>14</v>
      </c>
      <c r="I19" t="str">
        <f>VLOOKUP(ventas[[#This Row],[id_cliente]],clientes[#All],2,FALSE)</f>
        <v>David Young</v>
      </c>
      <c r="J19">
        <v>5</v>
      </c>
      <c r="K19">
        <v>33</v>
      </c>
      <c r="L19">
        <v>164</v>
      </c>
    </row>
    <row r="20" spans="1:12" x14ac:dyDescent="0.25">
      <c r="A20">
        <v>19</v>
      </c>
      <c r="B20" s="1">
        <v>43727</v>
      </c>
      <c r="C20" s="1" t="str">
        <f>VLOOKUP(ventas[[#This Row],[Id_producto]],productos[[#All],[Id_producto]:[nombre_producto]],2,TRUE)</f>
        <v>Harina</v>
      </c>
      <c r="D20" s="1" t="str">
        <f>VLOOKUP(ventas[[#This Row],[Producto]],Tabla1[#All],2,FALSE)</f>
        <v>Harinas</v>
      </c>
      <c r="E20">
        <v>8</v>
      </c>
      <c r="F20" t="str">
        <f>VLOOKUP(ventas[[#This Row],[Id_region]],regiones[#All],2,TRUE)</f>
        <v>New York</v>
      </c>
      <c r="G20">
        <f>VLOOKUP(ventas[[#This Row],[id_cliente]],clientes[#All],6,TRUE)</f>
        <v>2</v>
      </c>
      <c r="H20">
        <v>15</v>
      </c>
      <c r="I20" t="str">
        <f>VLOOKUP(ventas[[#This Row],[id_cliente]],clientes[#All],2,FALSE)</f>
        <v>Helen King</v>
      </c>
      <c r="J20">
        <v>8</v>
      </c>
      <c r="K20">
        <v>11</v>
      </c>
      <c r="L20">
        <v>89</v>
      </c>
    </row>
    <row r="21" spans="1:12" x14ac:dyDescent="0.25">
      <c r="A21">
        <v>20</v>
      </c>
      <c r="B21" s="1">
        <v>44603</v>
      </c>
      <c r="C21" s="1" t="str">
        <f>VLOOKUP(ventas[[#This Row],[Id_producto]],productos[[#All],[Id_producto]:[nombre_producto]],2,TRUE)</f>
        <v>Arroz</v>
      </c>
      <c r="D21" s="1" t="str">
        <f>VLOOKUP(ventas[[#This Row],[Producto]],Tabla1[#All],2,FALSE)</f>
        <v>Granos</v>
      </c>
      <c r="E21">
        <v>1</v>
      </c>
      <c r="F21" t="str">
        <f>VLOOKUP(ventas[[#This Row],[Id_region]],regiones[#All],2,TRUE)</f>
        <v>Texas</v>
      </c>
      <c r="G21">
        <f>VLOOKUP(ventas[[#This Row],[id_cliente]],clientes[#All],6,TRUE)</f>
        <v>4</v>
      </c>
      <c r="H21">
        <v>16</v>
      </c>
      <c r="I21" t="str">
        <f>VLOOKUP(ventas[[#This Row],[id_cliente]],clientes[#All],2,FALSE)</f>
        <v>Carol Wright</v>
      </c>
      <c r="J21">
        <v>7</v>
      </c>
      <c r="K21">
        <v>29</v>
      </c>
      <c r="L21">
        <v>203</v>
      </c>
    </row>
    <row r="22" spans="1:12" x14ac:dyDescent="0.25">
      <c r="A22">
        <v>21</v>
      </c>
      <c r="B22" s="1">
        <v>43987</v>
      </c>
      <c r="C22" s="1" t="str">
        <f>VLOOKUP(ventas[[#This Row],[Id_producto]],productos[[#All],[Id_producto]:[nombre_producto]],2,TRUE)</f>
        <v>Frijoles</v>
      </c>
      <c r="D22" s="1" t="str">
        <f>VLOOKUP(ventas[[#This Row],[Producto]],Tabla1[#All],2,FALSE)</f>
        <v>Granos</v>
      </c>
      <c r="E22">
        <v>2</v>
      </c>
      <c r="F22" t="str">
        <f>VLOOKUP(ventas[[#This Row],[Id_region]],regiones[#All],2,TRUE)</f>
        <v>Tennessee</v>
      </c>
      <c r="G22">
        <f>VLOOKUP(ventas[[#This Row],[id_cliente]],clientes[#All],6,TRUE)</f>
        <v>3</v>
      </c>
      <c r="H22">
        <v>17</v>
      </c>
      <c r="I22" t="str">
        <f>VLOOKUP(ventas[[#This Row],[id_cliente]],clientes[#All],2,FALSE)</f>
        <v>Mark Hill</v>
      </c>
      <c r="J22">
        <v>2</v>
      </c>
      <c r="K22">
        <v>6</v>
      </c>
      <c r="L22">
        <v>12</v>
      </c>
    </row>
    <row r="23" spans="1:12" x14ac:dyDescent="0.25">
      <c r="A23">
        <v>22</v>
      </c>
      <c r="B23" s="1">
        <v>44493</v>
      </c>
      <c r="C23" s="1" t="str">
        <f>VLOOKUP(ventas[[#This Row],[Id_producto]],productos[[#All],[Id_producto]:[nombre_producto]],2,TRUE)</f>
        <v>Lentejas</v>
      </c>
      <c r="D23" s="1" t="str">
        <f>VLOOKUP(ventas[[#This Row],[Producto]],Tabla1[#All],2,FALSE)</f>
        <v>Granos</v>
      </c>
      <c r="E23">
        <v>3</v>
      </c>
      <c r="F23" t="str">
        <f>VLOOKUP(ventas[[#This Row],[Id_region]],regiones[#All],2,TRUE)</f>
        <v>Indiana</v>
      </c>
      <c r="G23">
        <f>VLOOKUP(ventas[[#This Row],[id_cliente]],clientes[#All],6,TRUE)</f>
        <v>1</v>
      </c>
      <c r="H23">
        <v>18</v>
      </c>
      <c r="I23" t="str">
        <f>VLOOKUP(ventas[[#This Row],[id_cliente]],clientes[#All],2,FALSE)</f>
        <v>Sarah Adams</v>
      </c>
      <c r="J23">
        <v>9</v>
      </c>
      <c r="K23">
        <v>48</v>
      </c>
      <c r="L23">
        <v>433</v>
      </c>
    </row>
    <row r="24" spans="1:12" x14ac:dyDescent="0.25">
      <c r="A24">
        <v>23</v>
      </c>
      <c r="B24" s="1">
        <v>44653</v>
      </c>
      <c r="C24" s="1" t="str">
        <f>VLOOKUP(ventas[[#This Row],[Id_producto]],productos[[#All],[Id_producto]:[nombre_producto]],2,TRUE)</f>
        <v>Azúcar</v>
      </c>
      <c r="D24" s="1" t="str">
        <f>VLOOKUP(ventas[[#This Row],[Producto]],Tabla1[#All],2,FALSE)</f>
        <v>Dulces</v>
      </c>
      <c r="E24">
        <v>4</v>
      </c>
      <c r="F24" t="str">
        <f>VLOOKUP(ventas[[#This Row],[Id_region]],regiones[#All],2,TRUE)</f>
        <v>New York</v>
      </c>
      <c r="G24">
        <f>VLOOKUP(ventas[[#This Row],[id_cliente]],clientes[#All],6,TRUE)</f>
        <v>2</v>
      </c>
      <c r="H24">
        <v>19</v>
      </c>
      <c r="I24" t="str">
        <f>VLOOKUP(ventas[[#This Row],[id_cliente]],clientes[#All],2,FALSE)</f>
        <v>Nancy Scott</v>
      </c>
      <c r="J24">
        <v>3</v>
      </c>
      <c r="K24">
        <v>10</v>
      </c>
      <c r="L24">
        <v>29</v>
      </c>
    </row>
    <row r="25" spans="1:12" x14ac:dyDescent="0.25">
      <c r="A25">
        <v>24</v>
      </c>
      <c r="B25" s="1">
        <v>43606</v>
      </c>
      <c r="C25" s="1" t="str">
        <f>VLOOKUP(ventas[[#This Row],[Id_producto]],productos[[#All],[Id_producto]:[nombre_producto]],2,TRUE)</f>
        <v>Sal</v>
      </c>
      <c r="D25" s="1" t="str">
        <f>VLOOKUP(ventas[[#This Row],[Producto]],Tabla1[#All],2,FALSE)</f>
        <v>Condimentos</v>
      </c>
      <c r="E25">
        <v>5</v>
      </c>
      <c r="F25" t="str">
        <f>VLOOKUP(ventas[[#This Row],[Id_region]],regiones[#All],2,TRUE)</f>
        <v>Texas</v>
      </c>
      <c r="G25">
        <f>VLOOKUP(ventas[[#This Row],[id_cliente]],clientes[#All],6,TRUE)</f>
        <v>4</v>
      </c>
      <c r="H25">
        <v>20</v>
      </c>
      <c r="I25" t="str">
        <f>VLOOKUP(ventas[[#This Row],[id_cliente]],clientes[#All],2,FALSE)</f>
        <v>Paul Baker</v>
      </c>
      <c r="J25">
        <v>1</v>
      </c>
      <c r="K25">
        <v>21</v>
      </c>
      <c r="L25">
        <v>21</v>
      </c>
    </row>
    <row r="26" spans="1:12" x14ac:dyDescent="0.25">
      <c r="A26">
        <v>25</v>
      </c>
      <c r="B26" s="1">
        <v>44985</v>
      </c>
      <c r="C26" s="1" t="str">
        <f>VLOOKUP(ventas[[#This Row],[Id_producto]],productos[[#All],[Id_producto]:[nombre_producto]],2,TRUE)</f>
        <v>Pasta</v>
      </c>
      <c r="D26" s="1" t="str">
        <f>VLOOKUP(ventas[[#This Row],[Producto]],Tabla1[#All],2,FALSE)</f>
        <v>Pastas</v>
      </c>
      <c r="E26">
        <v>6</v>
      </c>
      <c r="F26" t="str">
        <f>VLOOKUP(ventas[[#This Row],[Id_region]],regiones[#All],2,TRUE)</f>
        <v>Texas</v>
      </c>
      <c r="G26">
        <f>VLOOKUP(ventas[[#This Row],[id_cliente]],clientes[#All],6,TRUE)</f>
        <v>4</v>
      </c>
      <c r="H26">
        <v>1</v>
      </c>
      <c r="I26" t="str">
        <f>VLOOKUP(ventas[[#This Row],[id_cliente]],clientes[#All],2,FALSE)</f>
        <v>Jamie Nash</v>
      </c>
      <c r="J26">
        <v>4</v>
      </c>
      <c r="K26">
        <v>15</v>
      </c>
      <c r="L26">
        <v>61</v>
      </c>
    </row>
    <row r="27" spans="1:12" x14ac:dyDescent="0.25">
      <c r="A27">
        <v>26</v>
      </c>
      <c r="B27" s="1">
        <v>44355</v>
      </c>
      <c r="C27" s="1" t="str">
        <f>VLOOKUP(ventas[[#This Row],[Id_producto]],productos[[#All],[Id_producto]:[nombre_producto]],2,TRUE)</f>
        <v>Aceite</v>
      </c>
      <c r="D27" s="1" t="str">
        <f>VLOOKUP(ventas[[#This Row],[Producto]],Tabla1[#All],2,FALSE)</f>
        <v>Aceites</v>
      </c>
      <c r="E27">
        <v>7</v>
      </c>
      <c r="F27" t="str">
        <f>VLOOKUP(ventas[[#This Row],[Id_region]],regiones[#All],2,TRUE)</f>
        <v>Texas</v>
      </c>
      <c r="G27">
        <f>VLOOKUP(ventas[[#This Row],[id_cliente]],clientes[#All],6,TRUE)</f>
        <v>4</v>
      </c>
      <c r="H27">
        <v>2</v>
      </c>
      <c r="I27" t="str">
        <f>VLOOKUP(ventas[[#This Row],[id_cliente]],clientes[#All],2,FALSE)</f>
        <v>Calvin Garcia</v>
      </c>
      <c r="J27">
        <v>6</v>
      </c>
      <c r="K27">
        <v>33</v>
      </c>
      <c r="L27">
        <v>197</v>
      </c>
    </row>
    <row r="28" spans="1:12" x14ac:dyDescent="0.25">
      <c r="A28">
        <v>27</v>
      </c>
      <c r="B28" s="1">
        <v>44178</v>
      </c>
      <c r="C28" s="1" t="str">
        <f>VLOOKUP(ventas[[#This Row],[Id_producto]],productos[[#All],[Id_producto]:[nombre_producto]],2,TRUE)</f>
        <v>Harina</v>
      </c>
      <c r="D28" s="1" t="str">
        <f>VLOOKUP(ventas[[#This Row],[Producto]],Tabla1[#All],2,FALSE)</f>
        <v>Harinas</v>
      </c>
      <c r="E28">
        <v>8</v>
      </c>
      <c r="F28" t="str">
        <f>VLOOKUP(ventas[[#This Row],[Id_region]],regiones[#All],2,TRUE)</f>
        <v>New York</v>
      </c>
      <c r="G28">
        <f>VLOOKUP(ventas[[#This Row],[id_cliente]],clientes[#All],6,TRUE)</f>
        <v>2</v>
      </c>
      <c r="H28">
        <v>3</v>
      </c>
      <c r="I28" t="str">
        <f>VLOOKUP(ventas[[#This Row],[id_cliente]],clientes[#All],2,FALSE)</f>
        <v>John Stone</v>
      </c>
      <c r="J28">
        <v>5</v>
      </c>
      <c r="K28">
        <v>11</v>
      </c>
      <c r="L28">
        <v>56</v>
      </c>
    </row>
    <row r="29" spans="1:12" x14ac:dyDescent="0.25">
      <c r="A29">
        <v>28</v>
      </c>
      <c r="B29" s="1">
        <v>44751</v>
      </c>
      <c r="C29" s="1" t="str">
        <f>VLOOKUP(ventas[[#This Row],[Id_producto]],productos[[#All],[Id_producto]:[nombre_producto]],2,TRUE)</f>
        <v>Arroz</v>
      </c>
      <c r="D29" s="1" t="str">
        <f>VLOOKUP(ventas[[#This Row],[Producto]],Tabla1[#All],2,FALSE)</f>
        <v>Granos</v>
      </c>
      <c r="E29">
        <v>1</v>
      </c>
      <c r="F29" t="str">
        <f>VLOOKUP(ventas[[#This Row],[Id_region]],regiones[#All],2,TRUE)</f>
        <v>Tennessee</v>
      </c>
      <c r="G29">
        <f>VLOOKUP(ventas[[#This Row],[id_cliente]],clientes[#All],6,TRUE)</f>
        <v>3</v>
      </c>
      <c r="H29">
        <v>4</v>
      </c>
      <c r="I29" t="str">
        <f>VLOOKUP(ventas[[#This Row],[id_cliente]],clientes[#All],2,FALSE)</f>
        <v>Michael Berger</v>
      </c>
      <c r="J29">
        <v>2</v>
      </c>
      <c r="K29">
        <v>29</v>
      </c>
      <c r="L29">
        <v>58</v>
      </c>
    </row>
    <row r="30" spans="1:12" x14ac:dyDescent="0.25">
      <c r="A30">
        <v>29</v>
      </c>
      <c r="B30" s="1">
        <v>43401</v>
      </c>
      <c r="C30" s="1" t="str">
        <f>VLOOKUP(ventas[[#This Row],[Id_producto]],productos[[#All],[Id_producto]:[nombre_producto]],2,TRUE)</f>
        <v>Frijoles</v>
      </c>
      <c r="D30" s="1" t="str">
        <f>VLOOKUP(ventas[[#This Row],[Producto]],Tabla1[#All],2,FALSE)</f>
        <v>Granos</v>
      </c>
      <c r="E30">
        <v>2</v>
      </c>
      <c r="F30" t="str">
        <f>VLOOKUP(ventas[[#This Row],[Id_region]],regiones[#All],2,TRUE)</f>
        <v>Tennessee</v>
      </c>
      <c r="G30">
        <f>VLOOKUP(ventas[[#This Row],[id_cliente]],clientes[#All],6,TRUE)</f>
        <v>3</v>
      </c>
      <c r="H30">
        <v>5</v>
      </c>
      <c r="I30" t="str">
        <f>VLOOKUP(ventas[[#This Row],[id_cliente]],clientes[#All],2,FALSE)</f>
        <v>Jonathan Berry</v>
      </c>
      <c r="J30">
        <v>8</v>
      </c>
      <c r="K30">
        <v>6</v>
      </c>
      <c r="L30">
        <v>48</v>
      </c>
    </row>
    <row r="31" spans="1:12" x14ac:dyDescent="0.25">
      <c r="A31">
        <v>30</v>
      </c>
      <c r="B31" s="1">
        <v>44213</v>
      </c>
      <c r="C31" s="1" t="str">
        <f>VLOOKUP(ventas[[#This Row],[Id_producto]],productos[[#All],[Id_producto]:[nombre_producto]],2,TRUE)</f>
        <v>Lentejas</v>
      </c>
      <c r="D31" s="1" t="str">
        <f>VLOOKUP(ventas[[#This Row],[Producto]],Tabla1[#All],2,FALSE)</f>
        <v>Granos</v>
      </c>
      <c r="E31">
        <v>3</v>
      </c>
      <c r="F31" t="str">
        <f>VLOOKUP(ventas[[#This Row],[Id_region]],regiones[#All],2,TRUE)</f>
        <v>New York</v>
      </c>
      <c r="G31">
        <f>VLOOKUP(ventas[[#This Row],[id_cliente]],clientes[#All],6,TRUE)</f>
        <v>2</v>
      </c>
      <c r="H31">
        <v>6</v>
      </c>
      <c r="I31" t="str">
        <f>VLOOKUP(ventas[[#This Row],[id_cliente]],clientes[#All],2,FALSE)</f>
        <v>Samantha Hughes</v>
      </c>
      <c r="J31">
        <v>3</v>
      </c>
      <c r="K31">
        <v>48</v>
      </c>
      <c r="L31">
        <v>144</v>
      </c>
    </row>
    <row r="32" spans="1:12" x14ac:dyDescent="0.25">
      <c r="A32">
        <v>31</v>
      </c>
      <c r="B32" s="1">
        <v>44047</v>
      </c>
      <c r="C32" s="1" t="str">
        <f>VLOOKUP(ventas[[#This Row],[Id_producto]],productos[[#All],[Id_producto]:[nombre_producto]],2,TRUE)</f>
        <v>Azúcar</v>
      </c>
      <c r="D32" s="1" t="str">
        <f>VLOOKUP(ventas[[#This Row],[Producto]],Tabla1[#All],2,FALSE)</f>
        <v>Dulces</v>
      </c>
      <c r="E32">
        <v>4</v>
      </c>
      <c r="F32" t="str">
        <f>VLOOKUP(ventas[[#This Row],[Id_region]],regiones[#All],2,TRUE)</f>
        <v>Indiana</v>
      </c>
      <c r="G32">
        <f>VLOOKUP(ventas[[#This Row],[id_cliente]],clientes[#All],6,TRUE)</f>
        <v>1</v>
      </c>
      <c r="H32">
        <v>7</v>
      </c>
      <c r="I32" t="str">
        <f>VLOOKUP(ventas[[#This Row],[id_cliente]],clientes[#All],2,FALSE)</f>
        <v>Brian Brown</v>
      </c>
      <c r="J32">
        <v>9</v>
      </c>
      <c r="K32">
        <v>10</v>
      </c>
      <c r="L32">
        <v>86</v>
      </c>
    </row>
    <row r="33" spans="1:12" x14ac:dyDescent="0.25">
      <c r="A33">
        <v>32</v>
      </c>
      <c r="B33" s="1">
        <v>45058</v>
      </c>
      <c r="C33" s="1" t="str">
        <f>VLOOKUP(ventas[[#This Row],[Id_producto]],productos[[#All],[Id_producto]:[nombre_producto]],2,TRUE)</f>
        <v>Sal</v>
      </c>
      <c r="D33" s="1" t="str">
        <f>VLOOKUP(ventas[[#This Row],[Producto]],Tabla1[#All],2,FALSE)</f>
        <v>Condimentos</v>
      </c>
      <c r="E33">
        <v>5</v>
      </c>
      <c r="F33" t="str">
        <f>VLOOKUP(ventas[[#This Row],[Id_region]],regiones[#All],2,TRUE)</f>
        <v>Texas</v>
      </c>
      <c r="G33">
        <f>VLOOKUP(ventas[[#This Row],[id_cliente]],clientes[#All],6,TRUE)</f>
        <v>4</v>
      </c>
      <c r="H33">
        <v>8</v>
      </c>
      <c r="I33" t="str">
        <f>VLOOKUP(ventas[[#This Row],[id_cliente]],clientes[#All],2,FALSE)</f>
        <v>Jessica White</v>
      </c>
      <c r="J33">
        <v>7</v>
      </c>
      <c r="K33">
        <v>21</v>
      </c>
      <c r="L33">
        <v>148</v>
      </c>
    </row>
    <row r="34" spans="1:12" x14ac:dyDescent="0.25">
      <c r="A34">
        <v>33</v>
      </c>
      <c r="B34" s="1">
        <v>44639</v>
      </c>
      <c r="C34" s="1" t="str">
        <f>VLOOKUP(ventas[[#This Row],[Id_producto]],productos[[#All],[Id_producto]:[nombre_producto]],2,TRUE)</f>
        <v>Pasta</v>
      </c>
      <c r="D34" s="1" t="str">
        <f>VLOOKUP(ventas[[#This Row],[Producto]],Tabla1[#All],2,FALSE)</f>
        <v>Pastas</v>
      </c>
      <c r="E34">
        <v>6</v>
      </c>
      <c r="F34" t="str">
        <f>VLOOKUP(ventas[[#This Row],[Id_region]],regiones[#All],2,TRUE)</f>
        <v>Tennessee</v>
      </c>
      <c r="G34">
        <f>VLOOKUP(ventas[[#This Row],[id_cliente]],clientes[#All],6,TRUE)</f>
        <v>3</v>
      </c>
      <c r="H34">
        <v>9</v>
      </c>
      <c r="I34" t="str">
        <f>VLOOKUP(ventas[[#This Row],[id_cliente]],clientes[#All],2,FALSE)</f>
        <v>George Harris</v>
      </c>
      <c r="J34">
        <v>4</v>
      </c>
      <c r="K34">
        <v>15</v>
      </c>
      <c r="L34">
        <v>61</v>
      </c>
    </row>
    <row r="35" spans="1:12" x14ac:dyDescent="0.25">
      <c r="A35">
        <v>34</v>
      </c>
      <c r="B35" s="1">
        <v>44187</v>
      </c>
      <c r="C35" s="1" t="str">
        <f>VLOOKUP(ventas[[#This Row],[Id_producto]],productos[[#All],[Id_producto]:[nombre_producto]],2,TRUE)</f>
        <v>Aceite</v>
      </c>
      <c r="D35" s="1" t="str">
        <f>VLOOKUP(ventas[[#This Row],[Producto]],Tabla1[#All],2,FALSE)</f>
        <v>Aceites</v>
      </c>
      <c r="E35">
        <v>7</v>
      </c>
      <c r="F35" t="str">
        <f>VLOOKUP(ventas[[#This Row],[Id_region]],regiones[#All],2,TRUE)</f>
        <v>Indiana</v>
      </c>
      <c r="G35">
        <f>VLOOKUP(ventas[[#This Row],[id_cliente]],clientes[#All],6,TRUE)</f>
        <v>1</v>
      </c>
      <c r="H35">
        <v>10</v>
      </c>
      <c r="I35" t="str">
        <f>VLOOKUP(ventas[[#This Row],[id_cliente]],clientes[#All],2,FALSE)</f>
        <v>Amanda Clark</v>
      </c>
      <c r="J35">
        <v>1</v>
      </c>
      <c r="K35">
        <v>33</v>
      </c>
      <c r="L35">
        <v>33</v>
      </c>
    </row>
    <row r="36" spans="1:12" x14ac:dyDescent="0.25">
      <c r="A36">
        <v>35</v>
      </c>
      <c r="B36" s="1">
        <v>44323</v>
      </c>
      <c r="C36" s="1" t="str">
        <f>VLOOKUP(ventas[[#This Row],[Id_producto]],productos[[#All],[Id_producto]:[nombre_producto]],2,TRUE)</f>
        <v>Harina</v>
      </c>
      <c r="D36" s="1" t="str">
        <f>VLOOKUP(ventas[[#This Row],[Producto]],Tabla1[#All],2,FALSE)</f>
        <v>Harinas</v>
      </c>
      <c r="E36">
        <v>8</v>
      </c>
      <c r="F36" t="str">
        <f>VLOOKUP(ventas[[#This Row],[Id_region]],regiones[#All],2,TRUE)</f>
        <v>New York</v>
      </c>
      <c r="G36">
        <f>VLOOKUP(ventas[[#This Row],[id_cliente]],clientes[#All],6,TRUE)</f>
        <v>2</v>
      </c>
      <c r="H36">
        <v>11</v>
      </c>
      <c r="I36" t="str">
        <f>VLOOKUP(ventas[[#This Row],[id_cliente]],clientes[#All],2,FALSE)</f>
        <v>Brenda Lee</v>
      </c>
      <c r="J36">
        <v>5</v>
      </c>
      <c r="K36">
        <v>11</v>
      </c>
      <c r="L36">
        <v>56</v>
      </c>
    </row>
    <row r="37" spans="1:12" x14ac:dyDescent="0.25">
      <c r="A37">
        <v>36</v>
      </c>
      <c r="B37" s="1">
        <v>43479</v>
      </c>
      <c r="C37" s="1" t="str">
        <f>VLOOKUP(ventas[[#This Row],[Id_producto]],productos[[#All],[Id_producto]:[nombre_producto]],2,TRUE)</f>
        <v>Arroz</v>
      </c>
      <c r="D37" s="1" t="str">
        <f>VLOOKUP(ventas[[#This Row],[Producto]],Tabla1[#All],2,FALSE)</f>
        <v>Granos</v>
      </c>
      <c r="E37">
        <v>1</v>
      </c>
      <c r="F37" t="str">
        <f>VLOOKUP(ventas[[#This Row],[Id_region]],regiones[#All],2,TRUE)</f>
        <v>Texas</v>
      </c>
      <c r="G37">
        <f>VLOOKUP(ventas[[#This Row],[id_cliente]],clientes[#All],6,TRUE)</f>
        <v>4</v>
      </c>
      <c r="H37">
        <v>12</v>
      </c>
      <c r="I37" t="str">
        <f>VLOOKUP(ventas[[#This Row],[id_cliente]],clientes[#All],2,FALSE)</f>
        <v>Kevin Green</v>
      </c>
      <c r="J37">
        <v>2</v>
      </c>
      <c r="K37">
        <v>29</v>
      </c>
      <c r="L37">
        <v>58</v>
      </c>
    </row>
    <row r="38" spans="1:12" x14ac:dyDescent="0.25">
      <c r="A38">
        <v>37</v>
      </c>
      <c r="B38" s="1">
        <v>44085</v>
      </c>
      <c r="C38" s="1" t="str">
        <f>VLOOKUP(ventas[[#This Row],[Id_producto]],productos[[#All],[Id_producto]:[nombre_producto]],2,TRUE)</f>
        <v>Frijoles</v>
      </c>
      <c r="D38" s="1" t="str">
        <f>VLOOKUP(ventas[[#This Row],[Producto]],Tabla1[#All],2,FALSE)</f>
        <v>Granos</v>
      </c>
      <c r="E38">
        <v>2</v>
      </c>
      <c r="F38" t="str">
        <f>VLOOKUP(ventas[[#This Row],[Id_region]],regiones[#All],2,TRUE)</f>
        <v>Tennessee</v>
      </c>
      <c r="G38">
        <f>VLOOKUP(ventas[[#This Row],[id_cliente]],clientes[#All],6,TRUE)</f>
        <v>3</v>
      </c>
      <c r="H38">
        <v>13</v>
      </c>
      <c r="I38" t="str">
        <f>VLOOKUP(ventas[[#This Row],[id_cliente]],clientes[#All],2,FALSE)</f>
        <v>Lisa Hall</v>
      </c>
      <c r="J38">
        <v>3</v>
      </c>
      <c r="K38">
        <v>6</v>
      </c>
      <c r="L38">
        <v>18</v>
      </c>
    </row>
    <row r="39" spans="1:12" x14ac:dyDescent="0.25">
      <c r="A39">
        <v>38</v>
      </c>
      <c r="B39" s="1">
        <v>43184</v>
      </c>
      <c r="C39" s="1" t="str">
        <f>VLOOKUP(ventas[[#This Row],[Id_producto]],productos[[#All],[Id_producto]:[nombre_producto]],2,TRUE)</f>
        <v>Lentejas</v>
      </c>
      <c r="D39" s="1" t="str">
        <f>VLOOKUP(ventas[[#This Row],[Producto]],Tabla1[#All],2,FALSE)</f>
        <v>Granos</v>
      </c>
      <c r="E39">
        <v>3</v>
      </c>
      <c r="F39" t="str">
        <f>VLOOKUP(ventas[[#This Row],[Id_region]],regiones[#All],2,TRUE)</f>
        <v>Indiana</v>
      </c>
      <c r="G39">
        <f>VLOOKUP(ventas[[#This Row],[id_cliente]],clientes[#All],6,TRUE)</f>
        <v>1</v>
      </c>
      <c r="H39">
        <v>14</v>
      </c>
      <c r="I39" t="str">
        <f>VLOOKUP(ventas[[#This Row],[id_cliente]],clientes[#All],2,FALSE)</f>
        <v>David Young</v>
      </c>
      <c r="J39">
        <v>6</v>
      </c>
      <c r="K39">
        <v>48</v>
      </c>
      <c r="L39">
        <v>289</v>
      </c>
    </row>
    <row r="40" spans="1:12" x14ac:dyDescent="0.25">
      <c r="A40">
        <v>39</v>
      </c>
      <c r="B40" s="1">
        <v>44873</v>
      </c>
      <c r="C40" s="1" t="str">
        <f>VLOOKUP(ventas[[#This Row],[Id_producto]],productos[[#All],[Id_producto]:[nombre_producto]],2,TRUE)</f>
        <v>Azúcar</v>
      </c>
      <c r="D40" s="1" t="str">
        <f>VLOOKUP(ventas[[#This Row],[Producto]],Tabla1[#All],2,FALSE)</f>
        <v>Dulces</v>
      </c>
      <c r="E40">
        <v>4</v>
      </c>
      <c r="F40" t="str">
        <f>VLOOKUP(ventas[[#This Row],[Id_region]],regiones[#All],2,TRUE)</f>
        <v>New York</v>
      </c>
      <c r="G40">
        <f>VLOOKUP(ventas[[#This Row],[id_cliente]],clientes[#All],6,TRUE)</f>
        <v>2</v>
      </c>
      <c r="H40">
        <v>15</v>
      </c>
      <c r="I40" t="str">
        <f>VLOOKUP(ventas[[#This Row],[id_cliente]],clientes[#All],2,FALSE)</f>
        <v>Helen King</v>
      </c>
      <c r="J40">
        <v>9</v>
      </c>
      <c r="K40">
        <v>10</v>
      </c>
      <c r="L40">
        <v>86</v>
      </c>
    </row>
    <row r="41" spans="1:12" x14ac:dyDescent="0.25">
      <c r="A41">
        <v>40</v>
      </c>
      <c r="B41" s="1">
        <v>43849</v>
      </c>
      <c r="C41" s="1" t="str">
        <f>VLOOKUP(ventas[[#This Row],[Id_producto]],productos[[#All],[Id_producto]:[nombre_producto]],2,TRUE)</f>
        <v>Sal</v>
      </c>
      <c r="D41" s="1" t="str">
        <f>VLOOKUP(ventas[[#This Row],[Producto]],Tabla1[#All],2,FALSE)</f>
        <v>Condimentos</v>
      </c>
      <c r="E41">
        <v>5</v>
      </c>
      <c r="F41" t="str">
        <f>VLOOKUP(ventas[[#This Row],[Id_region]],regiones[#All],2,TRUE)</f>
        <v>Texas</v>
      </c>
      <c r="G41">
        <f>VLOOKUP(ventas[[#This Row],[id_cliente]],clientes[#All],6,TRUE)</f>
        <v>4</v>
      </c>
      <c r="H41">
        <v>16</v>
      </c>
      <c r="I41" t="str">
        <f>VLOOKUP(ventas[[#This Row],[id_cliente]],clientes[#All],2,FALSE)</f>
        <v>Carol Wright</v>
      </c>
      <c r="J41">
        <v>4</v>
      </c>
      <c r="K41">
        <v>21</v>
      </c>
      <c r="L41">
        <v>85</v>
      </c>
    </row>
    <row r="42" spans="1:12" x14ac:dyDescent="0.25">
      <c r="A42">
        <v>41</v>
      </c>
      <c r="B42" s="1">
        <v>43438</v>
      </c>
      <c r="C42" s="1" t="str">
        <f>VLOOKUP(ventas[[#This Row],[Id_producto]],productos[[#All],[Id_producto]:[nombre_producto]],2,TRUE)</f>
        <v>Pasta</v>
      </c>
      <c r="D42" s="1" t="str">
        <f>VLOOKUP(ventas[[#This Row],[Producto]],Tabla1[#All],2,FALSE)</f>
        <v>Pastas</v>
      </c>
      <c r="E42">
        <v>6</v>
      </c>
      <c r="F42" t="str">
        <f>VLOOKUP(ventas[[#This Row],[Id_region]],regiones[#All],2,TRUE)</f>
        <v>Tennessee</v>
      </c>
      <c r="G42">
        <f>VLOOKUP(ventas[[#This Row],[id_cliente]],clientes[#All],6,TRUE)</f>
        <v>3</v>
      </c>
      <c r="H42">
        <v>17</v>
      </c>
      <c r="I42" t="str">
        <f>VLOOKUP(ventas[[#This Row],[id_cliente]],clientes[#All],2,FALSE)</f>
        <v>Mark Hill</v>
      </c>
      <c r="J42">
        <v>7</v>
      </c>
      <c r="K42">
        <v>15</v>
      </c>
      <c r="L42">
        <v>107</v>
      </c>
    </row>
    <row r="43" spans="1:12" x14ac:dyDescent="0.25">
      <c r="A43">
        <v>42</v>
      </c>
      <c r="B43" s="1">
        <v>44253</v>
      </c>
      <c r="C43" s="1" t="str">
        <f>VLOOKUP(ventas[[#This Row],[Id_producto]],productos[[#All],[Id_producto]:[nombre_producto]],2,TRUE)</f>
        <v>Aceite</v>
      </c>
      <c r="D43" s="1" t="str">
        <f>VLOOKUP(ventas[[#This Row],[Producto]],Tabla1[#All],2,FALSE)</f>
        <v>Aceites</v>
      </c>
      <c r="E43">
        <v>7</v>
      </c>
      <c r="F43" t="str">
        <f>VLOOKUP(ventas[[#This Row],[Id_region]],regiones[#All],2,TRUE)</f>
        <v>Indiana</v>
      </c>
      <c r="G43">
        <f>VLOOKUP(ventas[[#This Row],[id_cliente]],clientes[#All],6,TRUE)</f>
        <v>1</v>
      </c>
      <c r="H43">
        <v>18</v>
      </c>
      <c r="I43" t="str">
        <f>VLOOKUP(ventas[[#This Row],[id_cliente]],clientes[#All],2,FALSE)</f>
        <v>Sarah Adams</v>
      </c>
      <c r="J43">
        <v>8</v>
      </c>
      <c r="K43">
        <v>33</v>
      </c>
      <c r="L43">
        <v>262</v>
      </c>
    </row>
    <row r="44" spans="1:12" x14ac:dyDescent="0.25">
      <c r="A44">
        <v>43</v>
      </c>
      <c r="B44" s="1">
        <v>43751</v>
      </c>
      <c r="C44" s="1" t="str">
        <f>VLOOKUP(ventas[[#This Row],[Id_producto]],productos[[#All],[Id_producto]:[nombre_producto]],2,TRUE)</f>
        <v>Harina</v>
      </c>
      <c r="D44" s="1" t="str">
        <f>VLOOKUP(ventas[[#This Row],[Producto]],Tabla1[#All],2,FALSE)</f>
        <v>Harinas</v>
      </c>
      <c r="E44">
        <v>8</v>
      </c>
      <c r="F44" t="str">
        <f>VLOOKUP(ventas[[#This Row],[Id_region]],regiones[#All],2,TRUE)</f>
        <v>New York</v>
      </c>
      <c r="G44">
        <f>VLOOKUP(ventas[[#This Row],[id_cliente]],clientes[#All],6,TRUE)</f>
        <v>2</v>
      </c>
      <c r="H44">
        <v>19</v>
      </c>
      <c r="I44" t="str">
        <f>VLOOKUP(ventas[[#This Row],[id_cliente]],clientes[#All],2,FALSE)</f>
        <v>Nancy Scott</v>
      </c>
      <c r="J44">
        <v>5</v>
      </c>
      <c r="K44">
        <v>11</v>
      </c>
      <c r="L44">
        <v>56</v>
      </c>
    </row>
    <row r="45" spans="1:12" x14ac:dyDescent="0.25">
      <c r="A45">
        <v>44</v>
      </c>
      <c r="B45" s="1">
        <v>44263</v>
      </c>
      <c r="C45" s="1" t="str">
        <f>VLOOKUP(ventas[[#This Row],[Id_producto]],productos[[#All],[Id_producto]:[nombre_producto]],2,TRUE)</f>
        <v>Arroz</v>
      </c>
      <c r="D45" s="1" t="str">
        <f>VLOOKUP(ventas[[#This Row],[Producto]],Tabla1[#All],2,FALSE)</f>
        <v>Granos</v>
      </c>
      <c r="E45">
        <v>1</v>
      </c>
      <c r="F45" t="str">
        <f>VLOOKUP(ventas[[#This Row],[Id_region]],regiones[#All],2,TRUE)</f>
        <v>Texas</v>
      </c>
      <c r="G45">
        <f>VLOOKUP(ventas[[#This Row],[id_cliente]],clientes[#All],6,TRUE)</f>
        <v>4</v>
      </c>
      <c r="H45">
        <v>20</v>
      </c>
      <c r="I45" t="str">
        <f>VLOOKUP(ventas[[#This Row],[id_cliente]],clientes[#All],2,FALSE)</f>
        <v>Paul Baker</v>
      </c>
      <c r="J45">
        <v>2</v>
      </c>
      <c r="K45">
        <v>29</v>
      </c>
      <c r="L45">
        <v>58</v>
      </c>
    </row>
    <row r="46" spans="1:12" x14ac:dyDescent="0.25">
      <c r="A46">
        <v>45</v>
      </c>
      <c r="B46" s="1">
        <v>43608</v>
      </c>
      <c r="C46" s="1" t="str">
        <f>VLOOKUP(ventas[[#This Row],[Id_producto]],productos[[#All],[Id_producto]:[nombre_producto]],2,TRUE)</f>
        <v>Frijoles</v>
      </c>
      <c r="D46" s="1" t="str">
        <f>VLOOKUP(ventas[[#This Row],[Producto]],Tabla1[#All],2,FALSE)</f>
        <v>Granos</v>
      </c>
      <c r="E46">
        <v>2</v>
      </c>
      <c r="F46" t="str">
        <f>VLOOKUP(ventas[[#This Row],[Id_region]],regiones[#All],2,TRUE)</f>
        <v>Texas</v>
      </c>
      <c r="G46">
        <f>VLOOKUP(ventas[[#This Row],[id_cliente]],clientes[#All],6,TRUE)</f>
        <v>4</v>
      </c>
      <c r="H46">
        <v>1</v>
      </c>
      <c r="I46" t="str">
        <f>VLOOKUP(ventas[[#This Row],[id_cliente]],clientes[#All],2,FALSE)</f>
        <v>Jamie Nash</v>
      </c>
      <c r="J46">
        <v>9</v>
      </c>
      <c r="K46">
        <v>6</v>
      </c>
      <c r="L46">
        <v>54</v>
      </c>
    </row>
    <row r="47" spans="1:12" x14ac:dyDescent="0.25">
      <c r="A47">
        <v>46</v>
      </c>
      <c r="B47" s="1">
        <v>44591</v>
      </c>
      <c r="C47" s="1" t="str">
        <f>VLOOKUP(ventas[[#This Row],[Id_producto]],productos[[#All],[Id_producto]:[nombre_producto]],2,TRUE)</f>
        <v>Lentejas</v>
      </c>
      <c r="D47" s="1" t="str">
        <f>VLOOKUP(ventas[[#This Row],[Producto]],Tabla1[#All],2,FALSE)</f>
        <v>Granos</v>
      </c>
      <c r="E47">
        <v>3</v>
      </c>
      <c r="F47" t="str">
        <f>VLOOKUP(ventas[[#This Row],[Id_region]],regiones[#All],2,TRUE)</f>
        <v>Texas</v>
      </c>
      <c r="G47">
        <f>VLOOKUP(ventas[[#This Row],[id_cliente]],clientes[#All],6,TRUE)</f>
        <v>4</v>
      </c>
      <c r="H47">
        <v>2</v>
      </c>
      <c r="I47" t="str">
        <f>VLOOKUP(ventas[[#This Row],[id_cliente]],clientes[#All],2,FALSE)</f>
        <v>Calvin Garcia</v>
      </c>
      <c r="J47">
        <v>4</v>
      </c>
      <c r="K47">
        <v>48</v>
      </c>
      <c r="L47">
        <v>193</v>
      </c>
    </row>
    <row r="48" spans="1:12" x14ac:dyDescent="0.25">
      <c r="A48">
        <v>47</v>
      </c>
      <c r="B48" s="1">
        <v>43936</v>
      </c>
      <c r="C48" s="1" t="str">
        <f>VLOOKUP(ventas[[#This Row],[Id_producto]],productos[[#All],[Id_producto]:[nombre_producto]],2,TRUE)</f>
        <v>Azúcar</v>
      </c>
      <c r="D48" s="1" t="str">
        <f>VLOOKUP(ventas[[#This Row],[Producto]],Tabla1[#All],2,FALSE)</f>
        <v>Dulces</v>
      </c>
      <c r="E48">
        <v>4</v>
      </c>
      <c r="F48" t="str">
        <f>VLOOKUP(ventas[[#This Row],[Id_region]],regiones[#All],2,TRUE)</f>
        <v>New York</v>
      </c>
      <c r="G48">
        <f>VLOOKUP(ventas[[#This Row],[id_cliente]],clientes[#All],6,TRUE)</f>
        <v>2</v>
      </c>
      <c r="H48">
        <v>3</v>
      </c>
      <c r="I48" t="str">
        <f>VLOOKUP(ventas[[#This Row],[id_cliente]],clientes[#All],2,FALSE)</f>
        <v>John Stone</v>
      </c>
      <c r="J48">
        <v>7</v>
      </c>
      <c r="K48">
        <v>10</v>
      </c>
      <c r="L48">
        <v>67</v>
      </c>
    </row>
    <row r="49" spans="1:12" x14ac:dyDescent="0.25">
      <c r="A49">
        <v>48</v>
      </c>
      <c r="B49" s="1">
        <v>44856</v>
      </c>
      <c r="C49" s="1" t="str">
        <f>VLOOKUP(ventas[[#This Row],[Id_producto]],productos[[#All],[Id_producto]:[nombre_producto]],2,TRUE)</f>
        <v>Sal</v>
      </c>
      <c r="D49" s="1" t="str">
        <f>VLOOKUP(ventas[[#This Row],[Producto]],Tabla1[#All],2,FALSE)</f>
        <v>Condimentos</v>
      </c>
      <c r="E49">
        <v>5</v>
      </c>
      <c r="F49" t="str">
        <f>VLOOKUP(ventas[[#This Row],[Id_region]],regiones[#All],2,TRUE)</f>
        <v>Tennessee</v>
      </c>
      <c r="G49">
        <f>VLOOKUP(ventas[[#This Row],[id_cliente]],clientes[#All],6,TRUE)</f>
        <v>3</v>
      </c>
      <c r="H49">
        <v>4</v>
      </c>
      <c r="I49" t="str">
        <f>VLOOKUP(ventas[[#This Row],[id_cliente]],clientes[#All],2,FALSE)</f>
        <v>Michael Berger</v>
      </c>
      <c r="J49">
        <v>3</v>
      </c>
      <c r="K49">
        <v>21</v>
      </c>
      <c r="L49">
        <v>63</v>
      </c>
    </row>
    <row r="50" spans="1:12" x14ac:dyDescent="0.25">
      <c r="A50">
        <v>49</v>
      </c>
      <c r="B50" s="1">
        <v>44457</v>
      </c>
      <c r="C50" s="1" t="str">
        <f>VLOOKUP(ventas[[#This Row],[Id_producto]],productos[[#All],[Id_producto]:[nombre_producto]],2,TRUE)</f>
        <v>Pasta</v>
      </c>
      <c r="D50" s="1" t="str">
        <f>VLOOKUP(ventas[[#This Row],[Producto]],Tabla1[#All],2,FALSE)</f>
        <v>Pastas</v>
      </c>
      <c r="E50">
        <v>6</v>
      </c>
      <c r="F50" t="str">
        <f>VLOOKUP(ventas[[#This Row],[Id_region]],regiones[#All],2,TRUE)</f>
        <v>Tennessee</v>
      </c>
      <c r="G50">
        <f>VLOOKUP(ventas[[#This Row],[id_cliente]],clientes[#All],6,TRUE)</f>
        <v>3</v>
      </c>
      <c r="H50">
        <v>5</v>
      </c>
      <c r="I50" t="str">
        <f>VLOOKUP(ventas[[#This Row],[id_cliente]],clientes[#All],2,FALSE)</f>
        <v>Jonathan Berry</v>
      </c>
      <c r="J50">
        <v>8</v>
      </c>
      <c r="K50">
        <v>15</v>
      </c>
      <c r="L50">
        <v>122</v>
      </c>
    </row>
    <row r="51" spans="1:12" x14ac:dyDescent="0.25">
      <c r="A51">
        <v>50</v>
      </c>
      <c r="B51" s="1">
        <v>44006</v>
      </c>
      <c r="C51" s="1" t="str">
        <f>VLOOKUP(ventas[[#This Row],[Id_producto]],productos[[#All],[Id_producto]:[nombre_producto]],2,TRUE)</f>
        <v>Aceite</v>
      </c>
      <c r="D51" s="1" t="str">
        <f>VLOOKUP(ventas[[#This Row],[Producto]],Tabla1[#All],2,FALSE)</f>
        <v>Aceites</v>
      </c>
      <c r="E51">
        <v>7</v>
      </c>
      <c r="F51" t="str">
        <f>VLOOKUP(ventas[[#This Row],[Id_region]],regiones[#All],2,TRUE)</f>
        <v>New York</v>
      </c>
      <c r="G51">
        <f>VLOOKUP(ventas[[#This Row],[id_cliente]],clientes[#All],6,TRUE)</f>
        <v>2</v>
      </c>
      <c r="H51">
        <v>6</v>
      </c>
      <c r="I51" t="str">
        <f>VLOOKUP(ventas[[#This Row],[id_cliente]],clientes[#All],2,FALSE)</f>
        <v>Samantha Hughes</v>
      </c>
      <c r="J51">
        <v>5</v>
      </c>
      <c r="K51">
        <v>33</v>
      </c>
      <c r="L51">
        <v>164</v>
      </c>
    </row>
    <row r="52" spans="1:12" x14ac:dyDescent="0.25">
      <c r="A52">
        <v>51</v>
      </c>
      <c r="B52" s="1">
        <v>43353</v>
      </c>
      <c r="C52" s="1" t="str">
        <f>VLOOKUP(ventas[[#This Row],[Id_producto]],productos[[#All],[Id_producto]:[nombre_producto]],2,TRUE)</f>
        <v>Harina</v>
      </c>
      <c r="D52" s="1" t="str">
        <f>VLOOKUP(ventas[[#This Row],[Producto]],Tabla1[#All],2,FALSE)</f>
        <v>Harinas</v>
      </c>
      <c r="E52">
        <v>8</v>
      </c>
      <c r="F52" t="str">
        <f>VLOOKUP(ventas[[#This Row],[Id_region]],regiones[#All],2,TRUE)</f>
        <v>Indiana</v>
      </c>
      <c r="G52">
        <f>VLOOKUP(ventas[[#This Row],[id_cliente]],clientes[#All],6,TRUE)</f>
        <v>1</v>
      </c>
      <c r="H52">
        <v>7</v>
      </c>
      <c r="I52" t="str">
        <f>VLOOKUP(ventas[[#This Row],[id_cliente]],clientes[#All],2,FALSE)</f>
        <v>Brian Brown</v>
      </c>
      <c r="J52">
        <v>4</v>
      </c>
      <c r="K52">
        <v>11</v>
      </c>
      <c r="L52">
        <v>44</v>
      </c>
    </row>
    <row r="53" spans="1:12" x14ac:dyDescent="0.25">
      <c r="A53">
        <v>52</v>
      </c>
      <c r="B53" s="1">
        <v>44662</v>
      </c>
      <c r="C53" s="1" t="str">
        <f>VLOOKUP(ventas[[#This Row],[Id_producto]],productos[[#All],[Id_producto]:[nombre_producto]],2,TRUE)</f>
        <v>Arroz</v>
      </c>
      <c r="D53" s="1" t="str">
        <f>VLOOKUP(ventas[[#This Row],[Producto]],Tabla1[#All],2,FALSE)</f>
        <v>Granos</v>
      </c>
      <c r="E53">
        <v>1</v>
      </c>
      <c r="F53" t="str">
        <f>VLOOKUP(ventas[[#This Row],[Id_region]],regiones[#All],2,TRUE)</f>
        <v>Texas</v>
      </c>
      <c r="G53">
        <f>VLOOKUP(ventas[[#This Row],[id_cliente]],clientes[#All],6,TRUE)</f>
        <v>4</v>
      </c>
      <c r="H53">
        <v>8</v>
      </c>
      <c r="I53" t="str">
        <f>VLOOKUP(ventas[[#This Row],[id_cliente]],clientes[#All],2,FALSE)</f>
        <v>Jessica White</v>
      </c>
      <c r="J53">
        <v>6</v>
      </c>
      <c r="K53">
        <v>29</v>
      </c>
      <c r="L53">
        <v>174</v>
      </c>
    </row>
    <row r="54" spans="1:12" x14ac:dyDescent="0.25">
      <c r="A54">
        <v>53</v>
      </c>
      <c r="B54" s="1">
        <v>43705</v>
      </c>
      <c r="C54" s="1" t="str">
        <f>VLOOKUP(ventas[[#This Row],[Id_producto]],productos[[#All],[Id_producto]:[nombre_producto]],2,TRUE)</f>
        <v>Frijoles</v>
      </c>
      <c r="D54" s="1" t="str">
        <f>VLOOKUP(ventas[[#This Row],[Producto]],Tabla1[#All],2,FALSE)</f>
        <v>Granos</v>
      </c>
      <c r="E54">
        <v>2</v>
      </c>
      <c r="F54" t="str">
        <f>VLOOKUP(ventas[[#This Row],[Id_region]],regiones[#All],2,TRUE)</f>
        <v>Tennessee</v>
      </c>
      <c r="G54">
        <f>VLOOKUP(ventas[[#This Row],[id_cliente]],clientes[#All],6,TRUE)</f>
        <v>3</v>
      </c>
      <c r="H54">
        <v>9</v>
      </c>
      <c r="I54" t="str">
        <f>VLOOKUP(ventas[[#This Row],[id_cliente]],clientes[#All],2,FALSE)</f>
        <v>George Harris</v>
      </c>
      <c r="J54">
        <v>7</v>
      </c>
      <c r="K54">
        <v>6</v>
      </c>
      <c r="L54">
        <v>42</v>
      </c>
    </row>
    <row r="55" spans="1:12" x14ac:dyDescent="0.25">
      <c r="A55">
        <v>54</v>
      </c>
      <c r="B55" s="1">
        <v>44138</v>
      </c>
      <c r="C55" s="1" t="str">
        <f>VLOOKUP(ventas[[#This Row],[Id_producto]],productos[[#All],[Id_producto]:[nombre_producto]],2,TRUE)</f>
        <v>Lentejas</v>
      </c>
      <c r="D55" s="1" t="str">
        <f>VLOOKUP(ventas[[#This Row],[Producto]],Tabla1[#All],2,FALSE)</f>
        <v>Granos</v>
      </c>
      <c r="E55">
        <v>3</v>
      </c>
      <c r="F55" t="str">
        <f>VLOOKUP(ventas[[#This Row],[Id_region]],regiones[#All],2,TRUE)</f>
        <v>Indiana</v>
      </c>
      <c r="G55">
        <f>VLOOKUP(ventas[[#This Row],[id_cliente]],clientes[#All],6,TRUE)</f>
        <v>1</v>
      </c>
      <c r="H55">
        <v>10</v>
      </c>
      <c r="I55" t="str">
        <f>VLOOKUP(ventas[[#This Row],[id_cliente]],clientes[#All],2,FALSE)</f>
        <v>Amanda Clark</v>
      </c>
      <c r="J55">
        <v>9</v>
      </c>
      <c r="K55">
        <v>48</v>
      </c>
      <c r="L55">
        <v>433</v>
      </c>
    </row>
    <row r="56" spans="1:12" x14ac:dyDescent="0.25">
      <c r="A56">
        <v>55</v>
      </c>
      <c r="B56" s="1">
        <v>44531</v>
      </c>
      <c r="C56" s="1" t="str">
        <f>VLOOKUP(ventas[[#This Row],[Id_producto]],productos[[#All],[Id_producto]:[nombre_producto]],2,TRUE)</f>
        <v>Azúcar</v>
      </c>
      <c r="D56" s="1" t="str">
        <f>VLOOKUP(ventas[[#This Row],[Producto]],Tabla1[#All],2,FALSE)</f>
        <v>Dulces</v>
      </c>
      <c r="E56">
        <v>4</v>
      </c>
      <c r="F56" t="str">
        <f>VLOOKUP(ventas[[#This Row],[Id_region]],regiones[#All],2,TRUE)</f>
        <v>New York</v>
      </c>
      <c r="G56">
        <f>VLOOKUP(ventas[[#This Row],[id_cliente]],clientes[#All],6,TRUE)</f>
        <v>2</v>
      </c>
      <c r="H56">
        <v>11</v>
      </c>
      <c r="I56" t="str">
        <f>VLOOKUP(ventas[[#This Row],[id_cliente]],clientes[#All],2,FALSE)</f>
        <v>Brenda Lee</v>
      </c>
      <c r="J56">
        <v>1</v>
      </c>
      <c r="K56">
        <v>10</v>
      </c>
      <c r="L56">
        <v>10</v>
      </c>
    </row>
    <row r="57" spans="1:12" x14ac:dyDescent="0.25">
      <c r="A57">
        <v>56</v>
      </c>
      <c r="B57" s="1">
        <v>45002</v>
      </c>
      <c r="C57" s="1" t="str">
        <f>VLOOKUP(ventas[[#This Row],[Id_producto]],productos[[#All],[Id_producto]:[nombre_producto]],2,TRUE)</f>
        <v>Sal</v>
      </c>
      <c r="D57" s="1" t="str">
        <f>VLOOKUP(ventas[[#This Row],[Producto]],Tabla1[#All],2,FALSE)</f>
        <v>Condimentos</v>
      </c>
      <c r="E57">
        <v>5</v>
      </c>
      <c r="F57" t="str">
        <f>VLOOKUP(ventas[[#This Row],[Id_region]],regiones[#All],2,TRUE)</f>
        <v>Texas</v>
      </c>
      <c r="G57">
        <f>VLOOKUP(ventas[[#This Row],[id_cliente]],clientes[#All],6,TRUE)</f>
        <v>4</v>
      </c>
      <c r="H57">
        <v>12</v>
      </c>
      <c r="I57" t="str">
        <f>VLOOKUP(ventas[[#This Row],[id_cliente]],clientes[#All],2,FALSE)</f>
        <v>Kevin Green</v>
      </c>
      <c r="J57">
        <v>2</v>
      </c>
      <c r="K57">
        <v>21</v>
      </c>
      <c r="L57">
        <v>42</v>
      </c>
    </row>
    <row r="58" spans="1:12" x14ac:dyDescent="0.25">
      <c r="A58">
        <v>57</v>
      </c>
      <c r="B58" s="1">
        <v>44749</v>
      </c>
      <c r="C58" s="1" t="str">
        <f>VLOOKUP(ventas[[#This Row],[Id_producto]],productos[[#All],[Id_producto]:[nombre_producto]],2,TRUE)</f>
        <v>Pasta</v>
      </c>
      <c r="D58" s="1" t="str">
        <f>VLOOKUP(ventas[[#This Row],[Producto]],Tabla1[#All],2,FALSE)</f>
        <v>Pastas</v>
      </c>
      <c r="E58">
        <v>6</v>
      </c>
      <c r="F58" t="str">
        <f>VLOOKUP(ventas[[#This Row],[Id_region]],regiones[#All],2,TRUE)</f>
        <v>Tennessee</v>
      </c>
      <c r="G58">
        <f>VLOOKUP(ventas[[#This Row],[id_cliente]],clientes[#All],6,TRUE)</f>
        <v>3</v>
      </c>
      <c r="H58">
        <v>13</v>
      </c>
      <c r="I58" t="str">
        <f>VLOOKUP(ventas[[#This Row],[id_cliente]],clientes[#All],2,FALSE)</f>
        <v>Lisa Hall</v>
      </c>
      <c r="J58">
        <v>8</v>
      </c>
      <c r="K58">
        <v>15</v>
      </c>
      <c r="L58">
        <v>122</v>
      </c>
    </row>
    <row r="59" spans="1:12" x14ac:dyDescent="0.25">
      <c r="A59">
        <v>58</v>
      </c>
      <c r="B59" s="1">
        <v>44180</v>
      </c>
      <c r="C59" s="1" t="str">
        <f>VLOOKUP(ventas[[#This Row],[Id_producto]],productos[[#All],[Id_producto]:[nombre_producto]],2,TRUE)</f>
        <v>Aceite</v>
      </c>
      <c r="D59" s="1" t="str">
        <f>VLOOKUP(ventas[[#This Row],[Producto]],Tabla1[#All],2,FALSE)</f>
        <v>Aceites</v>
      </c>
      <c r="E59">
        <v>7</v>
      </c>
      <c r="F59" t="str">
        <f>VLOOKUP(ventas[[#This Row],[Id_region]],regiones[#All],2,TRUE)</f>
        <v>Indiana</v>
      </c>
      <c r="G59">
        <f>VLOOKUP(ventas[[#This Row],[id_cliente]],clientes[#All],6,TRUE)</f>
        <v>1</v>
      </c>
      <c r="H59">
        <v>14</v>
      </c>
      <c r="I59" t="str">
        <f>VLOOKUP(ventas[[#This Row],[id_cliente]],clientes[#All],2,FALSE)</f>
        <v>David Young</v>
      </c>
      <c r="J59">
        <v>3</v>
      </c>
      <c r="K59">
        <v>33</v>
      </c>
      <c r="L59">
        <v>98</v>
      </c>
    </row>
    <row r="60" spans="1:12" x14ac:dyDescent="0.25">
      <c r="A60">
        <v>59</v>
      </c>
      <c r="B60" s="1">
        <v>44422</v>
      </c>
      <c r="C60" s="1" t="str">
        <f>VLOOKUP(ventas[[#This Row],[Id_producto]],productos[[#All],[Id_producto]:[nombre_producto]],2,TRUE)</f>
        <v>Harina</v>
      </c>
      <c r="D60" s="1" t="str">
        <f>VLOOKUP(ventas[[#This Row],[Producto]],Tabla1[#All],2,FALSE)</f>
        <v>Harinas</v>
      </c>
      <c r="E60">
        <v>8</v>
      </c>
      <c r="F60" t="str">
        <f>VLOOKUP(ventas[[#This Row],[Id_region]],regiones[#All],2,TRUE)</f>
        <v>New York</v>
      </c>
      <c r="G60">
        <f>VLOOKUP(ventas[[#This Row],[id_cliente]],clientes[#All],6,TRUE)</f>
        <v>2</v>
      </c>
      <c r="H60">
        <v>15</v>
      </c>
      <c r="I60" t="str">
        <f>VLOOKUP(ventas[[#This Row],[id_cliente]],clientes[#All],2,FALSE)</f>
        <v>Helen King</v>
      </c>
      <c r="J60">
        <v>6</v>
      </c>
      <c r="K60">
        <v>11</v>
      </c>
      <c r="L60">
        <v>67</v>
      </c>
    </row>
    <row r="61" spans="1:12" x14ac:dyDescent="0.25">
      <c r="A61">
        <v>60</v>
      </c>
      <c r="B61" s="1">
        <v>43522</v>
      </c>
      <c r="C61" s="1" t="str">
        <f>VLOOKUP(ventas[[#This Row],[Id_producto]],productos[[#All],[Id_producto]:[nombre_producto]],2,TRUE)</f>
        <v>Arroz</v>
      </c>
      <c r="D61" s="1" t="str">
        <f>VLOOKUP(ventas[[#This Row],[Producto]],Tabla1[#All],2,FALSE)</f>
        <v>Granos</v>
      </c>
      <c r="E61">
        <v>1</v>
      </c>
      <c r="F61" t="str">
        <f>VLOOKUP(ventas[[#This Row],[Id_region]],regiones[#All],2,TRUE)</f>
        <v>Texas</v>
      </c>
      <c r="G61">
        <f>VLOOKUP(ventas[[#This Row],[id_cliente]],clientes[#All],6,TRUE)</f>
        <v>4</v>
      </c>
      <c r="H61">
        <v>16</v>
      </c>
      <c r="I61" t="str">
        <f>VLOOKUP(ventas[[#This Row],[id_cliente]],clientes[#All],2,FALSE)</f>
        <v>Carol Wright</v>
      </c>
      <c r="J61">
        <v>7</v>
      </c>
      <c r="K61">
        <v>29</v>
      </c>
      <c r="L61">
        <v>203</v>
      </c>
    </row>
    <row r="62" spans="1:12" x14ac:dyDescent="0.25">
      <c r="A62">
        <v>61</v>
      </c>
      <c r="B62" s="1">
        <v>44040</v>
      </c>
      <c r="C62" s="1" t="str">
        <f>VLOOKUP(ventas[[#This Row],[Id_producto]],productos[[#All],[Id_producto]:[nombre_producto]],2,TRUE)</f>
        <v>Frijoles</v>
      </c>
      <c r="D62" s="1" t="str">
        <f>VLOOKUP(ventas[[#This Row],[Producto]],Tabla1[#All],2,FALSE)</f>
        <v>Granos</v>
      </c>
      <c r="E62">
        <v>2</v>
      </c>
      <c r="F62" t="str">
        <f>VLOOKUP(ventas[[#This Row],[Id_region]],regiones[#All],2,TRUE)</f>
        <v>Tennessee</v>
      </c>
      <c r="G62">
        <f>VLOOKUP(ventas[[#This Row],[id_cliente]],clientes[#All],6,TRUE)</f>
        <v>3</v>
      </c>
      <c r="H62">
        <v>17</v>
      </c>
      <c r="I62" t="str">
        <f>VLOOKUP(ventas[[#This Row],[id_cliente]],clientes[#All],2,FALSE)</f>
        <v>Mark Hill</v>
      </c>
      <c r="J62">
        <v>5</v>
      </c>
      <c r="K62">
        <v>6</v>
      </c>
      <c r="L62">
        <v>30</v>
      </c>
    </row>
    <row r="63" spans="1:12" x14ac:dyDescent="0.25">
      <c r="A63">
        <v>62</v>
      </c>
      <c r="B63" s="1">
        <v>43168</v>
      </c>
      <c r="C63" s="1" t="str">
        <f>VLOOKUP(ventas[[#This Row],[Id_producto]],productos[[#All],[Id_producto]:[nombre_producto]],2,TRUE)</f>
        <v>Lentejas</v>
      </c>
      <c r="D63" s="1" t="str">
        <f>VLOOKUP(ventas[[#This Row],[Producto]],Tabla1[#All],2,FALSE)</f>
        <v>Granos</v>
      </c>
      <c r="E63">
        <v>3</v>
      </c>
      <c r="F63" t="str">
        <f>VLOOKUP(ventas[[#This Row],[Id_region]],regiones[#All],2,TRUE)</f>
        <v>Indiana</v>
      </c>
      <c r="G63">
        <f>VLOOKUP(ventas[[#This Row],[id_cliente]],clientes[#All],6,TRUE)</f>
        <v>1</v>
      </c>
      <c r="H63">
        <v>18</v>
      </c>
      <c r="I63" t="str">
        <f>VLOOKUP(ventas[[#This Row],[id_cliente]],clientes[#All],2,FALSE)</f>
        <v>Sarah Adams</v>
      </c>
      <c r="J63">
        <v>4</v>
      </c>
      <c r="K63">
        <v>48</v>
      </c>
      <c r="L63">
        <v>193</v>
      </c>
    </row>
    <row r="64" spans="1:12" x14ac:dyDescent="0.25">
      <c r="A64">
        <v>63</v>
      </c>
      <c r="B64" s="1">
        <v>45024</v>
      </c>
      <c r="C64" s="1" t="str">
        <f>VLOOKUP(ventas[[#This Row],[Id_producto]],productos[[#All],[Id_producto]:[nombre_producto]],2,TRUE)</f>
        <v>Azúcar</v>
      </c>
      <c r="D64" s="1" t="str">
        <f>VLOOKUP(ventas[[#This Row],[Producto]],Tabla1[#All],2,FALSE)</f>
        <v>Dulces</v>
      </c>
      <c r="E64">
        <v>4</v>
      </c>
      <c r="F64" t="str">
        <f>VLOOKUP(ventas[[#This Row],[Id_region]],regiones[#All],2,TRUE)</f>
        <v>New York</v>
      </c>
      <c r="G64">
        <f>VLOOKUP(ventas[[#This Row],[id_cliente]],clientes[#All],6,TRUE)</f>
        <v>2</v>
      </c>
      <c r="H64">
        <v>19</v>
      </c>
      <c r="I64" t="str">
        <f>VLOOKUP(ventas[[#This Row],[id_cliente]],clientes[#All],2,FALSE)</f>
        <v>Nancy Scott</v>
      </c>
      <c r="J64">
        <v>1</v>
      </c>
      <c r="K64">
        <v>10</v>
      </c>
      <c r="L64">
        <v>10</v>
      </c>
    </row>
    <row r="65" spans="1:12" x14ac:dyDescent="0.25">
      <c r="A65">
        <v>64</v>
      </c>
      <c r="B65" s="1">
        <v>44617</v>
      </c>
      <c r="C65" s="1" t="str">
        <f>VLOOKUP(ventas[[#This Row],[Id_producto]],productos[[#All],[Id_producto]:[nombre_producto]],2,TRUE)</f>
        <v>Sal</v>
      </c>
      <c r="D65" s="1" t="str">
        <f>VLOOKUP(ventas[[#This Row],[Producto]],Tabla1[#All],2,FALSE)</f>
        <v>Condimentos</v>
      </c>
      <c r="E65">
        <v>5</v>
      </c>
      <c r="F65" t="str">
        <f>VLOOKUP(ventas[[#This Row],[Id_region]],regiones[#All],2,TRUE)</f>
        <v>Texas</v>
      </c>
      <c r="G65">
        <f>VLOOKUP(ventas[[#This Row],[id_cliente]],clientes[#All],6,TRUE)</f>
        <v>4</v>
      </c>
      <c r="H65">
        <v>20</v>
      </c>
      <c r="I65" t="str">
        <f>VLOOKUP(ventas[[#This Row],[id_cliente]],clientes[#All],2,FALSE)</f>
        <v>Paul Baker</v>
      </c>
      <c r="J65">
        <v>8</v>
      </c>
      <c r="K65">
        <v>21</v>
      </c>
      <c r="L65">
        <v>169</v>
      </c>
    </row>
    <row r="66" spans="1:12" x14ac:dyDescent="0.25">
      <c r="A66">
        <v>65</v>
      </c>
      <c r="B66" s="1">
        <v>44486</v>
      </c>
      <c r="C66" s="1" t="str">
        <f>VLOOKUP(ventas[[#This Row],[Id_producto]],productos[[#All],[Id_producto]:[nombre_producto]],2,TRUE)</f>
        <v>Pasta</v>
      </c>
      <c r="D66" s="1" t="str">
        <f>VLOOKUP(ventas[[#This Row],[Producto]],Tabla1[#All],2,FALSE)</f>
        <v>Pastas</v>
      </c>
      <c r="E66">
        <v>6</v>
      </c>
      <c r="F66" t="str">
        <f>VLOOKUP(ventas[[#This Row],[Id_region]],regiones[#All],2,TRUE)</f>
        <v>Texas</v>
      </c>
      <c r="G66">
        <f>VLOOKUP(ventas[[#This Row],[id_cliente]],clientes[#All],6,TRUE)</f>
        <v>4</v>
      </c>
      <c r="H66">
        <v>1</v>
      </c>
      <c r="I66" t="str">
        <f>VLOOKUP(ventas[[#This Row],[id_cliente]],clientes[#All],2,FALSE)</f>
        <v>Jamie Nash</v>
      </c>
      <c r="J66">
        <v>3</v>
      </c>
      <c r="K66">
        <v>15</v>
      </c>
      <c r="L66">
        <v>46</v>
      </c>
    </row>
    <row r="67" spans="1:12" x14ac:dyDescent="0.25">
      <c r="A67">
        <v>66</v>
      </c>
      <c r="B67" s="1">
        <v>43841</v>
      </c>
      <c r="C67" s="1" t="str">
        <f>VLOOKUP(ventas[[#This Row],[Id_producto]],productos[[#All],[Id_producto]:[nombre_producto]],2,TRUE)</f>
        <v>Aceite</v>
      </c>
      <c r="D67" s="1" t="str">
        <f>VLOOKUP(ventas[[#This Row],[Producto]],Tabla1[#All],2,FALSE)</f>
        <v>Aceites</v>
      </c>
      <c r="E67">
        <v>7</v>
      </c>
      <c r="F67" t="str">
        <f>VLOOKUP(ventas[[#This Row],[Id_region]],regiones[#All],2,TRUE)</f>
        <v>Texas</v>
      </c>
      <c r="G67">
        <f>VLOOKUP(ventas[[#This Row],[id_cliente]],clientes[#All],6,TRUE)</f>
        <v>4</v>
      </c>
      <c r="H67">
        <v>2</v>
      </c>
      <c r="I67" t="str">
        <f>VLOOKUP(ventas[[#This Row],[id_cliente]],clientes[#All],2,FALSE)</f>
        <v>Calvin Garcia</v>
      </c>
      <c r="J67">
        <v>7</v>
      </c>
      <c r="K67">
        <v>33</v>
      </c>
      <c r="L67">
        <v>229</v>
      </c>
    </row>
    <row r="68" spans="1:12" x14ac:dyDescent="0.25">
      <c r="A68">
        <v>67</v>
      </c>
      <c r="B68" s="1">
        <v>43777</v>
      </c>
      <c r="C68" s="1" t="str">
        <f>VLOOKUP(ventas[[#This Row],[Id_producto]],productos[[#All],[Id_producto]:[nombre_producto]],2,TRUE)</f>
        <v>Harina</v>
      </c>
      <c r="D68" s="1" t="str">
        <f>VLOOKUP(ventas[[#This Row],[Producto]],Tabla1[#All],2,FALSE)</f>
        <v>Harinas</v>
      </c>
      <c r="E68">
        <v>8</v>
      </c>
      <c r="F68" t="str">
        <f>VLOOKUP(ventas[[#This Row],[Id_region]],regiones[#All],2,TRUE)</f>
        <v>New York</v>
      </c>
      <c r="G68">
        <f>VLOOKUP(ventas[[#This Row],[id_cliente]],clientes[#All],6,TRUE)</f>
        <v>2</v>
      </c>
      <c r="H68">
        <v>3</v>
      </c>
      <c r="I68" t="str">
        <f>VLOOKUP(ventas[[#This Row],[id_cliente]],clientes[#All],2,FALSE)</f>
        <v>John Stone</v>
      </c>
      <c r="J68">
        <v>2</v>
      </c>
      <c r="K68">
        <v>11</v>
      </c>
      <c r="L68">
        <v>22</v>
      </c>
    </row>
    <row r="69" spans="1:12" x14ac:dyDescent="0.25">
      <c r="A69">
        <v>68</v>
      </c>
      <c r="B69" s="1">
        <v>44198</v>
      </c>
      <c r="C69" s="1" t="str">
        <f>VLOOKUP(ventas[[#This Row],[Id_producto]],productos[[#All],[Id_producto]:[nombre_producto]],2,TRUE)</f>
        <v>Arroz</v>
      </c>
      <c r="D69" s="1" t="str">
        <f>VLOOKUP(ventas[[#This Row],[Producto]],Tabla1[#All],2,FALSE)</f>
        <v>Granos</v>
      </c>
      <c r="E69">
        <v>1</v>
      </c>
      <c r="F69" t="str">
        <f>VLOOKUP(ventas[[#This Row],[Id_region]],regiones[#All],2,TRUE)</f>
        <v>Tennessee</v>
      </c>
      <c r="G69">
        <f>VLOOKUP(ventas[[#This Row],[id_cliente]],clientes[#All],6,TRUE)</f>
        <v>3</v>
      </c>
      <c r="H69">
        <v>4</v>
      </c>
      <c r="I69" t="str">
        <f>VLOOKUP(ventas[[#This Row],[id_cliente]],clientes[#All],2,FALSE)</f>
        <v>Michael Berger</v>
      </c>
      <c r="J69">
        <v>5</v>
      </c>
      <c r="K69">
        <v>29</v>
      </c>
      <c r="L69">
        <v>145</v>
      </c>
    </row>
    <row r="70" spans="1:12" x14ac:dyDescent="0.25">
      <c r="A70">
        <v>69</v>
      </c>
      <c r="B70" s="1">
        <v>44003</v>
      </c>
      <c r="C70" s="1" t="str">
        <f>VLOOKUP(ventas[[#This Row],[Id_producto]],productos[[#All],[Id_producto]:[nombre_producto]],2,TRUE)</f>
        <v>Frijoles</v>
      </c>
      <c r="D70" s="1" t="str">
        <f>VLOOKUP(ventas[[#This Row],[Producto]],Tabla1[#All],2,FALSE)</f>
        <v>Granos</v>
      </c>
      <c r="E70">
        <v>2</v>
      </c>
      <c r="F70" t="str">
        <f>VLOOKUP(ventas[[#This Row],[Id_region]],regiones[#All],2,TRUE)</f>
        <v>Tennessee</v>
      </c>
      <c r="G70">
        <f>VLOOKUP(ventas[[#This Row],[id_cliente]],clientes[#All],6,TRUE)</f>
        <v>3</v>
      </c>
      <c r="H70">
        <v>5</v>
      </c>
      <c r="I70" t="str">
        <f>VLOOKUP(ventas[[#This Row],[id_cliente]],clientes[#All],2,FALSE)</f>
        <v>Jonathan Berry</v>
      </c>
      <c r="J70">
        <v>9</v>
      </c>
      <c r="K70">
        <v>6</v>
      </c>
      <c r="L70">
        <v>54</v>
      </c>
    </row>
    <row r="71" spans="1:12" x14ac:dyDescent="0.25">
      <c r="A71">
        <v>70</v>
      </c>
      <c r="B71" s="1">
        <v>44820</v>
      </c>
      <c r="C71" s="1" t="str">
        <f>VLOOKUP(ventas[[#This Row],[Id_producto]],productos[[#All],[Id_producto]:[nombre_producto]],2,TRUE)</f>
        <v>Lentejas</v>
      </c>
      <c r="D71" s="1" t="str">
        <f>VLOOKUP(ventas[[#This Row],[Producto]],Tabla1[#All],2,FALSE)</f>
        <v>Granos</v>
      </c>
      <c r="E71">
        <v>3</v>
      </c>
      <c r="F71" t="str">
        <f>VLOOKUP(ventas[[#This Row],[Id_region]],regiones[#All],2,TRUE)</f>
        <v>New York</v>
      </c>
      <c r="G71">
        <f>VLOOKUP(ventas[[#This Row],[id_cliente]],clientes[#All],6,TRUE)</f>
        <v>2</v>
      </c>
      <c r="H71">
        <v>6</v>
      </c>
      <c r="I71" t="str">
        <f>VLOOKUP(ventas[[#This Row],[id_cliente]],clientes[#All],2,FALSE)</f>
        <v>Samantha Hughes</v>
      </c>
      <c r="J71">
        <v>4</v>
      </c>
      <c r="K71">
        <v>48</v>
      </c>
      <c r="L71">
        <v>193</v>
      </c>
    </row>
    <row r="72" spans="1:12" x14ac:dyDescent="0.25">
      <c r="A72">
        <v>71</v>
      </c>
      <c r="B72" s="1">
        <v>43223</v>
      </c>
      <c r="C72" s="1" t="str">
        <f>VLOOKUP(ventas[[#This Row],[Id_producto]],productos[[#All],[Id_producto]:[nombre_producto]],2,TRUE)</f>
        <v>Azúcar</v>
      </c>
      <c r="D72" s="1" t="str">
        <f>VLOOKUP(ventas[[#This Row],[Producto]],Tabla1[#All],2,FALSE)</f>
        <v>Dulces</v>
      </c>
      <c r="E72">
        <v>4</v>
      </c>
      <c r="F72" t="str">
        <f>VLOOKUP(ventas[[#This Row],[Id_region]],regiones[#All],2,TRUE)</f>
        <v>Indiana</v>
      </c>
      <c r="G72">
        <f>VLOOKUP(ventas[[#This Row],[id_cliente]],clientes[#All],6,TRUE)</f>
        <v>1</v>
      </c>
      <c r="H72">
        <v>7</v>
      </c>
      <c r="I72" t="str">
        <f>VLOOKUP(ventas[[#This Row],[id_cliente]],clientes[#All],2,FALSE)</f>
        <v>Brian Brown</v>
      </c>
      <c r="J72">
        <v>7</v>
      </c>
      <c r="K72">
        <v>10</v>
      </c>
      <c r="L72">
        <v>67</v>
      </c>
    </row>
    <row r="73" spans="1:12" x14ac:dyDescent="0.25">
      <c r="A73">
        <v>72</v>
      </c>
      <c r="B73" s="1">
        <v>44625</v>
      </c>
      <c r="C73" s="1" t="str">
        <f>VLOOKUP(ventas[[#This Row],[Id_producto]],productos[[#All],[Id_producto]:[nombre_producto]],2,TRUE)</f>
        <v>Sal</v>
      </c>
      <c r="D73" s="1" t="str">
        <f>VLOOKUP(ventas[[#This Row],[Producto]],Tabla1[#All],2,FALSE)</f>
        <v>Condimentos</v>
      </c>
      <c r="E73">
        <v>5</v>
      </c>
      <c r="F73" t="str">
        <f>VLOOKUP(ventas[[#This Row],[Id_region]],regiones[#All],2,TRUE)</f>
        <v>Texas</v>
      </c>
      <c r="G73">
        <f>VLOOKUP(ventas[[#This Row],[id_cliente]],clientes[#All],6,TRUE)</f>
        <v>4</v>
      </c>
      <c r="H73">
        <v>8</v>
      </c>
      <c r="I73" t="str">
        <f>VLOOKUP(ventas[[#This Row],[id_cliente]],clientes[#All],2,FALSE)</f>
        <v>Jessica White</v>
      </c>
      <c r="J73">
        <v>1</v>
      </c>
      <c r="K73">
        <v>21</v>
      </c>
      <c r="L73">
        <v>21</v>
      </c>
    </row>
    <row r="74" spans="1:12" x14ac:dyDescent="0.25">
      <c r="A74">
        <v>73</v>
      </c>
      <c r="B74" s="1">
        <v>44522</v>
      </c>
      <c r="C74" s="1" t="str">
        <f>VLOOKUP(ventas[[#This Row],[Id_producto]],productos[[#All],[Id_producto]:[nombre_producto]],2,TRUE)</f>
        <v>Pasta</v>
      </c>
      <c r="D74" s="1" t="str">
        <f>VLOOKUP(ventas[[#This Row],[Producto]],Tabla1[#All],2,FALSE)</f>
        <v>Pastas</v>
      </c>
      <c r="E74">
        <v>6</v>
      </c>
      <c r="F74" t="str">
        <f>VLOOKUP(ventas[[#This Row],[Id_region]],regiones[#All],2,TRUE)</f>
        <v>Tennessee</v>
      </c>
      <c r="G74">
        <f>VLOOKUP(ventas[[#This Row],[id_cliente]],clientes[#All],6,TRUE)</f>
        <v>3</v>
      </c>
      <c r="H74">
        <v>9</v>
      </c>
      <c r="I74" t="str">
        <f>VLOOKUP(ventas[[#This Row],[id_cliente]],clientes[#All],2,FALSE)</f>
        <v>George Harris</v>
      </c>
      <c r="J74">
        <v>8</v>
      </c>
      <c r="K74">
        <v>15</v>
      </c>
      <c r="L74">
        <v>122</v>
      </c>
    </row>
    <row r="75" spans="1:12" x14ac:dyDescent="0.25">
      <c r="A75">
        <v>74</v>
      </c>
      <c r="B75" s="1">
        <v>44073</v>
      </c>
      <c r="C75" s="1" t="str">
        <f>VLOOKUP(ventas[[#This Row],[Id_producto]],productos[[#All],[Id_producto]:[nombre_producto]],2,TRUE)</f>
        <v>Aceite</v>
      </c>
      <c r="D75" s="1" t="str">
        <f>VLOOKUP(ventas[[#This Row],[Producto]],Tabla1[#All],2,FALSE)</f>
        <v>Aceites</v>
      </c>
      <c r="E75">
        <v>7</v>
      </c>
      <c r="F75" t="str">
        <f>VLOOKUP(ventas[[#This Row],[Id_region]],regiones[#All],2,TRUE)</f>
        <v>Indiana</v>
      </c>
      <c r="G75">
        <f>VLOOKUP(ventas[[#This Row],[id_cliente]],clientes[#All],6,TRUE)</f>
        <v>1</v>
      </c>
      <c r="H75">
        <v>10</v>
      </c>
      <c r="I75" t="str">
        <f>VLOOKUP(ventas[[#This Row],[id_cliente]],clientes[#All],2,FALSE)</f>
        <v>Amanda Clark</v>
      </c>
      <c r="J75">
        <v>5</v>
      </c>
      <c r="K75">
        <v>33</v>
      </c>
      <c r="L75">
        <v>164</v>
      </c>
    </row>
    <row r="76" spans="1:12" x14ac:dyDescent="0.25">
      <c r="A76">
        <v>75</v>
      </c>
      <c r="B76" s="1">
        <v>43657</v>
      </c>
      <c r="C76" s="1" t="str">
        <f>VLOOKUP(ventas[[#This Row],[Id_producto]],productos[[#All],[Id_producto]:[nombre_producto]],2,TRUE)</f>
        <v>Harina</v>
      </c>
      <c r="D76" s="1" t="str">
        <f>VLOOKUP(ventas[[#This Row],[Producto]],Tabla1[#All],2,FALSE)</f>
        <v>Harinas</v>
      </c>
      <c r="E76">
        <v>8</v>
      </c>
      <c r="F76" t="str">
        <f>VLOOKUP(ventas[[#This Row],[Id_region]],regiones[#All],2,TRUE)</f>
        <v>New York</v>
      </c>
      <c r="G76">
        <f>VLOOKUP(ventas[[#This Row],[id_cliente]],clientes[#All],6,TRUE)</f>
        <v>2</v>
      </c>
      <c r="H76">
        <v>11</v>
      </c>
      <c r="I76" t="str">
        <f>VLOOKUP(ventas[[#This Row],[id_cliente]],clientes[#All],2,FALSE)</f>
        <v>Brenda Lee</v>
      </c>
      <c r="J76">
        <v>3</v>
      </c>
      <c r="K76">
        <v>11</v>
      </c>
      <c r="L76">
        <v>33</v>
      </c>
    </row>
    <row r="77" spans="1:12" x14ac:dyDescent="0.25">
      <c r="A77">
        <v>76</v>
      </c>
      <c r="B77" s="1">
        <v>44721</v>
      </c>
      <c r="C77" s="1" t="str">
        <f>VLOOKUP(ventas[[#This Row],[Id_producto]],productos[[#All],[Id_producto]:[nombre_producto]],2,TRUE)</f>
        <v>Arroz</v>
      </c>
      <c r="D77" s="1" t="str">
        <f>VLOOKUP(ventas[[#This Row],[Producto]],Tabla1[#All],2,FALSE)</f>
        <v>Granos</v>
      </c>
      <c r="E77">
        <v>1</v>
      </c>
      <c r="F77" t="str">
        <f>VLOOKUP(ventas[[#This Row],[Id_region]],regiones[#All],2,TRUE)</f>
        <v>Texas</v>
      </c>
      <c r="G77">
        <f>VLOOKUP(ventas[[#This Row],[id_cliente]],clientes[#All],6,TRUE)</f>
        <v>4</v>
      </c>
      <c r="H77">
        <v>12</v>
      </c>
      <c r="I77" t="str">
        <f>VLOOKUP(ventas[[#This Row],[id_cliente]],clientes[#All],2,FALSE)</f>
        <v>Kevin Green</v>
      </c>
      <c r="J77">
        <v>7</v>
      </c>
      <c r="K77">
        <v>29</v>
      </c>
      <c r="L77">
        <v>203</v>
      </c>
    </row>
    <row r="78" spans="1:12" x14ac:dyDescent="0.25">
      <c r="A78">
        <v>77</v>
      </c>
      <c r="B78" s="1">
        <v>43969</v>
      </c>
      <c r="C78" s="1" t="str">
        <f>VLOOKUP(ventas[[#This Row],[Id_producto]],productos[[#All],[Id_producto]:[nombre_producto]],2,TRUE)</f>
        <v>Frijoles</v>
      </c>
      <c r="D78" s="1" t="str">
        <f>VLOOKUP(ventas[[#This Row],[Producto]],Tabla1[#All],2,FALSE)</f>
        <v>Granos</v>
      </c>
      <c r="E78">
        <v>2</v>
      </c>
      <c r="F78" t="str">
        <f>VLOOKUP(ventas[[#This Row],[Id_region]],regiones[#All],2,TRUE)</f>
        <v>Tennessee</v>
      </c>
      <c r="G78">
        <f>VLOOKUP(ventas[[#This Row],[id_cliente]],clientes[#All],6,TRUE)</f>
        <v>3</v>
      </c>
      <c r="H78">
        <v>13</v>
      </c>
      <c r="I78" t="str">
        <f>VLOOKUP(ventas[[#This Row],[id_cliente]],clientes[#All],2,FALSE)</f>
        <v>Lisa Hall</v>
      </c>
      <c r="J78">
        <v>2</v>
      </c>
      <c r="K78">
        <v>6</v>
      </c>
      <c r="L78">
        <v>12</v>
      </c>
    </row>
    <row r="79" spans="1:12" x14ac:dyDescent="0.25">
      <c r="A79">
        <v>78</v>
      </c>
      <c r="B79" s="1">
        <v>44287</v>
      </c>
      <c r="C79" s="1" t="str">
        <f>VLOOKUP(ventas[[#This Row],[Id_producto]],productos[[#All],[Id_producto]:[nombre_producto]],2,TRUE)</f>
        <v>Lentejas</v>
      </c>
      <c r="D79" s="1" t="str">
        <f>VLOOKUP(ventas[[#This Row],[Producto]],Tabla1[#All],2,FALSE)</f>
        <v>Granos</v>
      </c>
      <c r="E79">
        <v>3</v>
      </c>
      <c r="F79" t="str">
        <f>VLOOKUP(ventas[[#This Row],[Id_region]],regiones[#All],2,TRUE)</f>
        <v>Indiana</v>
      </c>
      <c r="G79">
        <f>VLOOKUP(ventas[[#This Row],[id_cliente]],clientes[#All],6,TRUE)</f>
        <v>1</v>
      </c>
      <c r="H79">
        <v>14</v>
      </c>
      <c r="I79" t="str">
        <f>VLOOKUP(ventas[[#This Row],[id_cliente]],clientes[#All],2,FALSE)</f>
        <v>David Young</v>
      </c>
      <c r="J79">
        <v>5</v>
      </c>
      <c r="K79">
        <v>48</v>
      </c>
      <c r="L79">
        <v>241</v>
      </c>
    </row>
    <row r="80" spans="1:12" x14ac:dyDescent="0.25">
      <c r="A80">
        <v>79</v>
      </c>
      <c r="B80" s="1">
        <v>43734</v>
      </c>
      <c r="C80" s="1" t="str">
        <f>VLOOKUP(ventas[[#This Row],[Id_producto]],productos[[#All],[Id_producto]:[nombre_producto]],2,TRUE)</f>
        <v>Azúcar</v>
      </c>
      <c r="D80" s="1" t="str">
        <f>VLOOKUP(ventas[[#This Row],[Producto]],Tabla1[#All],2,FALSE)</f>
        <v>Dulces</v>
      </c>
      <c r="E80">
        <v>4</v>
      </c>
      <c r="F80" t="str">
        <f>VLOOKUP(ventas[[#This Row],[Id_region]],regiones[#All],2,TRUE)</f>
        <v>New York</v>
      </c>
      <c r="G80">
        <f>VLOOKUP(ventas[[#This Row],[id_cliente]],clientes[#All],6,TRUE)</f>
        <v>2</v>
      </c>
      <c r="H80">
        <v>15</v>
      </c>
      <c r="I80" t="str">
        <f>VLOOKUP(ventas[[#This Row],[id_cliente]],clientes[#All],2,FALSE)</f>
        <v>Helen King</v>
      </c>
      <c r="J80">
        <v>9</v>
      </c>
      <c r="K80">
        <v>10</v>
      </c>
      <c r="L80">
        <v>86</v>
      </c>
    </row>
    <row r="81" spans="1:12" x14ac:dyDescent="0.25">
      <c r="A81">
        <v>80</v>
      </c>
      <c r="B81" s="1">
        <v>44876</v>
      </c>
      <c r="C81" s="1" t="str">
        <f>VLOOKUP(ventas[[#This Row],[Id_producto]],productos[[#All],[Id_producto]:[nombre_producto]],2,TRUE)</f>
        <v>Sal</v>
      </c>
      <c r="D81" s="1" t="str">
        <f>VLOOKUP(ventas[[#This Row],[Producto]],Tabla1[#All],2,FALSE)</f>
        <v>Condimentos</v>
      </c>
      <c r="E81">
        <v>5</v>
      </c>
      <c r="F81" t="str">
        <f>VLOOKUP(ventas[[#This Row],[Id_region]],regiones[#All],2,TRUE)</f>
        <v>Texas</v>
      </c>
      <c r="G81">
        <f>VLOOKUP(ventas[[#This Row],[id_cliente]],clientes[#All],6,TRUE)</f>
        <v>4</v>
      </c>
      <c r="H81">
        <v>16</v>
      </c>
      <c r="I81" t="str">
        <f>VLOOKUP(ventas[[#This Row],[id_cliente]],clientes[#All],2,FALSE)</f>
        <v>Carol Wright</v>
      </c>
      <c r="J81">
        <v>1</v>
      </c>
      <c r="K81">
        <v>21</v>
      </c>
      <c r="L81">
        <v>21</v>
      </c>
    </row>
    <row r="82" spans="1:12" x14ac:dyDescent="0.25">
      <c r="A82">
        <v>81</v>
      </c>
      <c r="B82" s="1">
        <v>43883</v>
      </c>
      <c r="C82" s="1" t="str">
        <f>VLOOKUP(ventas[[#This Row],[Id_producto]],productos[[#All],[Id_producto]:[nombre_producto]],2,TRUE)</f>
        <v>Pasta</v>
      </c>
      <c r="D82" s="1" t="str">
        <f>VLOOKUP(ventas[[#This Row],[Producto]],Tabla1[#All],2,FALSE)</f>
        <v>Pastas</v>
      </c>
      <c r="E82">
        <v>6</v>
      </c>
      <c r="F82" t="str">
        <f>VLOOKUP(ventas[[#This Row],[Id_region]],regiones[#All],2,TRUE)</f>
        <v>Tennessee</v>
      </c>
      <c r="G82">
        <f>VLOOKUP(ventas[[#This Row],[id_cliente]],clientes[#All],6,TRUE)</f>
        <v>3</v>
      </c>
      <c r="H82">
        <v>17</v>
      </c>
      <c r="I82" t="str">
        <f>VLOOKUP(ventas[[#This Row],[id_cliente]],clientes[#All],2,FALSE)</f>
        <v>Mark Hill</v>
      </c>
      <c r="J82">
        <v>6</v>
      </c>
      <c r="K82">
        <v>15</v>
      </c>
      <c r="L82">
        <v>92</v>
      </c>
    </row>
    <row r="83" spans="1:12" x14ac:dyDescent="0.25">
      <c r="A83">
        <v>82</v>
      </c>
      <c r="B83" s="1">
        <v>43447</v>
      </c>
      <c r="C83" s="1" t="str">
        <f>VLOOKUP(ventas[[#This Row],[Id_producto]],productos[[#All],[Id_producto]:[nombre_producto]],2,TRUE)</f>
        <v>Aceite</v>
      </c>
      <c r="D83" s="1" t="str">
        <f>VLOOKUP(ventas[[#This Row],[Producto]],Tabla1[#All],2,FALSE)</f>
        <v>Aceites</v>
      </c>
      <c r="E83">
        <v>7</v>
      </c>
      <c r="F83" t="str">
        <f>VLOOKUP(ventas[[#This Row],[Id_region]],regiones[#All],2,TRUE)</f>
        <v>Indiana</v>
      </c>
      <c r="G83">
        <f>VLOOKUP(ventas[[#This Row],[id_cliente]],clientes[#All],6,TRUE)</f>
        <v>1</v>
      </c>
      <c r="H83">
        <v>18</v>
      </c>
      <c r="I83" t="str">
        <f>VLOOKUP(ventas[[#This Row],[id_cliente]],clientes[#All],2,FALSE)</f>
        <v>Sarah Adams</v>
      </c>
      <c r="J83">
        <v>3</v>
      </c>
      <c r="K83">
        <v>33</v>
      </c>
      <c r="L83">
        <v>98</v>
      </c>
    </row>
    <row r="84" spans="1:12" x14ac:dyDescent="0.25">
      <c r="A84">
        <v>83</v>
      </c>
      <c r="B84" s="1">
        <v>44246</v>
      </c>
      <c r="C84" s="1" t="str">
        <f>VLOOKUP(ventas[[#This Row],[Id_producto]],productos[[#All],[Id_producto]:[nombre_producto]],2,TRUE)</f>
        <v>Harina</v>
      </c>
      <c r="D84" s="1" t="str">
        <f>VLOOKUP(ventas[[#This Row],[Producto]],Tabla1[#All],2,FALSE)</f>
        <v>Harinas</v>
      </c>
      <c r="E84">
        <v>8</v>
      </c>
      <c r="F84" t="str">
        <f>VLOOKUP(ventas[[#This Row],[Id_region]],regiones[#All],2,TRUE)</f>
        <v>New York</v>
      </c>
      <c r="G84">
        <f>VLOOKUP(ventas[[#This Row],[id_cliente]],clientes[#All],6,TRUE)</f>
        <v>2</v>
      </c>
      <c r="H84">
        <v>19</v>
      </c>
      <c r="I84" t="str">
        <f>VLOOKUP(ventas[[#This Row],[id_cliente]],clientes[#All],2,FALSE)</f>
        <v>Nancy Scott</v>
      </c>
      <c r="J84">
        <v>7</v>
      </c>
      <c r="K84">
        <v>11</v>
      </c>
      <c r="L84">
        <v>78</v>
      </c>
    </row>
    <row r="85" spans="1:12" x14ac:dyDescent="0.25">
      <c r="A85">
        <v>84</v>
      </c>
      <c r="B85" s="1">
        <v>44163</v>
      </c>
      <c r="C85" s="1" t="str">
        <f>VLOOKUP(ventas[[#This Row],[Id_producto]],productos[[#All],[Id_producto]:[nombre_producto]],2,TRUE)</f>
        <v>Arroz</v>
      </c>
      <c r="D85" s="1" t="str">
        <f>VLOOKUP(ventas[[#This Row],[Producto]],Tabla1[#All],2,FALSE)</f>
        <v>Granos</v>
      </c>
      <c r="E85">
        <v>1</v>
      </c>
      <c r="F85" t="str">
        <f>VLOOKUP(ventas[[#This Row],[Id_region]],regiones[#All],2,TRUE)</f>
        <v>Texas</v>
      </c>
      <c r="G85">
        <f>VLOOKUP(ventas[[#This Row],[id_cliente]],clientes[#All],6,TRUE)</f>
        <v>4</v>
      </c>
      <c r="H85">
        <v>20</v>
      </c>
      <c r="I85" t="str">
        <f>VLOOKUP(ventas[[#This Row],[id_cliente]],clientes[#All],2,FALSE)</f>
        <v>Paul Baker</v>
      </c>
      <c r="J85">
        <v>4</v>
      </c>
      <c r="K85">
        <v>29</v>
      </c>
      <c r="L85">
        <v>116</v>
      </c>
    </row>
    <row r="86" spans="1:12" x14ac:dyDescent="0.25">
      <c r="A86">
        <v>85</v>
      </c>
      <c r="B86" s="1">
        <v>44414</v>
      </c>
      <c r="C86" s="1" t="str">
        <f>VLOOKUP(ventas[[#This Row],[Id_producto]],productos[[#All],[Id_producto]:[nombre_producto]],2,TRUE)</f>
        <v>Frijoles</v>
      </c>
      <c r="D86" s="1" t="str">
        <f>VLOOKUP(ventas[[#This Row],[Producto]],Tabla1[#All],2,FALSE)</f>
        <v>Granos</v>
      </c>
      <c r="E86">
        <v>2</v>
      </c>
      <c r="F86" t="str">
        <f>VLOOKUP(ventas[[#This Row],[Id_region]],regiones[#All],2,TRUE)</f>
        <v>Texas</v>
      </c>
      <c r="G86">
        <f>VLOOKUP(ventas[[#This Row],[id_cliente]],clientes[#All],6,TRUE)</f>
        <v>4</v>
      </c>
      <c r="H86">
        <v>1</v>
      </c>
      <c r="I86" t="str">
        <f>VLOOKUP(ventas[[#This Row],[id_cliente]],clientes[#All],2,FALSE)</f>
        <v>Jamie Nash</v>
      </c>
      <c r="J86">
        <v>5</v>
      </c>
      <c r="K86">
        <v>6</v>
      </c>
      <c r="L86">
        <v>30</v>
      </c>
    </row>
    <row r="87" spans="1:12" x14ac:dyDescent="0.25">
      <c r="A87">
        <v>86</v>
      </c>
      <c r="B87" s="1">
        <v>44026</v>
      </c>
      <c r="C87" s="1" t="str">
        <f>VLOOKUP(ventas[[#This Row],[Id_producto]],productos[[#All],[Id_producto]:[nombre_producto]],2,TRUE)</f>
        <v>Lentejas</v>
      </c>
      <c r="D87" s="1" t="str">
        <f>VLOOKUP(ventas[[#This Row],[Producto]],Tabla1[#All],2,FALSE)</f>
        <v>Granos</v>
      </c>
      <c r="E87">
        <v>3</v>
      </c>
      <c r="F87" t="str">
        <f>VLOOKUP(ventas[[#This Row],[Id_region]],regiones[#All],2,TRUE)</f>
        <v>Texas</v>
      </c>
      <c r="G87">
        <f>VLOOKUP(ventas[[#This Row],[id_cliente]],clientes[#All],6,TRUE)</f>
        <v>4</v>
      </c>
      <c r="H87">
        <v>2</v>
      </c>
      <c r="I87" t="str">
        <f>VLOOKUP(ventas[[#This Row],[id_cliente]],clientes[#All],2,FALSE)</f>
        <v>Calvin Garcia</v>
      </c>
      <c r="J87">
        <v>9</v>
      </c>
      <c r="K87">
        <v>48</v>
      </c>
      <c r="L87">
        <v>433</v>
      </c>
    </row>
    <row r="88" spans="1:12" x14ac:dyDescent="0.25">
      <c r="A88">
        <v>87</v>
      </c>
      <c r="B88" s="1">
        <v>43594</v>
      </c>
      <c r="C88" s="1" t="str">
        <f>VLOOKUP(ventas[[#This Row],[Id_producto]],productos[[#All],[Id_producto]:[nombre_producto]],2,TRUE)</f>
        <v>Azúcar</v>
      </c>
      <c r="D88" s="1" t="str">
        <f>VLOOKUP(ventas[[#This Row],[Producto]],Tabla1[#All],2,FALSE)</f>
        <v>Dulces</v>
      </c>
      <c r="E88">
        <v>4</v>
      </c>
      <c r="F88" t="str">
        <f>VLOOKUP(ventas[[#This Row],[Id_region]],regiones[#All],2,TRUE)</f>
        <v>New York</v>
      </c>
      <c r="G88">
        <f>VLOOKUP(ventas[[#This Row],[id_cliente]],clientes[#All],6,TRUE)</f>
        <v>2</v>
      </c>
      <c r="H88">
        <v>3</v>
      </c>
      <c r="I88" t="str">
        <f>VLOOKUP(ventas[[#This Row],[id_cliente]],clientes[#All],2,FALSE)</f>
        <v>John Stone</v>
      </c>
      <c r="J88">
        <v>8</v>
      </c>
      <c r="K88">
        <v>10</v>
      </c>
      <c r="L88">
        <v>77</v>
      </c>
    </row>
    <row r="89" spans="1:12" x14ac:dyDescent="0.25">
      <c r="A89">
        <v>88</v>
      </c>
      <c r="B89" s="1">
        <v>44897</v>
      </c>
      <c r="C89" s="1" t="str">
        <f>VLOOKUP(ventas[[#This Row],[Id_producto]],productos[[#All],[Id_producto]:[nombre_producto]],2,TRUE)</f>
        <v>Sal</v>
      </c>
      <c r="D89" s="1" t="str">
        <f>VLOOKUP(ventas[[#This Row],[Producto]],Tabla1[#All],2,FALSE)</f>
        <v>Condimentos</v>
      </c>
      <c r="E89">
        <v>5</v>
      </c>
      <c r="F89" t="str">
        <f>VLOOKUP(ventas[[#This Row],[Id_region]],regiones[#All],2,TRUE)</f>
        <v>Tennessee</v>
      </c>
      <c r="G89">
        <f>VLOOKUP(ventas[[#This Row],[id_cliente]],clientes[#All],6,TRUE)</f>
        <v>3</v>
      </c>
      <c r="H89">
        <v>4</v>
      </c>
      <c r="I89" t="str">
        <f>VLOOKUP(ventas[[#This Row],[id_cliente]],clientes[#All],2,FALSE)</f>
        <v>Michael Berger</v>
      </c>
      <c r="J89">
        <v>6</v>
      </c>
      <c r="K89">
        <v>21</v>
      </c>
      <c r="L89">
        <v>127</v>
      </c>
    </row>
    <row r="90" spans="1:12" x14ac:dyDescent="0.25">
      <c r="A90">
        <v>89</v>
      </c>
      <c r="B90" s="1">
        <v>44468</v>
      </c>
      <c r="C90" s="1" t="str">
        <f>VLOOKUP(ventas[[#This Row],[Id_producto]],productos[[#All],[Id_producto]:[nombre_producto]],2,TRUE)</f>
        <v>Pasta</v>
      </c>
      <c r="D90" s="1" t="str">
        <f>VLOOKUP(ventas[[#This Row],[Producto]],Tabla1[#All],2,FALSE)</f>
        <v>Pastas</v>
      </c>
      <c r="E90">
        <v>6</v>
      </c>
      <c r="F90" t="str">
        <f>VLOOKUP(ventas[[#This Row],[Id_region]],regiones[#All],2,TRUE)</f>
        <v>Tennessee</v>
      </c>
      <c r="G90">
        <f>VLOOKUP(ventas[[#This Row],[id_cliente]],clientes[#All],6,TRUE)</f>
        <v>3</v>
      </c>
      <c r="H90">
        <v>5</v>
      </c>
      <c r="I90" t="str">
        <f>VLOOKUP(ventas[[#This Row],[id_cliente]],clientes[#All],2,FALSE)</f>
        <v>Jonathan Berry</v>
      </c>
      <c r="J90">
        <v>7</v>
      </c>
      <c r="K90">
        <v>15</v>
      </c>
      <c r="L90">
        <v>107</v>
      </c>
    </row>
    <row r="91" spans="1:12" x14ac:dyDescent="0.25">
      <c r="A91">
        <v>90</v>
      </c>
      <c r="B91" s="1">
        <v>43854</v>
      </c>
      <c r="C91" s="1" t="str">
        <f>VLOOKUP(ventas[[#This Row],[Id_producto]],productos[[#All],[Id_producto]:[nombre_producto]],2,TRUE)</f>
        <v>Aceite</v>
      </c>
      <c r="D91" s="1" t="str">
        <f>VLOOKUP(ventas[[#This Row],[Producto]],Tabla1[#All],2,FALSE)</f>
        <v>Aceites</v>
      </c>
      <c r="E91">
        <v>7</v>
      </c>
      <c r="F91" t="str">
        <f>VLOOKUP(ventas[[#This Row],[Id_region]],regiones[#All],2,TRUE)</f>
        <v>New York</v>
      </c>
      <c r="G91">
        <f>VLOOKUP(ventas[[#This Row],[id_cliente]],clientes[#All],6,TRUE)</f>
        <v>2</v>
      </c>
      <c r="H91">
        <v>6</v>
      </c>
      <c r="I91" t="str">
        <f>VLOOKUP(ventas[[#This Row],[id_cliente]],clientes[#All],2,FALSE)</f>
        <v>Samantha Hughes</v>
      </c>
      <c r="J91">
        <v>3</v>
      </c>
      <c r="K91">
        <v>33</v>
      </c>
      <c r="L91">
        <v>98</v>
      </c>
    </row>
    <row r="92" spans="1:12" x14ac:dyDescent="0.25">
      <c r="A92">
        <v>91</v>
      </c>
      <c r="B92" s="1">
        <v>43739</v>
      </c>
      <c r="C92" s="1" t="str">
        <f>VLOOKUP(ventas[[#This Row],[Id_producto]],productos[[#All],[Id_producto]:[nombre_producto]],2,TRUE)</f>
        <v>Harina</v>
      </c>
      <c r="D92" s="1" t="str">
        <f>VLOOKUP(ventas[[#This Row],[Producto]],Tabla1[#All],2,FALSE)</f>
        <v>Harinas</v>
      </c>
      <c r="E92">
        <v>8</v>
      </c>
      <c r="F92" t="str">
        <f>VLOOKUP(ventas[[#This Row],[Id_region]],regiones[#All],2,TRUE)</f>
        <v>Indiana</v>
      </c>
      <c r="G92">
        <f>VLOOKUP(ventas[[#This Row],[id_cliente]],clientes[#All],6,TRUE)</f>
        <v>1</v>
      </c>
      <c r="H92">
        <v>7</v>
      </c>
      <c r="I92" t="str">
        <f>VLOOKUP(ventas[[#This Row],[id_cliente]],clientes[#All],2,FALSE)</f>
        <v>Brian Brown</v>
      </c>
      <c r="J92">
        <v>1</v>
      </c>
      <c r="K92">
        <v>11</v>
      </c>
      <c r="L92">
        <v>11</v>
      </c>
    </row>
    <row r="93" spans="1:12" x14ac:dyDescent="0.25">
      <c r="A93">
        <v>92</v>
      </c>
      <c r="B93" s="1">
        <v>44579</v>
      </c>
      <c r="C93" s="1" t="str">
        <f>VLOOKUP(ventas[[#This Row],[Id_producto]],productos[[#All],[Id_producto]:[nombre_producto]],2,TRUE)</f>
        <v>Arroz</v>
      </c>
      <c r="D93" s="1" t="str">
        <f>VLOOKUP(ventas[[#This Row],[Producto]],Tabla1[#All],2,FALSE)</f>
        <v>Granos</v>
      </c>
      <c r="E93">
        <v>1</v>
      </c>
      <c r="F93" t="str">
        <f>VLOOKUP(ventas[[#This Row],[Id_region]],regiones[#All],2,TRUE)</f>
        <v>Texas</v>
      </c>
      <c r="G93">
        <f>VLOOKUP(ventas[[#This Row],[id_cliente]],clientes[#All],6,TRUE)</f>
        <v>4</v>
      </c>
      <c r="H93">
        <v>8</v>
      </c>
      <c r="I93" t="str">
        <f>VLOOKUP(ventas[[#This Row],[id_cliente]],clientes[#All],2,FALSE)</f>
        <v>Jessica White</v>
      </c>
      <c r="J93">
        <v>4</v>
      </c>
      <c r="K93">
        <v>29</v>
      </c>
      <c r="L93">
        <v>116</v>
      </c>
    </row>
    <row r="94" spans="1:12" x14ac:dyDescent="0.25">
      <c r="A94">
        <v>93</v>
      </c>
      <c r="B94" s="1">
        <v>44276</v>
      </c>
      <c r="C94" s="1" t="str">
        <f>VLOOKUP(ventas[[#This Row],[Id_producto]],productos[[#All],[Id_producto]:[nombre_producto]],2,TRUE)</f>
        <v>Frijoles</v>
      </c>
      <c r="D94" s="1" t="str">
        <f>VLOOKUP(ventas[[#This Row],[Producto]],Tabla1[#All],2,FALSE)</f>
        <v>Granos</v>
      </c>
      <c r="E94">
        <v>2</v>
      </c>
      <c r="F94" t="str">
        <f>VLOOKUP(ventas[[#This Row],[Id_region]],regiones[#All],2,TRUE)</f>
        <v>Tennessee</v>
      </c>
      <c r="G94">
        <f>VLOOKUP(ventas[[#This Row],[id_cliente]],clientes[#All],6,TRUE)</f>
        <v>3</v>
      </c>
      <c r="H94">
        <v>9</v>
      </c>
      <c r="I94" t="str">
        <f>VLOOKUP(ventas[[#This Row],[id_cliente]],clientes[#All],2,FALSE)</f>
        <v>George Harris</v>
      </c>
      <c r="J94">
        <v>6</v>
      </c>
      <c r="K94">
        <v>6</v>
      </c>
      <c r="L94">
        <v>36</v>
      </c>
    </row>
    <row r="95" spans="1:12" x14ac:dyDescent="0.25">
      <c r="A95">
        <v>94</v>
      </c>
      <c r="B95" s="1">
        <v>44059</v>
      </c>
      <c r="C95" s="1" t="str">
        <f>VLOOKUP(ventas[[#This Row],[Id_producto]],productos[[#All],[Id_producto]:[nombre_producto]],2,TRUE)</f>
        <v>Lentejas</v>
      </c>
      <c r="D95" s="1" t="str">
        <f>VLOOKUP(ventas[[#This Row],[Producto]],Tabla1[#All],2,FALSE)</f>
        <v>Granos</v>
      </c>
      <c r="E95">
        <v>3</v>
      </c>
      <c r="F95" t="str">
        <f>VLOOKUP(ventas[[#This Row],[Id_region]],regiones[#All],2,TRUE)</f>
        <v>Indiana</v>
      </c>
      <c r="G95">
        <f>VLOOKUP(ventas[[#This Row],[id_cliente]],clientes[#All],6,TRUE)</f>
        <v>1</v>
      </c>
      <c r="H95">
        <v>10</v>
      </c>
      <c r="I95" t="str">
        <f>VLOOKUP(ventas[[#This Row],[id_cliente]],clientes[#All],2,FALSE)</f>
        <v>Amanda Clark</v>
      </c>
      <c r="J95">
        <v>8</v>
      </c>
      <c r="K95">
        <v>48</v>
      </c>
      <c r="L95">
        <v>385</v>
      </c>
    </row>
    <row r="96" spans="1:12" x14ac:dyDescent="0.25">
      <c r="A96">
        <v>95</v>
      </c>
      <c r="B96" s="1">
        <v>43209</v>
      </c>
      <c r="C96" s="1" t="str">
        <f>VLOOKUP(ventas[[#This Row],[Id_producto]],productos[[#All],[Id_producto]:[nombre_producto]],2,TRUE)</f>
        <v>Azúcar</v>
      </c>
      <c r="D96" s="1" t="str">
        <f>VLOOKUP(ventas[[#This Row],[Producto]],Tabla1[#All],2,FALSE)</f>
        <v>Dulces</v>
      </c>
      <c r="E96">
        <v>4</v>
      </c>
      <c r="F96" t="str">
        <f>VLOOKUP(ventas[[#This Row],[Id_region]],regiones[#All],2,TRUE)</f>
        <v>New York</v>
      </c>
      <c r="G96">
        <f>VLOOKUP(ventas[[#This Row],[id_cliente]],clientes[#All],6,TRUE)</f>
        <v>2</v>
      </c>
      <c r="H96">
        <v>11</v>
      </c>
      <c r="I96" t="str">
        <f>VLOOKUP(ventas[[#This Row],[id_cliente]],clientes[#All],2,FALSE)</f>
        <v>Brenda Lee</v>
      </c>
      <c r="J96">
        <v>2</v>
      </c>
      <c r="K96">
        <v>10</v>
      </c>
      <c r="L96">
        <v>19</v>
      </c>
    </row>
    <row r="97" spans="1:12" x14ac:dyDescent="0.25">
      <c r="A97">
        <v>96</v>
      </c>
      <c r="B97" s="1">
        <v>44766</v>
      </c>
      <c r="C97" s="1" t="str">
        <f>VLOOKUP(ventas[[#This Row],[Id_producto]],productos[[#All],[Id_producto]:[nombre_producto]],2,TRUE)</f>
        <v>Sal</v>
      </c>
      <c r="D97" s="1" t="str">
        <f>VLOOKUP(ventas[[#This Row],[Producto]],Tabla1[#All],2,FALSE)</f>
        <v>Condimentos</v>
      </c>
      <c r="E97">
        <v>5</v>
      </c>
      <c r="F97" t="str">
        <f>VLOOKUP(ventas[[#This Row],[Id_region]],regiones[#All],2,TRUE)</f>
        <v>Texas</v>
      </c>
      <c r="G97">
        <f>VLOOKUP(ventas[[#This Row],[id_cliente]],clientes[#All],6,TRUE)</f>
        <v>4</v>
      </c>
      <c r="H97">
        <v>12</v>
      </c>
      <c r="I97" t="str">
        <f>VLOOKUP(ventas[[#This Row],[id_cliente]],clientes[#All],2,FALSE)</f>
        <v>Kevin Green</v>
      </c>
      <c r="J97">
        <v>5</v>
      </c>
      <c r="K97">
        <v>21</v>
      </c>
      <c r="L97">
        <v>106</v>
      </c>
    </row>
    <row r="98" spans="1:12" x14ac:dyDescent="0.25">
      <c r="A98">
        <v>97</v>
      </c>
      <c r="B98" s="1">
        <v>44509</v>
      </c>
      <c r="C98" s="1" t="str">
        <f>VLOOKUP(ventas[[#This Row],[Id_producto]],productos[[#All],[Id_producto]:[nombre_producto]],2,TRUE)</f>
        <v>Pasta</v>
      </c>
      <c r="D98" s="1" t="str">
        <f>VLOOKUP(ventas[[#This Row],[Producto]],Tabla1[#All],2,FALSE)</f>
        <v>Pastas</v>
      </c>
      <c r="E98">
        <v>6</v>
      </c>
      <c r="F98" t="str">
        <f>VLOOKUP(ventas[[#This Row],[Id_region]],regiones[#All],2,TRUE)</f>
        <v>Tennessee</v>
      </c>
      <c r="G98">
        <f>VLOOKUP(ventas[[#This Row],[id_cliente]],clientes[#All],6,TRUE)</f>
        <v>3</v>
      </c>
      <c r="H98">
        <v>13</v>
      </c>
      <c r="I98" t="str">
        <f>VLOOKUP(ventas[[#This Row],[id_cliente]],clientes[#All],2,FALSE)</f>
        <v>Lisa Hall</v>
      </c>
      <c r="J98">
        <v>7</v>
      </c>
      <c r="K98">
        <v>15</v>
      </c>
      <c r="L98">
        <v>107</v>
      </c>
    </row>
    <row r="99" spans="1:12" x14ac:dyDescent="0.25">
      <c r="A99">
        <v>98</v>
      </c>
      <c r="B99" s="1">
        <v>44184</v>
      </c>
      <c r="C99" s="1" t="str">
        <f>VLOOKUP(ventas[[#This Row],[Id_producto]],productos[[#All],[Id_producto]:[nombre_producto]],2,TRUE)</f>
        <v>Aceite</v>
      </c>
      <c r="D99" s="1" t="str">
        <f>VLOOKUP(ventas[[#This Row],[Producto]],Tabla1[#All],2,FALSE)</f>
        <v>Aceites</v>
      </c>
      <c r="E99">
        <v>7</v>
      </c>
      <c r="F99" t="str">
        <f>VLOOKUP(ventas[[#This Row],[Id_region]],regiones[#All],2,TRUE)</f>
        <v>Indiana</v>
      </c>
      <c r="G99">
        <f>VLOOKUP(ventas[[#This Row],[id_cliente]],clientes[#All],6,TRUE)</f>
        <v>1</v>
      </c>
      <c r="H99">
        <v>14</v>
      </c>
      <c r="I99" t="str">
        <f>VLOOKUP(ventas[[#This Row],[id_cliente]],clientes[#All],2,FALSE)</f>
        <v>David Young</v>
      </c>
      <c r="J99">
        <v>4</v>
      </c>
      <c r="K99">
        <v>33</v>
      </c>
      <c r="L99">
        <v>131</v>
      </c>
    </row>
    <row r="100" spans="1:12" x14ac:dyDescent="0.25">
      <c r="A100">
        <v>99</v>
      </c>
      <c r="B100" s="1">
        <v>43496</v>
      </c>
      <c r="C100" s="1" t="str">
        <f>VLOOKUP(ventas[[#This Row],[Id_producto]],productos[[#All],[Id_producto]:[nombre_producto]],2,TRUE)</f>
        <v>Harina</v>
      </c>
      <c r="D100" s="1" t="str">
        <f>VLOOKUP(ventas[[#This Row],[Producto]],Tabla1[#All],2,FALSE)</f>
        <v>Harinas</v>
      </c>
      <c r="E100">
        <v>8</v>
      </c>
      <c r="F100" t="str">
        <f>VLOOKUP(ventas[[#This Row],[Id_region]],regiones[#All],2,TRUE)</f>
        <v>New York</v>
      </c>
      <c r="G100">
        <f>VLOOKUP(ventas[[#This Row],[id_cliente]],clientes[#All],6,TRUE)</f>
        <v>2</v>
      </c>
      <c r="H100">
        <v>15</v>
      </c>
      <c r="I100" t="str">
        <f>VLOOKUP(ventas[[#This Row],[id_cliente]],clientes[#All],2,FALSE)</f>
        <v>Helen King</v>
      </c>
      <c r="J100">
        <v>9</v>
      </c>
      <c r="K100">
        <v>11</v>
      </c>
      <c r="L100">
        <v>100</v>
      </c>
    </row>
    <row r="101" spans="1:12" x14ac:dyDescent="0.25">
      <c r="A101">
        <v>100</v>
      </c>
      <c r="B101" s="1">
        <v>44350</v>
      </c>
      <c r="C101" s="1" t="str">
        <f>VLOOKUP(ventas[[#This Row],[Id_producto]],productos[[#All],[Id_producto]:[nombre_producto]],2,TRUE)</f>
        <v>Arroz</v>
      </c>
      <c r="D101" s="1" t="str">
        <f>VLOOKUP(ventas[[#This Row],[Producto]],Tabla1[#All],2,FALSE)</f>
        <v>Granos</v>
      </c>
      <c r="E101">
        <v>1</v>
      </c>
      <c r="F101" t="str">
        <f>VLOOKUP(ventas[[#This Row],[Id_region]],regiones[#All],2,TRUE)</f>
        <v>Texas</v>
      </c>
      <c r="G101">
        <f>VLOOKUP(ventas[[#This Row],[id_cliente]],clientes[#All],6,TRUE)</f>
        <v>4</v>
      </c>
      <c r="H101">
        <v>16</v>
      </c>
      <c r="I101" t="str">
        <f>VLOOKUP(ventas[[#This Row],[id_cliente]],clientes[#All],2,FALSE)</f>
        <v>Carol Wright</v>
      </c>
      <c r="J101">
        <v>2</v>
      </c>
      <c r="K101">
        <v>29</v>
      </c>
      <c r="L101">
        <v>58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1ABA-96AA-40AC-91B0-975D43B99CB4}">
  <dimension ref="A1:C9"/>
  <sheetViews>
    <sheetView workbookViewId="0">
      <selection sqref="A1:C9"/>
    </sheetView>
  </sheetViews>
  <sheetFormatPr baseColWidth="10" defaultRowHeight="15" x14ac:dyDescent="0.25"/>
  <cols>
    <col min="2" max="2" width="13.42578125" customWidth="1"/>
    <col min="3" max="3" width="20.42578125" customWidth="1"/>
  </cols>
  <sheetData>
    <row r="1" spans="1:3" x14ac:dyDescent="0.25">
      <c r="A1" s="8" t="s">
        <v>126</v>
      </c>
      <c r="B1" s="8" t="s">
        <v>83</v>
      </c>
      <c r="C1" s="8" t="s">
        <v>125</v>
      </c>
    </row>
    <row r="2" spans="1:3" x14ac:dyDescent="0.25">
      <c r="A2" s="5" t="s">
        <v>86</v>
      </c>
      <c r="B2" s="5" t="s">
        <v>87</v>
      </c>
      <c r="C2" s="5">
        <v>1769</v>
      </c>
    </row>
    <row r="3" spans="1:3" x14ac:dyDescent="0.25">
      <c r="A3" s="6" t="s">
        <v>88</v>
      </c>
      <c r="B3" s="6" t="s">
        <v>87</v>
      </c>
      <c r="C3" s="6">
        <v>372</v>
      </c>
    </row>
    <row r="4" spans="1:3" x14ac:dyDescent="0.25">
      <c r="A4" s="5" t="s">
        <v>89</v>
      </c>
      <c r="B4" s="5" t="s">
        <v>87</v>
      </c>
      <c r="C4" s="5">
        <v>3900</v>
      </c>
    </row>
    <row r="5" spans="1:3" x14ac:dyDescent="0.25">
      <c r="A5" s="6" t="s">
        <v>90</v>
      </c>
      <c r="B5" s="6" t="s">
        <v>91</v>
      </c>
      <c r="C5" s="6">
        <v>642</v>
      </c>
    </row>
    <row r="6" spans="1:3" x14ac:dyDescent="0.25">
      <c r="A6" s="5" t="s">
        <v>92</v>
      </c>
      <c r="B6" s="5" t="s">
        <v>93</v>
      </c>
      <c r="C6" s="5">
        <v>1142</v>
      </c>
    </row>
    <row r="7" spans="1:3" x14ac:dyDescent="0.25">
      <c r="A7" s="6" t="s">
        <v>94</v>
      </c>
      <c r="B7" s="6" t="s">
        <v>95</v>
      </c>
      <c r="C7" s="6">
        <v>1039</v>
      </c>
    </row>
    <row r="8" spans="1:3" x14ac:dyDescent="0.25">
      <c r="A8" s="5" t="s">
        <v>96</v>
      </c>
      <c r="B8" s="5" t="s">
        <v>97</v>
      </c>
      <c r="C8" s="5">
        <v>1900</v>
      </c>
    </row>
    <row r="9" spans="1:3" x14ac:dyDescent="0.25">
      <c r="A9" s="9" t="s">
        <v>98</v>
      </c>
      <c r="B9" s="9" t="s">
        <v>99</v>
      </c>
      <c r="C9" s="9">
        <v>642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o W b m W G p f 9 f C k A A A A 9 g A A A B I A H A B D b 2 5 m a W c v U G F j a 2 F n Z S 5 4 b W w g o h g A K K A U A A A A A A A A A A A A A A A A A A A A A A A A A A A A h Y 8 x D o I w G I W v Q r r T l h K j I T 9 l c J X E x M S w N q V C A x R D i + V u D h 7 J K 4 h R 1 M 3 x f e 8 b 3 r t f b 5 B N X R t c 1 G B 1 b 1 I U Y Y o C Z W R f a l O l a H S n c I M y D n s h G 1 G p Y J a N T S Z b p q h 2 7 p w Q 4 r 3 H P s b 9 U B F G a U S K f H e Q t e o E + s j 6 v x x q Y 5 0 w U i E O x 9 c Y z n A U U 7 x i a 0 y B L B B y b b 4 C m / c + 2 x 8 I 2 7 F 1 4 6 C 4 s m F e A F k i k P c H / g B Q S w M E F A A C A A g A o W b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m 5 l g 7 X r e v / g E A A A E J A A A T A B w A R m 9 y b X V s Y X M v U 2 V j d G l v b j E u b S C i G A A o o B Q A A A A A A A A A A A A A A A A A A A A A A A A A A A D t l E + P 2 j A Q x e 9 I f A f L X I I U R U v / 7 K F V D h V s t W 0 l 2 B a q H g C h i T N l L T k 2 s h 3 a X c R 3 7 4 R s I C A Q H E v V X G L Z 4 5 / f v O f E o f D S a D Y s 3 5 3 3 z U a z 4 R 7 B Y s o W 1 j z R t J l 1 W M w U + m a D 0 T O w c o 6 a Z g Z p I q I e e B i a 3 A o M e O p 0 / D D 4 c f e N h 2 x 8 L 9 G C F Y 9 S g O r D U s 6 h 4 M f e 5 j h t h y V q d 8 C s 4 C T g s O B u D l i N + 5 B h z H c 1 P P w i d R r z q p R P 1 + N i P G 0 2 p D 4 J r D c k l E T t 0 f 3 d 7 b z Q K r G z E S S q A B 3 B V 9 S q t m J u t h z x Z 5 9 5 k H W a E / w 6 v N m q v c S c b f E 5 d w 6 o d X s s z q m l K 7 k 5 l d h L z K l q z 3 m z z 6 x b s 6 Q b B d d h T C n 1 E l v K y n O m 1 H l 1 S 7 p G u V x 5 O G p K 1 y 2 j n h F 5 R p u D j 1 J h 1 D X 0 T W r v A t 5 9 N / n u 0 L r J 5 1 x J 0 J O e + a W V g d R N K m Q k 3 J K 3 w 3 E P l c y k R x v z k M y k 5 T z T L n 4 d s j s t T C r 1 P L 5 9 e 3 P T C d n X 3 H g c + i e F 8 W 4 Y 9 S n M r c s t T p s g w W d I 6 Q d A t m R m K W n I S e 6 m u e i h m P N 4 j 5 C S v K B s h j J 8 m f + g 1 J B S B O v 2 4 2 v x k V w Y J i B L J L F 3 v J E F 7 X 4 a m 5 X C R 0 8 L d M F J G e F q x b X J E o u z 6 h u l n j 1 t Y h 5 / + 3 X I V l y A x 7 m x E k 6 X e O N B z T a h 0 d o n 7 W / f R M X J 6 3 V 7 l + m h 5 H q u L b 5 N N n j V 5 v / j / Q f i / Q N Q S w E C L Q A U A A I A C A C h Z u Z Y a l / 1 8 K Q A A A D 2 A A A A E g A A A A A A A A A A A A A A A A A A A A A A Q 2 9 u Z m l n L 1 B h Y 2 t h Z 2 U u e G 1 s U E s B A i 0 A F A A C A A g A o W b m W A / K 6 a u k A A A A 6 Q A A A B M A A A A A A A A A A A A A A A A A 8 A A A A F t D b 2 5 0 Z W 5 0 X 1 R 5 c G V z X S 5 4 b W x Q S w E C L Q A U A A I A C A C h Z u Z Y O 1 6 3 r / 4 B A A A B C Q A A E w A A A A A A A A A A A A A A A A D h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Q Q A A A A A A A E p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5 Z W N 0 b 1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Q x N W J l N j U t M D g 5 Z S 0 0 N m J j L W J j O G M t M z c 2 N 2 E w N m R k O T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w M T o 0 N z o y M C 4 3 N T M 2 N T Q x W i I g L z 4 8 R W 5 0 c n k g V H l w Z T 0 i R m l s b E N v b H V t b l R 5 c G V z I i B W Y W x 1 Z T 0 i c 0 J n W U c i I C 8 + P E V u d H J 5 I F R 5 c G U 9 I k Z p b G x D b 2 x 1 b W 5 O Y W 1 l c y I g V m F s d W U 9 I n N b J n F 1 b 3 Q 7 T m F t Z S Z x d W 9 0 O y w m c X V v d D t E Z X N j c m l w d G l v b i Z x d W 9 0 O y w m c X V v d D t L a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e W V j d G 9 f M S 9 B d X R v U m V t b 3 Z l Z E N v b H V t b n M x L n t O Y W 1 l L D B 9 J n F 1 b 3 Q 7 L C Z x d W 9 0 O 1 N l Y 3 R p b 2 4 x L 3 B y b 3 l l Y 3 R v X z E v Q X V 0 b 1 J l b W 9 2 Z W R D b 2 x 1 b W 5 z M S 5 7 R G V z Y 3 J p c H R p b 2 4 s M X 0 m c X V v d D s s J n F 1 b 3 Q 7 U 2 V j d G l v b j E v c H J v e W V j d G 9 f M S 9 B d X R v U m V t b 3 Z l Z E N v b H V t b n M x L n t L a W 5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3 l l Y 3 R v X z E v Q X V 0 b 1 J l b W 9 2 Z W R D b 2 x 1 b W 5 z M S 5 7 T m F t Z S w w f S Z x d W 9 0 O y w m c X V v d D t T Z W N 0 a W 9 u M S 9 w c m 9 5 Z W N 0 b 1 8 x L 0 F 1 d G 9 S Z W 1 v d m V k Q 2 9 s d W 1 u c z E u e 0 R l c 2 N y a X B 0 a W 9 u L D F 9 J n F 1 b 3 Q 7 L C Z x d W 9 0 O 1 N l Y 3 R p b 2 4 x L 3 B y b 3 l l Y 3 R v X z E v Q X V 0 b 1 J l b W 9 2 Z W R D b 2 x 1 b W 5 z M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e W V j d G 9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5 Z W N 0 b 1 8 x L 3 B y b 3 l l Y 3 R v X z F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Y z h i Z W V j L W Q 4 M G M t N G Y x M C 0 4 N G F l L T M 4 Z j Y w M D M 3 O W F i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G l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w M T o 0 O D o w M i 4 w M T c z M D g z W i I g L z 4 8 R W 5 0 c n k g V H l w Z T 0 i R m l s b E N v b H V t b l R 5 c G V z I i B W Y W x 1 Z T 0 i c 0 F n W U d C Z 1 l D I i A v P j x F b n R y e S B U e X B l P S J G a W x s Q 2 9 s d W 1 u T m F t Z X M i I F Z h b H V l P S J z W y Z x d W 9 0 O 0 l k X 2 N s a W V u d G U m c X V v d D s s J n F 1 b 3 Q 7 b m 9 t Y n J l X 2 N s a W V u d G U m c X V v d D s s J n F 1 b 3 Q 7 Z W 1 h a W w m c X V v d D s s J n F 1 b 3 Q 7 d G V s Z W Z v b m 8 m c X V v d D s s J n F 1 b 3 Q 7 Z G l y Z W N j a W 9 u J n F 1 b 3 Q 7 L C Z x d W 9 0 O 2 l k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G V z L 0 F 1 d G 9 S Z W 1 v d m V k Q 2 9 s d W 1 u c z E u e 0 l k X 2 N s a W V u d G U s M H 0 m c X V v d D s s J n F 1 b 3 Q 7 U 2 V j d G l v b j E v Y 2 x p Z W 5 0 Z X M v Q X V 0 b 1 J l b W 9 2 Z W R D b 2 x 1 b W 5 z M S 5 7 b m 9 t Y n J l X 2 N s a W V u d G U s M X 0 m c X V v d D s s J n F 1 b 3 Q 7 U 2 V j d G l v b j E v Y 2 x p Z W 5 0 Z X M v Q X V 0 b 1 J l b W 9 2 Z W R D b 2 x 1 b W 5 z M S 5 7 Z W 1 h a W w s M n 0 m c X V v d D s s J n F 1 b 3 Q 7 U 2 V j d G l v b j E v Y 2 x p Z W 5 0 Z X M v Q X V 0 b 1 J l b W 9 2 Z W R D b 2 x 1 b W 5 z M S 5 7 d G V s Z W Z v b m 8 s M 3 0 m c X V v d D s s J n F 1 b 3 Q 7 U 2 V j d G l v b j E v Y 2 x p Z W 5 0 Z X M v Q X V 0 b 1 J l b W 9 2 Z W R D b 2 x 1 b W 5 z M S 5 7 Z G l y Z W N j a W 9 u L D R 9 J n F 1 b 3 Q 7 L C Z x d W 9 0 O 1 N l Y 3 R p b 2 4 x L 2 N s a W V u d G V z L 0 F 1 d G 9 S Z W 1 v d m V k Q 2 9 s d W 1 u c z E u e 2 l k X 3 J l Z 2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G l l b n R l c y 9 B d X R v U m V t b 3 Z l Z E N v b H V t b n M x L n t J Z F 9 j b G l l b n R l L D B 9 J n F 1 b 3 Q 7 L C Z x d W 9 0 O 1 N l Y 3 R p b 2 4 x L 2 N s a W V u d G V z L 0 F 1 d G 9 S Z W 1 v d m V k Q 2 9 s d W 1 u c z E u e 2 5 v b W J y Z V 9 j b G l l b n R l L D F 9 J n F 1 b 3 Q 7 L C Z x d W 9 0 O 1 N l Y 3 R p b 2 4 x L 2 N s a W V u d G V z L 0 F 1 d G 9 S Z W 1 v d m V k Q 2 9 s d W 1 u c z E u e 2 V t Y W l s L D J 9 J n F 1 b 3 Q 7 L C Z x d W 9 0 O 1 N l Y 3 R p b 2 4 x L 2 N s a W V u d G V z L 0 F 1 d G 9 S Z W 1 v d m V k Q 2 9 s d W 1 u c z E u e 3 R l b G V m b 2 5 v L D N 9 J n F 1 b 3 Q 7 L C Z x d W 9 0 O 1 N l Y 3 R p b 2 4 x L 2 N s a W V u d G V z L 0 F 1 d G 9 S Z W 1 v d m V k Q 2 9 s d W 1 u c z E u e 2 R p c m V j Y 2 l v b i w 0 f S Z x d W 9 0 O y w m c X V v d D t T Z W N 0 a W 9 u M S 9 j b G l l b n R l c y 9 B d X R v U m V t b 3 Z l Z E N v b H V t b n M x L n t p Z F 9 y Z W d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3 B y b 3 l l Y 3 R v X z F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j b G l l b n R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Z T B i Z T E 5 L W Z m M j U t N G N j Y y 0 4 N T I w L W Q y Y T c 4 N T B m Z G U 3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w M T o 0 O D o z O S 4 z M j E w N z A 4 W i I g L z 4 8 R W 5 0 c n k g V H l w Z T 0 i R m l s b E N v b H V t b l R 5 c G V z I i B W Y W x 1 Z T 0 i c 0 F n W U d C Q U k 9 I i A v P j x F b n R y e S B U e X B l P S J G a W x s Q 2 9 s d W 1 u T m F t Z X M i I F Z h b H V l P S J z W y Z x d W 9 0 O 0 l k X 3 B y b 2 R 1 Y 3 R v J n F 1 b 3 Q 7 L C Z x d W 9 0 O 2 5 v b W J y Z V 9 w c m 9 k d W N 0 b y Z x d W 9 0 O y w m c X V v d D t j Y X R l Z 2 9 y a W F f c H J v Z H V j d G 8 m c X V v d D s s J n F 1 b 3 Q 7 c H J l Y 2 l v J n F 1 b 3 Q 7 L C Z x d W 9 0 O 3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G 9 z L 0 F 1 d G 9 S Z W 1 v d m V k Q 2 9 s d W 1 u c z E u e 0 l k X 3 B y b 2 R 1 Y 3 R v L D B 9 J n F 1 b 3 Q 7 L C Z x d W 9 0 O 1 N l Y 3 R p b 2 4 x L 3 B y b 2 R 1 Y 3 R v c y 9 B d X R v U m V t b 3 Z l Z E N v b H V t b n M x L n t u b 2 1 i c m V f c H J v Z H V j d G 8 s M X 0 m c X V v d D s s J n F 1 b 3 Q 7 U 2 V j d G l v b j E v c H J v Z H V j d G 9 z L 0 F 1 d G 9 S Z W 1 v d m V k Q 2 9 s d W 1 u c z E u e 2 N h d G V n b 3 J p Y V 9 w c m 9 k d W N 0 b y w y f S Z x d W 9 0 O y w m c X V v d D t T Z W N 0 a W 9 u M S 9 w c m 9 k d W N 0 b 3 M v Q X V 0 b 1 J l b W 9 2 Z W R D b 2 x 1 b W 5 z M S 5 7 c H J l Y 2 l v L D N 9 J n F 1 b 3 Q 7 L C Z x d W 9 0 O 1 N l Y 3 R p b 2 4 x L 3 B y b 2 R 1 Y 3 R v c y 9 B d X R v U m V t b 3 Z l Z E N v b H V t b n M x L n t z d G 9 j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k d W N 0 b 3 M v Q X V 0 b 1 J l b W 9 2 Z W R D b 2 x 1 b W 5 z M S 5 7 S W R f c H J v Z H V j d G 8 s M H 0 m c X V v d D s s J n F 1 b 3 Q 7 U 2 V j d G l v b j E v c H J v Z H V j d G 9 z L 0 F 1 d G 9 S Z W 1 v d m V k Q 2 9 s d W 1 u c z E u e 2 5 v b W J y Z V 9 w c m 9 k d W N 0 b y w x f S Z x d W 9 0 O y w m c X V v d D t T Z W N 0 a W 9 u M S 9 w c m 9 k d W N 0 b 3 M v Q X V 0 b 1 J l b W 9 2 Z W R D b 2 x 1 b W 5 z M S 5 7 Y 2 F 0 Z W d v c m l h X 3 B y b 2 R 1 Y 3 R v L D J 9 J n F 1 b 3 Q 7 L C Z x d W 9 0 O 1 N l Y 3 R p b 2 4 x L 3 B y b 2 R 1 Y 3 R v c y 9 B d X R v U m V t b 3 Z l Z E N v b H V t b n M x L n t w c m V j a W 8 s M 3 0 m c X V v d D s s J n F 1 b 3 Q 7 U 2 V j d G l v b j E v c H J v Z H V j d G 9 z L 0 F 1 d G 9 S Z W 1 v d m V k Q 2 9 s d W 1 u c z E u e 3 N 0 b 2 N r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G 9 z L 3 B y b 3 l l Y 3 R v X z F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b 3 M v c H J v Z H V j d G 9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U x O D Z k Y i 0 z M T d m L T R m N D U t Y W Y x Z i 1 i M T h j O T c x O G I x M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n a W 9 u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w M T o 0 O T o x M S 4 2 M j A 4 O T E 5 W i I g L z 4 8 R W 5 0 c n k g V H l w Z T 0 i R m l s b E N v b H V t b l R 5 c G V z I i B W Y W x 1 Z T 0 i c 0 F n W T 0 i I C 8 + P E V u d H J 5 I F R 5 c G U 9 I k Z p b G x D b 2 x 1 b W 5 O Y W 1 l c y I g V m F s d W U 9 I n N b J n F 1 b 3 Q 7 S W R f c m V n a W 9 u J n F 1 b 3 Q 7 L C Z x d W 9 0 O 2 5 v b W J y Z V 9 y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2 5 l c y 9 B d X R v U m V t b 3 Z l Z E N v b H V t b n M x L n t J Z F 9 y Z W d p b 2 4 s M H 0 m c X V v d D s s J n F 1 b 3 Q 7 U 2 V j d G l v b j E v c m V n a W 9 u Z X M v Q X V 0 b 1 J l b W 9 2 Z W R D b 2 x 1 b W 5 z M S 5 7 b m 9 t Y n J l X 3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d p b 2 5 l c y 9 B d X R v U m V t b 3 Z l Z E N v b H V t b n M x L n t J Z F 9 y Z W d p b 2 4 s M H 0 m c X V v d D s s J n F 1 b 3 Q 7 U 2 V j d G l v b j E v c m V n a W 9 u Z X M v Q X V 0 b 1 J l b W 9 2 Z W R D b 2 x 1 b W 5 z M S 5 7 b m 9 t Y n J l X 3 J l Z 2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Z X M v c H J v e W V j d G 9 f M V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V z L 3 J l Z 2 l v b m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B k M j U 1 Y 2 I t O T F k N S 0 0 M D g 3 L T g 1 N j I t N z F i N D Q 0 Y j U 0 N W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n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D E 6 N D k 6 M z Q u M T k 0 N j A z O F o i I C 8 + P E V u d H J 5 I F R 5 c G U 9 I k Z p b G x D b 2 x 1 b W 5 U e X B l c y I g V m F s d W U 9 I n N B Z 2 t D Q W d J R U J B P T 0 i I C 8 + P E V u d H J 5 I F R 5 c G U 9 I k Z p b G x D b 2 x 1 b W 5 O Y W 1 l c y I g V m F s d W U 9 I n N b J n F 1 b 3 Q 7 S W R f d m V u d G E m c X V v d D s s J n F 1 b 3 Q 7 R m V j a G F f d m V u d G E m c X V v d D s s J n F 1 b 3 Q 7 S W R f c H J v Z H V j d G 8 m c X V v d D s s J n F 1 b 3 Q 7 a W R f Y 2 x p Z W 5 0 Z S Z x d W 9 0 O y w m c X V v d D t j Y W 5 0 a W R h Z F 9 2 Z W 5 k a W R h J n F 1 b 3 Q 7 L C Z x d W 9 0 O 3 B y Z W N p b 1 9 1 b m l 0 Y X J p b y Z x d W 9 0 O y w m c X V v d D t 0 b 3 R h b F 9 2 Z W 5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h c y 9 B d X R v U m V t b 3 Z l Z E N v b H V t b n M x L n t J Z F 9 2 Z W 5 0 Y S w w f S Z x d W 9 0 O y w m c X V v d D t T Z W N 0 a W 9 u M S 9 2 Z W 5 0 Y X M v Q X V 0 b 1 J l b W 9 2 Z W R D b 2 x 1 b W 5 z M S 5 7 R m V j a G F f d m V u d G E s M X 0 m c X V v d D s s J n F 1 b 3 Q 7 U 2 V j d G l v b j E v d m V u d G F z L 0 F 1 d G 9 S Z W 1 v d m V k Q 2 9 s d W 1 u c z E u e 0 l k X 3 B y b 2 R 1 Y 3 R v L D J 9 J n F 1 b 3 Q 7 L C Z x d W 9 0 O 1 N l Y 3 R p b 2 4 x L 3 Z l b n R h c y 9 B d X R v U m V t b 3 Z l Z E N v b H V t b n M x L n t p Z F 9 j b G l l b n R l L D N 9 J n F 1 b 3 Q 7 L C Z x d W 9 0 O 1 N l Y 3 R p b 2 4 x L 3 Z l b n R h c y 9 B d X R v U m V t b 3 Z l Z E N v b H V t b n M x L n t j Y W 5 0 a W R h Z F 9 2 Z W 5 k a W R h L D R 9 J n F 1 b 3 Q 7 L C Z x d W 9 0 O 1 N l Y 3 R p b 2 4 x L 3 Z l b n R h c y 9 B d X R v U m V t b 3 Z l Z E N v b H V t b n M x L n t w c m V j a W 9 f d W 5 p d G F y a W 8 s N X 0 m c X V v d D s s J n F 1 b 3 Q 7 U 2 V j d G l v b j E v d m V u d G F z L 0 F 1 d G 9 S Z W 1 v d m V k Q 2 9 s d W 1 u c z E u e 3 R v d G F s X 3 Z l b n R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l b n R h c y 9 B d X R v U m V t b 3 Z l Z E N v b H V t b n M x L n t J Z F 9 2 Z W 5 0 Y S w w f S Z x d W 9 0 O y w m c X V v d D t T Z W N 0 a W 9 u M S 9 2 Z W 5 0 Y X M v Q X V 0 b 1 J l b W 9 2 Z W R D b 2 x 1 b W 5 z M S 5 7 R m V j a G F f d m V u d G E s M X 0 m c X V v d D s s J n F 1 b 3 Q 7 U 2 V j d G l v b j E v d m V u d G F z L 0 F 1 d G 9 S Z W 1 v d m V k Q 2 9 s d W 1 u c z E u e 0 l k X 3 B y b 2 R 1 Y 3 R v L D J 9 J n F 1 b 3 Q 7 L C Z x d W 9 0 O 1 N l Y 3 R p b 2 4 x L 3 Z l b n R h c y 9 B d X R v U m V t b 3 Z l Z E N v b H V t b n M x L n t p Z F 9 j b G l l b n R l L D N 9 J n F 1 b 3 Q 7 L C Z x d W 9 0 O 1 N l Y 3 R p b 2 4 x L 3 Z l b n R h c y 9 B d X R v U m V t b 3 Z l Z E N v b H V t b n M x L n t j Y W 5 0 a W R h Z F 9 2 Z W 5 k a W R h L D R 9 J n F 1 b 3 Q 7 L C Z x d W 9 0 O 1 N l Y 3 R p b 2 4 x L 3 Z l b n R h c y 9 B d X R v U m V t b 3 Z l Z E N v b H V t b n M x L n t w c m V j a W 9 f d W 5 p d G F y a W 8 s N X 0 m c X V v d D s s J n F 1 b 3 Q 7 U 2 V j d G l v b j E v d m V u d G F z L 0 F 1 d G 9 S Z W 1 v d m V k Q 2 9 s d W 1 u c z E u e 3 R v d G F s X 3 Z l b n R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W 5 0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d G F z L 3 B y b 3 l l Y 3 R v X z F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M v d m V u d G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c 3 V s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2 V k M W E z Y y 1 j Z W J l L T R j Z T U t O D Q 3 Y y 1 h N j I 3 Y T A 2 M z J l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c 6 N D Y 6 N D A u O T Q 0 N D Q z N V o i I C 8 + P E V u d H J 5 I F R 5 c G U 9 I k Z p b G x D b 2 x 1 b W 5 U e X B l c y I g V m F s d W U 9 I n N C Z 1 l E I i A v P j x F b n R y e S B U e X B l P S J G a W x s Q 2 9 s d W 1 u T m F t Z X M i I F Z h b H V l P S J z W y Z x d W 9 0 O 2 5 v b W J y Z V 9 w c m 9 k d W N 0 b y Z x d W 9 0 O y w m c X V v d D t j Y X R l Z 2 9 y a W F f c H J v Z H V j d G 8 m c X V v d D s s J n F 1 b 3 Q 7 d G 9 0 Y W x f d m V u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z d W x 0 Y S 9 B d X R v U m V t b 3 Z l Z E N v b H V t b n M x L n t u b 2 1 i c m V f c H J v Z H V j d G 8 s M H 0 m c X V v d D s s J n F 1 b 3 Q 7 U 2 V j d G l v b j E v Q 2 9 s c 3 V s d G E v Q X V 0 b 1 J l b W 9 2 Z W R D b 2 x 1 b W 5 z M S 5 7 Y 2 F 0 Z W d v c m l h X 3 B y b 2 R 1 Y 3 R v L D F 9 J n F 1 b 3 Q 7 L C Z x d W 9 0 O 1 N l Y 3 R p b 2 4 x L 0 N v b H N 1 b H R h L 0 F 1 d G 9 S Z W 1 v d m V k Q 2 9 s d W 1 u c z E u e 3 R v d G F s X 3 Z l b n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H N 1 b H R h L 0 F 1 d G 9 S Z W 1 v d m V k Q 2 9 s d W 1 u c z E u e 2 5 v b W J y Z V 9 w c m 9 k d W N 0 b y w w f S Z x d W 9 0 O y w m c X V v d D t T Z W N 0 a W 9 u M S 9 D b 2 x z d W x 0 Y S 9 B d X R v U m V t b 3 Z l Z E N v b H V t b n M x L n t j Y X R l Z 2 9 y a W F f c H J v Z H V j d G 8 s M X 0 m c X V v d D s s J n F 1 b 3 Q 7 U 2 V j d G l v b j E v Q 2 9 s c 3 V s d G E v Q X V 0 b 1 J l b W 9 2 Z W R D b 2 x 1 b W 5 z M S 5 7 d G 9 0 Y W x f d m V u d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H N 1 b H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N 1 b H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N 1 b H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N 1 b H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3 M z F j M T I t O D N h M C 0 0 M T k 2 L W F m Z D M t Y j d m Z j F i Y T l l Y W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3 O j U w O j M y L j E 2 N z c 5 N T R a I i A v P j x F b n R y e S B U e X B l P S J G a W x s Q 2 9 s d W 1 u V H l w Z X M i I F Z h b H V l P S J z Q m d Z R C I g L z 4 8 R W 5 0 c n k g V H l w Z T 0 i R m l s b E N v b H V t b k 5 h b W V z I i B W Y W x 1 Z T 0 i c 1 s m c X V v d D t u b 2 1 i c m V f c H J v Z H V j d G 8 m c X V v d D s s J n F 1 b 3 Q 7 Y 2 F 0 Z W d v c m l h X 3 B y b 2 R 1 Y 3 R v J n F 1 b 3 Q 7 L C Z x d W 9 0 O 3 R v d G F s X 3 Z l b n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c 3 V s d G E g K D I p L 0 F 1 d G 9 S Z W 1 v d m V k Q 2 9 s d W 1 u c z E u e 2 5 v b W J y Z V 9 w c m 9 k d W N 0 b y w w f S Z x d W 9 0 O y w m c X V v d D t T Z W N 0 a W 9 u M S 9 D b 2 x z d W x 0 Y S A o M i k v Q X V 0 b 1 J l b W 9 2 Z W R D b 2 x 1 b W 5 z M S 5 7 Y 2 F 0 Z W d v c m l h X 3 B y b 2 R 1 Y 3 R v L D F 9 J n F 1 b 3 Q 7 L C Z x d W 9 0 O 1 N l Y 3 R p b 2 4 x L 0 N v b H N 1 b H R h I C g y K S 9 B d X R v U m V t b 3 Z l Z E N v b H V t b n M x L n t 0 b 3 R h b F 9 2 Z W 5 0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x z d W x 0 Y S A o M i k v Q X V 0 b 1 J l b W 9 2 Z W R D b 2 x 1 b W 5 z M S 5 7 b m 9 t Y n J l X 3 B y b 2 R 1 Y 3 R v L D B 9 J n F 1 b 3 Q 7 L C Z x d W 9 0 O 1 N l Y 3 R p b 2 4 x L 0 N v b H N 1 b H R h I C g y K S 9 B d X R v U m V t b 3 Z l Z E N v b H V t b n M x L n t j Y X R l Z 2 9 y a W F f c H J v Z H V j d G 8 s M X 0 m c X V v d D s s J n F 1 b 3 Q 7 U 2 V j d G l v b j E v Q 2 9 s c 3 V s d G E g K D I p L 0 F 1 d G 9 S Z W 1 v d m V k Q 2 9 s d W 1 u c z E u e 3 R v d G F s X 3 Z l b n R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z d W x 0 Y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z d W x 0 Y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z d W x 0 Y S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F j Q T W i E U m J l q Q C i Z e C Z Q A A A A A C A A A A A A A Q Z g A A A A E A A C A A A A B W h N W k G j v F + p M f S L d a p h P S B f 1 k u B k z b J L / M j 2 Y o 3 w u 7 w A A A A A O g A A A A A I A A C A A A A C v W p W y 8 C s b S f e f Q T O P 8 D o P Q u u 5 t P E p n 8 u M c g e V N K E O b 1 A A A A D z 8 w t C O c s Z 3 w i F N w l 7 V a 3 b L 2 q 9 3 v J e V U e Y p M W g F h n G 6 F I 7 M 2 0 Z X e D R J + O h y X r o a g S k K Z A v P o 4 J d + y q f K 0 H 4 J v o f b W a p A K r L O T F 7 o l X 0 s 6 Y x E A A A A D G G b S E v d W s d u r X r l t N z 4 V d A v R 6 I 1 J I K + r H p S F J g q 7 O q h r I 3 D W Y y J c b K / V F / 4 F t O E A k / A X + M A Z U z f O 9 l M u 5 8 j N Z < / D a t a M a s h u p > 
</file>

<file path=customXml/itemProps1.xml><?xml version="1.0" encoding="utf-8"?>
<ds:datastoreItem xmlns:ds="http://schemas.openxmlformats.org/officeDocument/2006/customXml" ds:itemID="{278F93D3-79AE-43FE-997C-67A8476BF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</vt:lpstr>
      <vt:lpstr>Calculos</vt:lpstr>
      <vt:lpstr>clientes</vt:lpstr>
      <vt:lpstr>productos</vt:lpstr>
      <vt:lpstr>regiones</vt:lpstr>
      <vt:lpstr>ventas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Andrés Aponte Castro</dc:creator>
  <cp:lastModifiedBy>Jairo Prezi Aponte Castro</cp:lastModifiedBy>
  <dcterms:created xsi:type="dcterms:W3CDTF">2024-07-06T01:46:16Z</dcterms:created>
  <dcterms:modified xsi:type="dcterms:W3CDTF">2024-09-11T16:10:50Z</dcterms:modified>
</cp:coreProperties>
</file>