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3CC098B4-5B60-4DCC-A3CD-074F4D582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Estadisticas" sheetId="2" r:id="rId2"/>
    <sheet name="Boxplot" sheetId="3" r:id="rId3"/>
    <sheet name="Covarianza" sheetId="4" r:id="rId4"/>
    <sheet name="Correlación" sheetId="5" r:id="rId5"/>
  </sheets>
  <definedNames>
    <definedName name="_xlchart.v1.0" hidden="1">Boxplot!$D$2:$D$6</definedName>
    <definedName name="_xlchart.v1.1" hidden="1">Boxplot!$H$2:$H$6</definedName>
    <definedName name="_xlchart.v1.2" hidden="1">Boxplot!$G$2:$G$6</definedName>
    <definedName name="_xlchart.v1.3" hidden="1">Boxplot!$H$2:$H$6</definedName>
    <definedName name="_xlchart.v1.4" hidden="1">Boxplot!$C$2:$C$6</definedName>
    <definedName name="_xlchart.v1.5" hidden="1">Boxplot!$B$2:$B$6</definedName>
    <definedName name="_xlchart.v1.6" hidden="1">Boxplot!$F$2:$F$6</definedName>
    <definedName name="_xlchart.v1.7" hidden="1">Boxplot!$E$2:$E$6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5" i="5"/>
  <c r="H4" i="5"/>
  <c r="H3" i="5"/>
  <c r="H2" i="5"/>
  <c r="G8" i="5"/>
  <c r="G7" i="5"/>
  <c r="G6" i="5"/>
  <c r="G5" i="5"/>
  <c r="G4" i="5"/>
  <c r="G3" i="5"/>
  <c r="G2" i="5"/>
  <c r="F8" i="5"/>
  <c r="F7" i="5"/>
  <c r="F6" i="5"/>
  <c r="F5" i="5"/>
  <c r="F4" i="5"/>
  <c r="F3" i="5"/>
  <c r="F2" i="5"/>
  <c r="E8" i="5"/>
  <c r="E7" i="5"/>
  <c r="E6" i="5"/>
  <c r="E5" i="5"/>
  <c r="E4" i="5"/>
  <c r="E3" i="5"/>
  <c r="E2" i="5"/>
  <c r="D8" i="5"/>
  <c r="D7" i="5"/>
  <c r="D6" i="5"/>
  <c r="D5" i="5"/>
  <c r="D4" i="5"/>
  <c r="D3" i="5"/>
  <c r="D2" i="5"/>
  <c r="C8" i="5"/>
  <c r="C7" i="5"/>
  <c r="C6" i="5"/>
  <c r="C5" i="5"/>
  <c r="C4" i="5"/>
  <c r="C3" i="5"/>
  <c r="C2" i="5"/>
  <c r="B8" i="5"/>
  <c r="B7" i="5"/>
  <c r="B6" i="5"/>
  <c r="B5" i="5"/>
  <c r="B4" i="5"/>
  <c r="B3" i="5"/>
  <c r="B2" i="5"/>
  <c r="H7" i="4"/>
  <c r="H6" i="4"/>
  <c r="H5" i="4"/>
  <c r="H4" i="4"/>
  <c r="H3" i="4"/>
  <c r="H2" i="4"/>
  <c r="G8" i="4"/>
  <c r="G6" i="4"/>
  <c r="G5" i="4"/>
  <c r="G4" i="4"/>
  <c r="G3" i="4"/>
  <c r="G2" i="4"/>
  <c r="F8" i="4"/>
  <c r="F7" i="4"/>
  <c r="F5" i="4"/>
  <c r="F4" i="4"/>
  <c r="F3" i="4"/>
  <c r="F2" i="4"/>
  <c r="E8" i="4"/>
  <c r="E7" i="4"/>
  <c r="E6" i="4"/>
  <c r="E4" i="4"/>
  <c r="E3" i="4"/>
  <c r="E2" i="4"/>
  <c r="D8" i="4"/>
  <c r="D7" i="4"/>
  <c r="D6" i="4"/>
  <c r="D5" i="4"/>
  <c r="D3" i="4"/>
  <c r="D2" i="4"/>
  <c r="C8" i="4"/>
  <c r="C7" i="4"/>
  <c r="C6" i="4"/>
  <c r="C5" i="4"/>
  <c r="C4" i="4"/>
  <c r="H8" i="4"/>
  <c r="G7" i="4"/>
  <c r="F6" i="4"/>
  <c r="E5" i="4"/>
  <c r="D4" i="4"/>
  <c r="C3" i="4"/>
  <c r="C2" i="4"/>
  <c r="B3" i="4"/>
  <c r="B8" i="4"/>
  <c r="B7" i="4"/>
  <c r="B6" i="4"/>
  <c r="B5" i="4"/>
  <c r="B4" i="4"/>
  <c r="B2" i="4"/>
  <c r="E8" i="2"/>
  <c r="E7" i="2"/>
  <c r="E6" i="2"/>
  <c r="E5" i="2"/>
  <c r="E4" i="2"/>
  <c r="E3" i="2"/>
  <c r="E2" i="2"/>
  <c r="D8" i="2"/>
  <c r="D7" i="2"/>
  <c r="D6" i="2"/>
  <c r="D5" i="2"/>
  <c r="D4" i="2"/>
  <c r="D3" i="2"/>
  <c r="D2" i="2"/>
  <c r="C2" i="2"/>
  <c r="C8" i="2"/>
  <c r="C7" i="2"/>
  <c r="C6" i="2"/>
  <c r="C5" i="2"/>
  <c r="C4" i="2"/>
  <c r="C3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<sst xmlns="http://schemas.openxmlformats.org/spreadsheetml/2006/main" count="89" uniqueCount="47">
  <si>
    <t>City</t>
  </si>
  <si>
    <t>GDP (USD Billion)</t>
  </si>
  <si>
    <t>Population (Millions)</t>
  </si>
  <si>
    <t>Unemployment Rate (%)</t>
  </si>
  <si>
    <t>Average Age</t>
  </si>
  <si>
    <t>Women (%)</t>
  </si>
  <si>
    <t>Men (%)</t>
  </si>
  <si>
    <t>Budget (USD Billion)</t>
  </si>
  <si>
    <t>Bogotá</t>
  </si>
  <si>
    <t>Medellín</t>
  </si>
  <si>
    <t>Cali</t>
  </si>
  <si>
    <t>Barranquilla</t>
  </si>
  <si>
    <t>Cartagena</t>
  </si>
  <si>
    <t>Bucaramanga</t>
  </si>
  <si>
    <t>Pereira</t>
  </si>
  <si>
    <t>Cúcuta</t>
  </si>
  <si>
    <t>Ibagué</t>
  </si>
  <si>
    <t>Santa Marta</t>
  </si>
  <si>
    <t>Manizales</t>
  </si>
  <si>
    <t>Villavicencio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</si>
  <si>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</si>
  <si>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</si>
  <si>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</si>
  <si>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</si>
  <si>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</si>
  <si>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</si>
  <si>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</si>
  <si>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</si>
  <si>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</si>
  <si>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</si>
  <si>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</si>
  <si>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San Andrés</t>
  </si>
  <si>
    <t>Yopal</t>
  </si>
  <si>
    <t>Leticia</t>
  </si>
  <si>
    <t>Arauca</t>
  </si>
  <si>
    <t>Mocoa</t>
  </si>
  <si>
    <t>Mitú</t>
  </si>
  <si>
    <t>Puerto Carreño</t>
  </si>
  <si>
    <t>Mean</t>
  </si>
  <si>
    <t>Median</t>
  </si>
  <si>
    <t>Standard Deviation</t>
  </si>
  <si>
    <t>Mode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</si>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</sst>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/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8" xfId="0" applyFont="1" applyBorder="1"/>
    <xf numFmtId="0" fontId="1" fillId="0" borderId="3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GDP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GDP</a:t>
          </a:r>
        </a:p>
      </cx:txPr>
    </cx:title>
    <cx:plotArea>
      <cx:plotAreaRegion>
        <cx:series layoutId="boxWhisker" uniqueId="{12944E97-593D-4041-B516-38204255698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Population</a:t>
          </a:r>
        </a:p>
      </cx:txPr>
    </cx:title>
    <cx:plotArea>
      <cx:plotAreaRegion>
        <cx:series layoutId="boxWhisker" uniqueId="{E00FACCA-3064-4210-9C2F-4F4882F6F7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Unemployment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Unemployment Rate</a:t>
          </a:r>
        </a:p>
      </cx:txPr>
    </cx:title>
    <cx:plotArea>
      <cx:plotAreaRegion>
        <cx:series layoutId="boxWhisker" uniqueId="{F1C2AAE8-F2BA-4ADC-BBDA-E50DFC5A08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Average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Age</a:t>
          </a:r>
        </a:p>
      </cx:txPr>
    </cx:title>
    <cx:plotArea>
      <cx:plotAreaRegion>
        <cx:series layoutId="boxWhisker" uniqueId="{94F1D995-F455-4DCA-8164-6975CB5698F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Women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Women</a:t>
          </a:r>
        </a:p>
      </cx:txPr>
    </cx:title>
    <cx:plotArea>
      <cx:plotAreaRegion>
        <cx:series layoutId="boxWhisker" uniqueId="{496FA28C-A72B-4E3E-801E-2DA4AAA24E7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Men</a:t>
          </a:r>
        </a:p>
      </cx:txPr>
    </cx:title>
    <cx:plotArea>
      <cx:plotAreaRegion>
        <cx:series layoutId="boxWhisker" uniqueId="{AC6C946A-0F14-4D7E-A34E-47067D5E4C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Budget</a:t>
          </a:r>
        </a:p>
      </cx:txPr>
    </cx:title>
    <cx:plotArea>
      <cx:plotAreaRegion>
        <cx:series layoutId="boxWhisker" uniqueId="{39A0EC19-61EC-4571-8642-4977DEA006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185738</xdr:rowOff>
    </xdr:from>
    <xdr:to>
      <xdr:col>3</xdr:col>
      <xdr:colOff>742950</xdr:colOff>
      <xdr:row>18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61C1BD1-4D25-1C0F-D564-E53F5DF108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347788"/>
              <a:ext cx="3314700" cy="2109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819150</xdr:colOff>
      <xdr:row>6</xdr:row>
      <xdr:rowOff>176212</xdr:rowOff>
    </xdr:from>
    <xdr:to>
      <xdr:col>7</xdr:col>
      <xdr:colOff>923925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13E8337-11A7-29DD-1DBD-DD15AFA76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1338262"/>
              <a:ext cx="3800475" cy="2109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1071562</xdr:colOff>
      <xdr:row>6</xdr:row>
      <xdr:rowOff>185737</xdr:rowOff>
    </xdr:from>
    <xdr:to>
      <xdr:col>12</xdr:col>
      <xdr:colOff>304800</xdr:colOff>
      <xdr:row>18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B92101D-EF2B-1553-76C8-905C5453A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9512" y="1347787"/>
              <a:ext cx="2947988" cy="2109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185737</xdr:colOff>
      <xdr:row>18</xdr:row>
      <xdr:rowOff>119062</xdr:rowOff>
    </xdr:from>
    <xdr:to>
      <xdr:col>3</xdr:col>
      <xdr:colOff>742950</xdr:colOff>
      <xdr:row>29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72E786A-D452-5546-08FC-8BF969E0F0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" y="3567112"/>
              <a:ext cx="3319463" cy="2157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814387</xdr:colOff>
      <xdr:row>18</xdr:row>
      <xdr:rowOff>119062</xdr:rowOff>
    </xdr:from>
    <xdr:to>
      <xdr:col>7</xdr:col>
      <xdr:colOff>933450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707E25A-15D3-EF5B-8F0D-F82DA9288B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6637" y="3567112"/>
              <a:ext cx="3814763" cy="2176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1052512</xdr:colOff>
      <xdr:row>18</xdr:row>
      <xdr:rowOff>128587</xdr:rowOff>
    </xdr:from>
    <xdr:to>
      <xdr:col>12</xdr:col>
      <xdr:colOff>323850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9495F88-7CBB-FD27-D9BD-AC11011F0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0462" y="3576637"/>
              <a:ext cx="2986088" cy="2157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519112</xdr:colOff>
      <xdr:row>6</xdr:row>
      <xdr:rowOff>180974</xdr:rowOff>
    </xdr:from>
    <xdr:to>
      <xdr:col>17</xdr:col>
      <xdr:colOff>504825</xdr:colOff>
      <xdr:row>18</xdr:row>
      <xdr:rowOff>176211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C82C18D-F1F5-56E3-251C-943A65B50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1812" y="1343024"/>
              <a:ext cx="3033713" cy="2281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3.140625" bestFit="1" customWidth="1"/>
    <col min="2" max="2" width="16.7109375" bestFit="1" customWidth="1"/>
    <col min="3" max="3" width="20" bestFit="1" customWidth="1"/>
    <col min="4" max="4" width="23.140625" bestFit="1" customWidth="1"/>
    <col min="5" max="5" width="12.140625" bestFit="1" customWidth="1"/>
    <col min="6" max="6" width="11.5703125" bestFit="1" customWidth="1"/>
    <col min="7" max="7" width="8.5703125" bestFit="1" customWidth="1"/>
    <col min="8" max="8" width="19.140625" bestFit="1" customWidth="1"/>
  </cols>
  <sheetData>
    <row r="1" spans="1: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21" t="s">
        <v>8</v>
      </c>
      <c r="B2" s="5">
        <v>103.5</v>
      </c>
      <c r="C2" s="5">
        <v>7.18</v>
      </c>
      <c r="D2" s="5">
        <v>10.5</v>
      </c>
      <c r="E2" s="5">
        <v>32</v>
      </c>
      <c r="F2" s="5">
        <v>52</v>
      </c>
      <c r="G2" s="5">
        <v>48</v>
      </c>
      <c r="H2" s="6">
        <v>18</v>
      </c>
    </row>
    <row r="3" spans="1:8" x14ac:dyDescent="0.25">
      <c r="A3" s="22" t="s">
        <v>9</v>
      </c>
      <c r="B3" s="1">
        <v>44.1</v>
      </c>
      <c r="C3" s="1">
        <v>2.57</v>
      </c>
      <c r="D3" s="1">
        <v>11.2</v>
      </c>
      <c r="E3" s="1">
        <v>31</v>
      </c>
      <c r="F3" s="1">
        <v>53</v>
      </c>
      <c r="G3" s="1">
        <v>47</v>
      </c>
      <c r="H3" s="2">
        <v>7.5</v>
      </c>
    </row>
    <row r="4" spans="1:8" x14ac:dyDescent="0.25">
      <c r="A4" s="22" t="s">
        <v>10</v>
      </c>
      <c r="B4" s="1">
        <v>22.4</v>
      </c>
      <c r="C4" s="1">
        <v>2.23</v>
      </c>
      <c r="D4" s="1">
        <v>13.8</v>
      </c>
      <c r="E4" s="1">
        <v>30</v>
      </c>
      <c r="F4" s="1">
        <v>52</v>
      </c>
      <c r="G4" s="1">
        <v>48</v>
      </c>
      <c r="H4" s="2">
        <v>4.2</v>
      </c>
    </row>
    <row r="5" spans="1:8" x14ac:dyDescent="0.25">
      <c r="A5" s="22" t="s">
        <v>11</v>
      </c>
      <c r="B5" s="1">
        <v>16.8</v>
      </c>
      <c r="C5" s="1">
        <v>1.23</v>
      </c>
      <c r="D5" s="1">
        <v>12.4</v>
      </c>
      <c r="E5" s="1">
        <v>29</v>
      </c>
      <c r="F5" s="1">
        <v>51</v>
      </c>
      <c r="G5" s="1">
        <v>49</v>
      </c>
      <c r="H5" s="2">
        <v>3.1</v>
      </c>
    </row>
    <row r="6" spans="1:8" x14ac:dyDescent="0.25">
      <c r="A6" s="22" t="s">
        <v>12</v>
      </c>
      <c r="B6" s="1">
        <v>10.5</v>
      </c>
      <c r="C6" s="1">
        <v>1.03</v>
      </c>
      <c r="D6" s="1">
        <v>10.9</v>
      </c>
      <c r="E6" s="1">
        <v>30</v>
      </c>
      <c r="F6" s="1">
        <v>51</v>
      </c>
      <c r="G6" s="1">
        <v>49</v>
      </c>
      <c r="H6" s="2">
        <v>2.8</v>
      </c>
    </row>
    <row r="7" spans="1:8" x14ac:dyDescent="0.25">
      <c r="A7" s="22" t="s">
        <v>13</v>
      </c>
      <c r="B7" s="1">
        <v>7.3</v>
      </c>
      <c r="C7" s="1">
        <v>0.57999999999999996</v>
      </c>
      <c r="D7" s="1">
        <v>9.1999999999999993</v>
      </c>
      <c r="E7" s="1">
        <v>33</v>
      </c>
      <c r="F7" s="1">
        <v>52</v>
      </c>
      <c r="G7" s="1">
        <v>48</v>
      </c>
      <c r="H7" s="2">
        <v>1.5</v>
      </c>
    </row>
    <row r="8" spans="1:8" x14ac:dyDescent="0.25">
      <c r="A8" s="22" t="s">
        <v>14</v>
      </c>
      <c r="B8" s="1">
        <v>6.2</v>
      </c>
      <c r="C8" s="1">
        <v>0.48</v>
      </c>
      <c r="D8" s="1">
        <v>12</v>
      </c>
      <c r="E8" s="1">
        <v>32</v>
      </c>
      <c r="F8" s="1">
        <v>52</v>
      </c>
      <c r="G8" s="1">
        <v>48</v>
      </c>
      <c r="H8" s="2">
        <v>1.3</v>
      </c>
    </row>
    <row r="9" spans="1:8" x14ac:dyDescent="0.25">
      <c r="A9" s="22" t="s">
        <v>15</v>
      </c>
      <c r="B9" s="1">
        <v>5.0999999999999996</v>
      </c>
      <c r="C9" s="1">
        <v>0.76</v>
      </c>
      <c r="D9" s="1">
        <v>16.3</v>
      </c>
      <c r="E9" s="1">
        <v>28</v>
      </c>
      <c r="F9" s="1">
        <v>51</v>
      </c>
      <c r="G9" s="1">
        <v>49</v>
      </c>
      <c r="H9" s="2">
        <v>1.2</v>
      </c>
    </row>
    <row r="10" spans="1:8" x14ac:dyDescent="0.25">
      <c r="A10" s="22" t="s">
        <v>16</v>
      </c>
      <c r="B10" s="1">
        <v>4.8</v>
      </c>
      <c r="C10" s="1">
        <v>0.53</v>
      </c>
      <c r="D10" s="1">
        <v>13.4</v>
      </c>
      <c r="E10" s="1">
        <v>31</v>
      </c>
      <c r="F10" s="1">
        <v>52</v>
      </c>
      <c r="G10" s="1">
        <v>48</v>
      </c>
      <c r="H10" s="2">
        <v>1.1000000000000001</v>
      </c>
    </row>
    <row r="11" spans="1:8" x14ac:dyDescent="0.25">
      <c r="A11" s="22" t="s">
        <v>17</v>
      </c>
      <c r="B11" s="1">
        <v>4</v>
      </c>
      <c r="C11" s="1">
        <v>0.52</v>
      </c>
      <c r="D11" s="1">
        <v>11.6</v>
      </c>
      <c r="E11" s="1">
        <v>29</v>
      </c>
      <c r="F11" s="1">
        <v>51</v>
      </c>
      <c r="G11" s="1">
        <v>49</v>
      </c>
      <c r="H11" s="2">
        <v>0.9</v>
      </c>
    </row>
    <row r="12" spans="1:8" x14ac:dyDescent="0.25">
      <c r="A12" s="22" t="s">
        <v>18</v>
      </c>
      <c r="B12" s="1">
        <v>3.8</v>
      </c>
      <c r="C12" s="1">
        <v>0.43</v>
      </c>
      <c r="D12" s="1">
        <v>10.7</v>
      </c>
      <c r="E12" s="1">
        <v>32</v>
      </c>
      <c r="F12" s="1">
        <v>53</v>
      </c>
      <c r="G12" s="1">
        <v>47</v>
      </c>
      <c r="H12" s="2">
        <v>0.8</v>
      </c>
    </row>
    <row r="13" spans="1:8" x14ac:dyDescent="0.25">
      <c r="A13" s="22" t="s">
        <v>19</v>
      </c>
      <c r="B13" s="1">
        <v>3.5</v>
      </c>
      <c r="C13" s="1">
        <v>0.5</v>
      </c>
      <c r="D13" s="1">
        <v>13</v>
      </c>
      <c r="E13" s="1">
        <v>30</v>
      </c>
      <c r="F13" s="1">
        <v>51</v>
      </c>
      <c r="G13" s="1">
        <v>49</v>
      </c>
      <c r="H13" s="2">
        <v>0.8</v>
      </c>
    </row>
    <row r="14" spans="1:8" x14ac:dyDescent="0.25">
      <c r="A14" s="22" t="s">
        <v>20</v>
      </c>
      <c r="B14" s="1">
        <v>3.2</v>
      </c>
      <c r="C14" s="1">
        <v>0.45</v>
      </c>
      <c r="D14" s="1">
        <v>12.9</v>
      </c>
      <c r="E14" s="1">
        <v>31</v>
      </c>
      <c r="F14" s="1">
        <v>52</v>
      </c>
      <c r="G14" s="1">
        <v>48</v>
      </c>
      <c r="H14" s="2">
        <v>0.7</v>
      </c>
    </row>
    <row r="15" spans="1:8" x14ac:dyDescent="0.25">
      <c r="A15" s="22" t="s">
        <v>21</v>
      </c>
      <c r="B15" s="1">
        <v>3</v>
      </c>
      <c r="C15" s="1">
        <v>0.49</v>
      </c>
      <c r="D15" s="1">
        <v>13.5</v>
      </c>
      <c r="E15" s="1">
        <v>29</v>
      </c>
      <c r="F15" s="1">
        <v>51</v>
      </c>
      <c r="G15" s="1">
        <v>49</v>
      </c>
      <c r="H15" s="2">
        <v>0.7</v>
      </c>
    </row>
    <row r="16" spans="1:8" x14ac:dyDescent="0.25">
      <c r="A16" s="22" t="s">
        <v>22</v>
      </c>
      <c r="B16" s="1">
        <v>2.8</v>
      </c>
      <c r="C16" s="1">
        <v>0.47</v>
      </c>
      <c r="D16" s="1">
        <v>14.8</v>
      </c>
      <c r="E16" s="1">
        <v>28</v>
      </c>
      <c r="F16" s="1">
        <v>51</v>
      </c>
      <c r="G16" s="1">
        <v>49</v>
      </c>
      <c r="H16" s="2">
        <v>0.6</v>
      </c>
    </row>
    <row r="17" spans="1:8" x14ac:dyDescent="0.25">
      <c r="A17" s="22" t="s">
        <v>23</v>
      </c>
      <c r="B17" s="1">
        <v>2.5</v>
      </c>
      <c r="C17" s="1">
        <v>0.35</v>
      </c>
      <c r="D17" s="1">
        <v>14.1</v>
      </c>
      <c r="E17" s="1">
        <v>30</v>
      </c>
      <c r="F17" s="1">
        <v>52</v>
      </c>
      <c r="G17" s="1">
        <v>48</v>
      </c>
      <c r="H17" s="2">
        <v>0.6</v>
      </c>
    </row>
    <row r="18" spans="1:8" x14ac:dyDescent="0.25">
      <c r="A18" s="22" t="s">
        <v>24</v>
      </c>
      <c r="B18" s="1">
        <v>2.2999999999999998</v>
      </c>
      <c r="C18" s="1">
        <v>0.33</v>
      </c>
      <c r="D18" s="1">
        <v>15.2</v>
      </c>
      <c r="E18" s="1">
        <v>31</v>
      </c>
      <c r="F18" s="1">
        <v>52</v>
      </c>
      <c r="G18" s="1">
        <v>48</v>
      </c>
      <c r="H18" s="2">
        <v>0.5</v>
      </c>
    </row>
    <row r="19" spans="1:8" x14ac:dyDescent="0.25">
      <c r="A19" s="22" t="s">
        <v>25</v>
      </c>
      <c r="B19" s="1">
        <v>2.1</v>
      </c>
      <c r="C19" s="1">
        <v>0.3</v>
      </c>
      <c r="D19" s="1">
        <v>13.3</v>
      </c>
      <c r="E19" s="1">
        <v>32</v>
      </c>
      <c r="F19" s="1">
        <v>53</v>
      </c>
      <c r="G19" s="1">
        <v>47</v>
      </c>
      <c r="H19" s="2">
        <v>0.5</v>
      </c>
    </row>
    <row r="20" spans="1:8" x14ac:dyDescent="0.25">
      <c r="A20" s="22" t="s">
        <v>26</v>
      </c>
      <c r="B20" s="1">
        <v>2</v>
      </c>
      <c r="C20" s="1">
        <v>0.28000000000000003</v>
      </c>
      <c r="D20" s="1">
        <v>16.5</v>
      </c>
      <c r="E20" s="1">
        <v>29</v>
      </c>
      <c r="F20" s="1">
        <v>51</v>
      </c>
      <c r="G20" s="1">
        <v>49</v>
      </c>
      <c r="H20" s="2">
        <v>0.5</v>
      </c>
    </row>
    <row r="21" spans="1:8" x14ac:dyDescent="0.25">
      <c r="A21" s="22" t="s">
        <v>27</v>
      </c>
      <c r="B21" s="1">
        <v>1.8</v>
      </c>
      <c r="C21" s="1">
        <v>0.25</v>
      </c>
      <c r="D21" s="1">
        <v>10</v>
      </c>
      <c r="E21" s="1">
        <v>31</v>
      </c>
      <c r="F21" s="1">
        <v>52</v>
      </c>
      <c r="G21" s="1">
        <v>48</v>
      </c>
      <c r="H21" s="2">
        <v>0.4</v>
      </c>
    </row>
    <row r="22" spans="1:8" x14ac:dyDescent="0.25">
      <c r="A22" s="22" t="s">
        <v>28</v>
      </c>
      <c r="B22" s="1">
        <v>1.7</v>
      </c>
      <c r="C22" s="1">
        <v>0.2</v>
      </c>
      <c r="D22" s="1">
        <v>17.5</v>
      </c>
      <c r="E22" s="1">
        <v>28</v>
      </c>
      <c r="F22" s="1">
        <v>51</v>
      </c>
      <c r="G22" s="1">
        <v>49</v>
      </c>
      <c r="H22" s="2">
        <v>0.4</v>
      </c>
    </row>
    <row r="23" spans="1:8" x14ac:dyDescent="0.25">
      <c r="A23" s="22" t="s">
        <v>29</v>
      </c>
      <c r="B23" s="1">
        <v>1.5</v>
      </c>
      <c r="C23" s="1">
        <v>0.22</v>
      </c>
      <c r="D23" s="1">
        <v>15.7</v>
      </c>
      <c r="E23" s="1">
        <v>27</v>
      </c>
      <c r="F23" s="1">
        <v>51</v>
      </c>
      <c r="G23" s="1">
        <v>49</v>
      </c>
      <c r="H23" s="2">
        <v>0.3</v>
      </c>
    </row>
    <row r="24" spans="1:8" x14ac:dyDescent="0.25">
      <c r="A24" s="22" t="s">
        <v>30</v>
      </c>
      <c r="B24" s="1">
        <v>1.3</v>
      </c>
      <c r="C24" s="1">
        <v>0.13</v>
      </c>
      <c r="D24" s="1">
        <v>18.2</v>
      </c>
      <c r="E24" s="1">
        <v>26</v>
      </c>
      <c r="F24" s="1">
        <v>52</v>
      </c>
      <c r="G24" s="1">
        <v>48</v>
      </c>
      <c r="H24" s="2">
        <v>0.3</v>
      </c>
    </row>
    <row r="25" spans="1:8" x14ac:dyDescent="0.25">
      <c r="A25" s="22" t="s">
        <v>31</v>
      </c>
      <c r="B25" s="1">
        <v>1.2</v>
      </c>
      <c r="C25" s="1">
        <v>0.08</v>
      </c>
      <c r="D25" s="1">
        <v>14</v>
      </c>
      <c r="E25" s="1">
        <v>27</v>
      </c>
      <c r="F25" s="1">
        <v>50</v>
      </c>
      <c r="G25" s="1">
        <v>50</v>
      </c>
      <c r="H25" s="2">
        <v>0.2</v>
      </c>
    </row>
    <row r="26" spans="1:8" x14ac:dyDescent="0.25">
      <c r="A26" s="22" t="s">
        <v>32</v>
      </c>
      <c r="B26" s="1">
        <v>1.1000000000000001</v>
      </c>
      <c r="C26" s="1">
        <v>0.15</v>
      </c>
      <c r="D26" s="1">
        <v>11.5</v>
      </c>
      <c r="E26" s="1">
        <v>29</v>
      </c>
      <c r="F26" s="1">
        <v>51</v>
      </c>
      <c r="G26" s="1">
        <v>49</v>
      </c>
      <c r="H26" s="2">
        <v>0.2</v>
      </c>
    </row>
    <row r="27" spans="1:8" x14ac:dyDescent="0.25">
      <c r="A27" s="22" t="s">
        <v>33</v>
      </c>
      <c r="B27" s="1">
        <v>1</v>
      </c>
      <c r="C27" s="1">
        <v>0.05</v>
      </c>
      <c r="D27" s="1">
        <v>13.6</v>
      </c>
      <c r="E27" s="1">
        <v>26</v>
      </c>
      <c r="F27" s="1">
        <v>51</v>
      </c>
      <c r="G27" s="1">
        <v>49</v>
      </c>
      <c r="H27" s="2">
        <v>0.1</v>
      </c>
    </row>
    <row r="28" spans="1:8" x14ac:dyDescent="0.25">
      <c r="A28" s="22" t="s">
        <v>34</v>
      </c>
      <c r="B28" s="1">
        <v>0.9</v>
      </c>
      <c r="C28" s="1">
        <v>0.08</v>
      </c>
      <c r="D28" s="1">
        <v>12.2</v>
      </c>
      <c r="E28" s="1">
        <v>29</v>
      </c>
      <c r="F28" s="1">
        <v>51</v>
      </c>
      <c r="G28" s="1">
        <v>49</v>
      </c>
      <c r="H28" s="2">
        <v>0.1</v>
      </c>
    </row>
    <row r="29" spans="1:8" x14ac:dyDescent="0.25">
      <c r="A29" s="22" t="s">
        <v>35</v>
      </c>
      <c r="B29" s="1">
        <v>0.8</v>
      </c>
      <c r="C29" s="1">
        <v>0.04</v>
      </c>
      <c r="D29" s="1">
        <v>15</v>
      </c>
      <c r="E29" s="1">
        <v>28</v>
      </c>
      <c r="F29" s="1">
        <v>52</v>
      </c>
      <c r="G29" s="1">
        <v>48</v>
      </c>
      <c r="H29" s="2">
        <v>0.1</v>
      </c>
    </row>
    <row r="30" spans="1:8" x14ac:dyDescent="0.25">
      <c r="A30" s="22" t="s">
        <v>36</v>
      </c>
      <c r="B30" s="1">
        <v>0.7</v>
      </c>
      <c r="C30" s="1">
        <v>0.01</v>
      </c>
      <c r="D30" s="1">
        <v>20</v>
      </c>
      <c r="E30" s="1">
        <v>25</v>
      </c>
      <c r="F30" s="1">
        <v>51</v>
      </c>
      <c r="G30" s="1">
        <v>49</v>
      </c>
      <c r="H30" s="2">
        <v>0.05</v>
      </c>
    </row>
    <row r="31" spans="1:8" ht="15.75" thickBot="1" x14ac:dyDescent="0.3">
      <c r="A31" s="23" t="s">
        <v>37</v>
      </c>
      <c r="B31" s="3">
        <v>0.6</v>
      </c>
      <c r="C31" s="3">
        <v>0.01</v>
      </c>
      <c r="D31" s="3">
        <v>22</v>
      </c>
      <c r="E31" s="3">
        <v>24</v>
      </c>
      <c r="F31" s="3">
        <v>50</v>
      </c>
      <c r="G31" s="3">
        <v>50</v>
      </c>
      <c r="H31" s="4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23.140625" bestFit="1" customWidth="1"/>
    <col min="2" max="2" width="12" bestFit="1" customWidth="1"/>
    <col min="3" max="3" width="7.85546875" bestFit="1" customWidth="1"/>
    <col min="4" max="4" width="18" bestFit="1" customWidth="1"/>
    <col min="5" max="5" width="20.28515625" bestFit="1" customWidth="1"/>
  </cols>
  <sheetData>
    <row r="1" spans="1:5" ht="15.75" thickBot="1" x14ac:dyDescent="0.3">
      <c r="A1" s="14"/>
      <c r="B1" s="11" t="s">
        <v>38</v>
      </c>
      <c r="C1" s="8" t="s">
        <v>39</v>
      </c>
      <c r="D1" s="8" t="s">
        <v>40</v>
      </c>
      <c r="E1" s="9" t="s">
        <v>41</v>
      </c>
    </row>
    <row r="2" spans="1:5" x14ac:dyDescent="0.25">
      <c r="A2" s="15" t="s">
        <v>1</v>
      </c>
      <c r="B2" s="10">
        <f>AVERAGE(Data!B2:B31)</f>
        <v>8.7500000000000018</v>
      </c>
      <c r="C2" s="5">
        <f>MEDIAN(Data!B2:B31)</f>
        <v>2.65</v>
      </c>
      <c r="D2" s="5">
        <f>_xlfn.STDEV.S(Data!B2:B31)</f>
        <v>19.914433337969069</v>
      </c>
      <c r="E2" s="6" t="e">
        <f>_xlfn.MODE.SNGL(Data!B2:B31)</f>
        <v>#N/A</v>
      </c>
    </row>
    <row r="3" spans="1:5" x14ac:dyDescent="0.25">
      <c r="A3" s="16" t="s">
        <v>2</v>
      </c>
      <c r="B3" s="12">
        <f>AVERAGE(Data!C2:C31)</f>
        <v>0.73099999999999987</v>
      </c>
      <c r="C3" s="1">
        <f>MEDIAN(Data!C2:C31)</f>
        <v>0.39</v>
      </c>
      <c r="D3" s="1">
        <f>_xlfn.STDEV.S(Data!C2:C31)</f>
        <v>1.352831895665916</v>
      </c>
      <c r="E3" s="2">
        <f>_xlfn.MODE.SNGL(Data!C2:C31)</f>
        <v>0.08</v>
      </c>
    </row>
    <row r="4" spans="1:5" x14ac:dyDescent="0.25">
      <c r="A4" s="16" t="s">
        <v>3</v>
      </c>
      <c r="B4" s="12">
        <f>AVERAGE(Data!D2:D31)</f>
        <v>13.833333333333334</v>
      </c>
      <c r="C4" s="1">
        <f>MEDIAN(Data!D2:D31)</f>
        <v>13.45</v>
      </c>
      <c r="D4" s="1">
        <f>_xlfn.STDEV.S(Data!D2:D31)</f>
        <v>2.9450523481482178</v>
      </c>
      <c r="E4" s="2" t="e">
        <f>_xlfn.MODE.SNGL(Data!D2:D31)</f>
        <v>#N/A</v>
      </c>
    </row>
    <row r="5" spans="1:5" x14ac:dyDescent="0.25">
      <c r="A5" s="16" t="s">
        <v>4</v>
      </c>
      <c r="B5" s="12">
        <f>AVERAGE(Data!E2:E31)</f>
        <v>29.233333333333334</v>
      </c>
      <c r="C5" s="1">
        <f>MEDIAN(Data!E2:E31)</f>
        <v>29</v>
      </c>
      <c r="D5" s="1">
        <f>_xlfn.STDEV.S(Data!E2:E31)</f>
        <v>2.2388934048232216</v>
      </c>
      <c r="E5" s="2">
        <f>_xlfn.MODE.SNGL(Data!E2:E31)</f>
        <v>29</v>
      </c>
    </row>
    <row r="6" spans="1:5" x14ac:dyDescent="0.25">
      <c r="A6" s="16" t="s">
        <v>5</v>
      </c>
      <c r="B6" s="12">
        <f>AVERAGE(Data!F2:F31)</f>
        <v>51.5</v>
      </c>
      <c r="C6" s="1">
        <f>MEDIAN(Data!F2:F31)</f>
        <v>51</v>
      </c>
      <c r="D6" s="1">
        <f>_xlfn.STDEV.S(Data!F2:F31)</f>
        <v>0.77681933283233173</v>
      </c>
      <c r="E6" s="2">
        <f>_xlfn.MODE.SNGL(Data!F2:F31)</f>
        <v>51</v>
      </c>
    </row>
    <row r="7" spans="1:5" x14ac:dyDescent="0.25">
      <c r="A7" s="16" t="s">
        <v>6</v>
      </c>
      <c r="B7" s="12">
        <f>AVERAGE(Data!G2:G31)</f>
        <v>48.5</v>
      </c>
      <c r="C7" s="1">
        <f>MEDIAN(Data!G2:G31)</f>
        <v>49</v>
      </c>
      <c r="D7" s="1">
        <f>_xlfn.STDEV.S(Data!G2:G31)</f>
        <v>0.77681933283233173</v>
      </c>
      <c r="E7" s="2">
        <f>_xlfn.MODE.SNGL(Data!G2:G31)</f>
        <v>49</v>
      </c>
    </row>
    <row r="8" spans="1:5" ht="15.75" thickBot="1" x14ac:dyDescent="0.3">
      <c r="A8" s="17" t="s">
        <v>7</v>
      </c>
      <c r="B8" s="13">
        <f>AVERAGE(Data!H2:H31)</f>
        <v>1.6499999999999997</v>
      </c>
      <c r="C8" s="3">
        <f>MEDIAN(Data!H2:H31)</f>
        <v>0.6</v>
      </c>
      <c r="D8" s="3">
        <f>_xlfn.STDEV.S(Data!H2:H31)</f>
        <v>3.4511867024506824</v>
      </c>
      <c r="E8" s="4">
        <f>_xlfn.MODE.SNGL(Data!H2:H31)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Q22" sqref="Q22"/>
    </sheetView>
  </sheetViews>
  <sheetFormatPr baseColWidth="10" defaultColWidth="9.140625" defaultRowHeight="15" x14ac:dyDescent="0.25"/>
  <cols>
    <col min="1" max="1" width="4.7109375" bestFit="1" customWidth="1"/>
    <col min="2" max="2" width="16.7109375" bestFit="1" customWidth="1"/>
    <col min="3" max="3" width="20" bestFit="1" customWidth="1"/>
    <col min="4" max="4" width="23.140625" bestFit="1" customWidth="1"/>
    <col min="5" max="5" width="12.140625" bestFit="1" customWidth="1"/>
    <col min="6" max="6" width="11.5703125" bestFit="1" customWidth="1"/>
    <col min="7" max="7" width="8.5703125" bestFit="1" customWidth="1"/>
    <col min="8" max="8" width="19.140625" bestFit="1" customWidth="1"/>
  </cols>
  <sheetData>
    <row r="1" spans="1:8" ht="15.75" thickBot="1" x14ac:dyDescent="0.3">
      <c r="A1" s="14"/>
      <c r="B1" s="1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15" t="s">
        <v>42</v>
      </c>
      <c r="B2" s="10">
        <v>0.6</v>
      </c>
      <c r="C2" s="5">
        <v>0.01</v>
      </c>
      <c r="D2" s="5">
        <v>9.1999999999999993</v>
      </c>
      <c r="E2" s="5">
        <v>24</v>
      </c>
      <c r="F2" s="5">
        <v>50</v>
      </c>
      <c r="G2" s="5">
        <v>47</v>
      </c>
      <c r="H2" s="6">
        <v>0.05</v>
      </c>
    </row>
    <row r="3" spans="1:8" x14ac:dyDescent="0.25">
      <c r="A3" s="16" t="s">
        <v>43</v>
      </c>
      <c r="B3" s="12">
        <v>1.35</v>
      </c>
      <c r="C3" s="1">
        <v>0.16250000000000001</v>
      </c>
      <c r="D3" s="1">
        <v>11.7</v>
      </c>
      <c r="E3" s="1">
        <v>28</v>
      </c>
      <c r="F3" s="1">
        <v>51</v>
      </c>
      <c r="G3" s="1">
        <v>48</v>
      </c>
      <c r="H3" s="2">
        <v>0.3</v>
      </c>
    </row>
    <row r="4" spans="1:8" x14ac:dyDescent="0.25">
      <c r="A4" s="16" t="s">
        <v>44</v>
      </c>
      <c r="B4" s="12">
        <v>2.65</v>
      </c>
      <c r="C4" s="1">
        <v>0.39</v>
      </c>
      <c r="D4" s="1">
        <v>13.45</v>
      </c>
      <c r="E4" s="1">
        <v>29</v>
      </c>
      <c r="F4" s="1">
        <v>51</v>
      </c>
      <c r="G4" s="1">
        <v>49</v>
      </c>
      <c r="H4" s="2">
        <v>0.6</v>
      </c>
    </row>
    <row r="5" spans="1:8" x14ac:dyDescent="0.25">
      <c r="A5" s="16" t="s">
        <v>45</v>
      </c>
      <c r="B5" s="12">
        <v>5.0249999999999986</v>
      </c>
      <c r="C5" s="1">
        <v>0.52750000000000008</v>
      </c>
      <c r="D5" s="1">
        <v>15.15</v>
      </c>
      <c r="E5" s="1">
        <v>31</v>
      </c>
      <c r="F5" s="1">
        <v>52</v>
      </c>
      <c r="G5" s="1">
        <v>49</v>
      </c>
      <c r="H5" s="2">
        <v>1.175</v>
      </c>
    </row>
    <row r="6" spans="1:8" ht="15.75" thickBot="1" x14ac:dyDescent="0.3">
      <c r="A6" s="17" t="s">
        <v>46</v>
      </c>
      <c r="B6" s="13">
        <v>103.5</v>
      </c>
      <c r="C6" s="3">
        <v>7.18</v>
      </c>
      <c r="D6" s="3">
        <v>22</v>
      </c>
      <c r="E6" s="3">
        <v>33</v>
      </c>
      <c r="F6" s="3">
        <v>53</v>
      </c>
      <c r="G6" s="3">
        <v>50</v>
      </c>
      <c r="H6" s="4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B2" sqref="B2:H8"/>
    </sheetView>
  </sheetViews>
  <sheetFormatPr baseColWidth="10" defaultColWidth="9.140625" defaultRowHeight="15" x14ac:dyDescent="0.25"/>
  <cols>
    <col min="1" max="1" width="23.140625" bestFit="1" customWidth="1"/>
    <col min="2" max="2" width="16.7109375" bestFit="1" customWidth="1"/>
    <col min="3" max="3" width="20" bestFit="1" customWidth="1"/>
    <col min="4" max="4" width="23.140625" bestFit="1" customWidth="1"/>
    <col min="5" max="7" width="12.7109375" bestFit="1" customWidth="1"/>
    <col min="8" max="8" width="19.140625" bestFit="1" customWidth="1"/>
  </cols>
  <sheetData>
    <row r="1" spans="1:8" ht="15.75" thickBot="1" x14ac:dyDescent="0.3">
      <c r="A1" s="14"/>
      <c r="B1" s="1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15" t="s">
        <v>1</v>
      </c>
      <c r="B2" s="10">
        <f>_xlfn.COVARIANCE.S(Data!B2:B31,Data!B2:B31)</f>
        <v>396.58465517241387</v>
      </c>
      <c r="C2" s="10">
        <f>_xlfn.COVARIANCE.S(Data!B2:B31,Data!C2:C31)</f>
        <v>26.68522413793103</v>
      </c>
      <c r="D2" s="10">
        <f>_xlfn.COVARIANCE.S(Data!D2:D31,Data!B2:B31)</f>
        <v>-19.12310344827586</v>
      </c>
      <c r="E2" s="10">
        <f>_xlfn.COVARIANCE.S(Data!E2:E31,Data!B2:B31)</f>
        <v>15.087931034482763</v>
      </c>
      <c r="F2" s="10">
        <f>_xlfn.COVARIANCE.S(Data!F2:F31,Data!B2:B31)</f>
        <v>4.2431034482758632</v>
      </c>
      <c r="G2" s="10">
        <f>_xlfn.COVARIANCE.S(Data!G2:G31,Data!B2:B31)</f>
        <v>-4.2431034482758632</v>
      </c>
      <c r="H2" s="18">
        <f>_xlfn.COVARIANCE.S(Data!H2:H31,Data!B2:B31)</f>
        <v>68.613448275862055</v>
      </c>
    </row>
    <row r="3" spans="1:8" x14ac:dyDescent="0.25">
      <c r="A3" s="16" t="s">
        <v>2</v>
      </c>
      <c r="B3" s="12">
        <f>_xlfn.COVARIANCE.S(Data!B2:B31,Data!C2:C31)</f>
        <v>26.68522413793103</v>
      </c>
      <c r="C3" s="12">
        <f>_xlfn.COVARIANCE.S(Data!C2:C31,Data!C2:C31)</f>
        <v>1.8301541379310344</v>
      </c>
      <c r="D3" s="12">
        <f>_xlfn.COVARIANCE.S(Data!D2:D31,Data!C2:C31)</f>
        <v>-1.3427931034482756</v>
      </c>
      <c r="E3" s="12">
        <f>_xlfn.COVARIANCE.S(Data!E2:E31,Data!C2:C31)</f>
        <v>1.1049310344827585</v>
      </c>
      <c r="F3" s="12">
        <f>_xlfn.COVARIANCE.S(Data!F2:F31,Data!C2:C31)</f>
        <v>0.2791379310344827</v>
      </c>
      <c r="G3" s="12">
        <f>_xlfn.COVARIANCE.S(Data!G2:G31,Data!C2:C31)</f>
        <v>-0.2791379310344827</v>
      </c>
      <c r="H3" s="19">
        <f>_xlfn.COVARIANCE.S(Data!H2:H31,Data!C2:C31)</f>
        <v>4.6396034482758619</v>
      </c>
    </row>
    <row r="4" spans="1:8" x14ac:dyDescent="0.25">
      <c r="A4" s="16" t="s">
        <v>3</v>
      </c>
      <c r="B4" s="12">
        <f>_xlfn.COVARIANCE.S(Data!B2:B31,Data!D2:D31)</f>
        <v>-19.12310344827586</v>
      </c>
      <c r="C4" s="12">
        <f>_xlfn.COVARIANCE.S(Data!C2:C31,Data!D2:D31)</f>
        <v>-1.3427931034482756</v>
      </c>
      <c r="D4" s="12">
        <f>_xlfn.COVARIANCE.S(Data!D2:D31,Data!D2:D31)</f>
        <v>8.6733333333333338</v>
      </c>
      <c r="E4" s="12">
        <f>_xlfn.COVARIANCE.S(Data!E2:E31,Data!D2:D31)</f>
        <v>-5.2321839080459762</v>
      </c>
      <c r="F4" s="12">
        <f>_xlfn.COVARIANCE.S(Data!F2:F31,Data!D2:D31)</f>
        <v>-0.99310344827586217</v>
      </c>
      <c r="G4" s="12">
        <f>_xlfn.COVARIANCE.S(Data!D2:D31,Data!G2:G31)</f>
        <v>0.99310344827586217</v>
      </c>
      <c r="H4" s="19">
        <f>_xlfn.COVARIANCE.S(Data!H2:H31,Data!D2:D31)</f>
        <v>-3.4813793103448281</v>
      </c>
    </row>
    <row r="5" spans="1:8" x14ac:dyDescent="0.25">
      <c r="A5" s="16" t="s">
        <v>4</v>
      </c>
      <c r="B5" s="12">
        <f>_xlfn.COVARIANCE.S(Data!B2:B31,Data!E2:E31)</f>
        <v>15.087931034482763</v>
      </c>
      <c r="C5" s="12">
        <f>_xlfn.COVARIANCE.S(Data!C2:C31,Data!E2:E31)</f>
        <v>1.1049310344827585</v>
      </c>
      <c r="D5" s="12">
        <f>_xlfn.COVARIANCE.S(Data!D2:D31,Data!E2:E31)</f>
        <v>-5.2321839080459762</v>
      </c>
      <c r="E5" s="12">
        <f>_xlfn.COVARIANCE.S(Data!E2:E31,Data!E2:E31)</f>
        <v>5.0126436781609183</v>
      </c>
      <c r="F5" s="12">
        <f>_xlfn.COVARIANCE.S(Data!E2:E31,Data!F2:F31)</f>
        <v>1.2241379310344827</v>
      </c>
      <c r="G5" s="12">
        <f>_xlfn.COVARIANCE.S(Data!G2:G31,Data!E2:E31)</f>
        <v>-1.2241379310344827</v>
      </c>
      <c r="H5" s="19">
        <f>_xlfn.COVARIANCE.S(Data!H2:H31,Data!E2:E31)</f>
        <v>2.7620689655172401</v>
      </c>
    </row>
    <row r="6" spans="1:8" x14ac:dyDescent="0.25">
      <c r="A6" s="16" t="s">
        <v>5</v>
      </c>
      <c r="B6" s="12">
        <f>_xlfn.COVARIANCE.S(Data!B2:B31,Data!F2:F31)</f>
        <v>4.2431034482758632</v>
      </c>
      <c r="C6" s="12">
        <f>_xlfn.COVARIANCE.S(Data!C2:C31,Data!F2:F31)</f>
        <v>0.2791379310344827</v>
      </c>
      <c r="D6" s="12">
        <f>_xlfn.COVARIANCE.S(Data!D2:D31,Data!F2:F31)</f>
        <v>-0.99310344827586217</v>
      </c>
      <c r="E6" s="12">
        <f>_xlfn.COVARIANCE.S(Data!E2:E31,Data!F2:F31)</f>
        <v>1.2241379310344827</v>
      </c>
      <c r="F6" s="12">
        <f>_xlfn.COVARIANCE.S(Data!F2:F31,Data!F2:F31)</f>
        <v>0.60344827586206895</v>
      </c>
      <c r="G6" s="12">
        <f>_xlfn.COVARIANCE.S(Data!F2:F31,Data!G2:G31)</f>
        <v>-0.60344827586206895</v>
      </c>
      <c r="H6" s="19">
        <f>_xlfn.COVARIANCE.S(Data!H2:H31,Data!F2:F31)</f>
        <v>0.73448275862068979</v>
      </c>
    </row>
    <row r="7" spans="1:8" x14ac:dyDescent="0.25">
      <c r="A7" s="16" t="s">
        <v>6</v>
      </c>
      <c r="B7" s="12">
        <f>_xlfn.COVARIANCE.S(Data!B2:B31,Data!G2:G31)</f>
        <v>-4.2431034482758632</v>
      </c>
      <c r="C7" s="12">
        <f>_xlfn.COVARIANCE.S(Data!C2:C31,Data!G2:G31)</f>
        <v>-0.2791379310344827</v>
      </c>
      <c r="D7" s="12">
        <f>_xlfn.COVARIANCE.S(Data!D2:D31,Data!G2:G31)</f>
        <v>0.99310344827586217</v>
      </c>
      <c r="E7" s="12">
        <f>_xlfn.COVARIANCE.S(Data!E2:E31,Data!G2:G31)</f>
        <v>-1.2241379310344827</v>
      </c>
      <c r="F7" s="12">
        <f>_xlfn.COVARIANCE.S(Data!F2:F31,Data!G2:G31)</f>
        <v>-0.60344827586206895</v>
      </c>
      <c r="G7" s="12">
        <f>_xlfn.COVARIANCE.S(Data!G2:G31,Data!G2:G31)</f>
        <v>0.60344827586206895</v>
      </c>
      <c r="H7" s="19">
        <f>_xlfn.COVARIANCE.S(Data!H2:H31,Data!G2:G31)</f>
        <v>-0.73448275862068979</v>
      </c>
    </row>
    <row r="8" spans="1:8" ht="15.75" thickBot="1" x14ac:dyDescent="0.3">
      <c r="A8" s="17" t="s">
        <v>7</v>
      </c>
      <c r="B8" s="13">
        <f>_xlfn.COVARIANCE.S(Data!B2:B31,Data!H2:H31)</f>
        <v>68.613448275862055</v>
      </c>
      <c r="C8" s="13">
        <f>_xlfn.COVARIANCE.S(Data!C2:C31,Data!H2:H31)</f>
        <v>4.6396034482758619</v>
      </c>
      <c r="D8" s="13">
        <f>_xlfn.COVARIANCE.S(Data!D2:D31,Data!H2:H31)</f>
        <v>-3.4813793103448281</v>
      </c>
      <c r="E8" s="13">
        <f>_xlfn.COVARIANCE.S(Data!E2:E31,Data!H2:H31)</f>
        <v>2.7620689655172401</v>
      </c>
      <c r="F8" s="13">
        <f>_xlfn.COVARIANCE.S(Data!F2:F31,Data!H2:H31)</f>
        <v>0.73448275862068979</v>
      </c>
      <c r="G8" s="13">
        <f>_xlfn.COVARIANCE.S(Data!G2:G31,Data!H2:H31)</f>
        <v>-0.73448275862068979</v>
      </c>
      <c r="H8" s="20">
        <f>_xlfn.COVARIANCE.S(Data!H2:H31,Data!H2:H31)</f>
        <v>11.910689655172416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E21" sqref="E21"/>
    </sheetView>
  </sheetViews>
  <sheetFormatPr baseColWidth="10" defaultColWidth="9.28515625" defaultRowHeight="15" x14ac:dyDescent="0.25"/>
  <cols>
    <col min="1" max="1" width="23.140625" bestFit="1" customWidth="1"/>
    <col min="2" max="2" width="16.7109375" bestFit="1" customWidth="1"/>
    <col min="3" max="3" width="20" bestFit="1" customWidth="1"/>
    <col min="4" max="4" width="23.140625" bestFit="1" customWidth="1"/>
    <col min="5" max="7" width="12.7109375" bestFit="1" customWidth="1"/>
    <col min="8" max="8" width="19.140625" bestFit="1" customWidth="1"/>
  </cols>
  <sheetData>
    <row r="1" spans="1:8" ht="15.75" thickBot="1" x14ac:dyDescent="0.3">
      <c r="A1" s="14"/>
      <c r="B1" s="1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15" t="s">
        <v>1</v>
      </c>
      <c r="B2" s="10">
        <f>CORREL(Data!B2:B31,Data!B2:B31)</f>
        <v>1</v>
      </c>
      <c r="C2" s="10">
        <f>CORREL(Data!B2:B31,Data!C2:C31)</f>
        <v>0.9905104636501415</v>
      </c>
      <c r="D2" s="10">
        <f>CORREL(Data!D2:D31,Data!B2:B31)</f>
        <v>-0.32605990862397777</v>
      </c>
      <c r="E2" s="10">
        <f>CORREL(Data!E2:E31,Data!B2:B31)</f>
        <v>0.33839841492145017</v>
      </c>
      <c r="F2" s="10">
        <f>CORREL(Data!F2:F31,Data!B2:B31)</f>
        <v>0.27428094784405177</v>
      </c>
      <c r="G2" s="10">
        <f>CORREL(Data!G2:G31,Data!B2:B31)</f>
        <v>-0.27428094784405177</v>
      </c>
      <c r="H2" s="18">
        <f>CORREL(Data!H2:H31,Data!B2:B31)</f>
        <v>0.99832704964857322</v>
      </c>
    </row>
    <row r="3" spans="1:8" x14ac:dyDescent="0.25">
      <c r="A3" s="16" t="s">
        <v>2</v>
      </c>
      <c r="B3" s="12">
        <f>CORREL(Data!B2:B31,Data!C2:C31)</f>
        <v>0.9905104636501415</v>
      </c>
      <c r="C3" s="12">
        <f>CORREL(Data!C2:C31,Data!C2:C31)</f>
        <v>0.99999999999999989</v>
      </c>
      <c r="D3" s="12">
        <f>CORREL(Data!D2:D31,Data!C2:C31)</f>
        <v>-0.33703286272215405</v>
      </c>
      <c r="E3" s="12">
        <f>CORREL(Data!E2:E31,Data!C2:C31)</f>
        <v>0.36480259652143782</v>
      </c>
      <c r="F3" s="12">
        <f>CORREL(Data!F2:F31,Data!C2:C31)</f>
        <v>0.26561646696929592</v>
      </c>
      <c r="G3" s="12">
        <f>CORREL(Data!G2:G31,Data!C2:C31)</f>
        <v>-0.26561646696929592</v>
      </c>
      <c r="H3" s="19">
        <f>CORREL(Data!H2:H31,Data!C2:C31)</f>
        <v>0.9937303958913849</v>
      </c>
    </row>
    <row r="4" spans="1:8" x14ac:dyDescent="0.25">
      <c r="A4" s="16" t="s">
        <v>3</v>
      </c>
      <c r="B4" s="12">
        <f>CORREL(Data!B2:B31,Data!D2:D31)</f>
        <v>-0.32605990862397777</v>
      </c>
      <c r="C4" s="12">
        <f>CORREL(Data!C2:C31,Data!D2:D31)</f>
        <v>-0.33703286272215405</v>
      </c>
      <c r="D4" s="12">
        <f>CORREL(Data!D2:D31,Data!D2:D31)</f>
        <v>1</v>
      </c>
      <c r="E4" s="12">
        <f>CORREL(Data!E2:E31,Data!D2:D31)</f>
        <v>-0.79351760230100599</v>
      </c>
      <c r="F4" s="12">
        <f>CORREL(Data!F2:F31,Data!D2:D31)</f>
        <v>-0.43409166368979896</v>
      </c>
      <c r="G4" s="12">
        <f>CORREL(Data!D2:D31,Data!G2:G31)</f>
        <v>0.43409166368979896</v>
      </c>
      <c r="H4" s="19">
        <f>CORREL(Data!H2:H31,Data!D2:D31)</f>
        <v>-0.34252310386147644</v>
      </c>
    </row>
    <row r="5" spans="1:8" x14ac:dyDescent="0.25">
      <c r="A5" s="16" t="s">
        <v>4</v>
      </c>
      <c r="B5" s="12">
        <f>CORREL(Data!B2:B31,Data!E2:E31)</f>
        <v>0.33839841492145017</v>
      </c>
      <c r="C5" s="12">
        <f>CORREL(Data!C2:C31,Data!E2:E31)</f>
        <v>0.36480259652143782</v>
      </c>
      <c r="D5" s="12">
        <f>CORREL(Data!D2:D31,Data!E2:E31)</f>
        <v>-0.79351760230100599</v>
      </c>
      <c r="E5" s="12">
        <f>CORREL(Data!E2:E31,Data!E2:E31)</f>
        <v>1</v>
      </c>
      <c r="F5" s="12">
        <f>CORREL(Data!E2:E31,Data!F2:F31)</f>
        <v>0.70384481027582091</v>
      </c>
      <c r="G5" s="12">
        <f>CORREL(Data!G2:G31,Data!E2:E31)</f>
        <v>-0.70384481027582091</v>
      </c>
      <c r="H5" s="19">
        <f>CORREL(Data!H2:H31,Data!E2:E31)</f>
        <v>0.35746427652949142</v>
      </c>
    </row>
    <row r="6" spans="1:8" x14ac:dyDescent="0.25">
      <c r="A6" s="16" t="s">
        <v>5</v>
      </c>
      <c r="B6" s="12">
        <f>CORREL(Data!B2:B31,Data!F2:F31)</f>
        <v>0.27428094784405177</v>
      </c>
      <c r="C6" s="12">
        <f>CORREL(Data!C2:C31,Data!F2:F31)</f>
        <v>0.26561646696929592</v>
      </c>
      <c r="D6" s="12">
        <f>CORREL(Data!D2:D31,Data!F2:F31)</f>
        <v>-0.43409166368979896</v>
      </c>
      <c r="E6" s="12">
        <f>CORREL(Data!E2:E31,Data!F2:F31)</f>
        <v>0.70384481027582091</v>
      </c>
      <c r="F6" s="12">
        <f>CORREL(Data!F2:F31,Data!F2:F31)</f>
        <v>1</v>
      </c>
      <c r="G6" s="12">
        <f>CORREL(Data!F2:F31,Data!G2:G31)</f>
        <v>-1</v>
      </c>
      <c r="H6" s="19">
        <f>CORREL(Data!H2:H31,Data!F2:F31)</f>
        <v>0.27396376486266427</v>
      </c>
    </row>
    <row r="7" spans="1:8" x14ac:dyDescent="0.25">
      <c r="A7" s="16" t="s">
        <v>6</v>
      </c>
      <c r="B7" s="12">
        <f>CORREL(Data!B2:B31,Data!G2:G31)</f>
        <v>-0.27428094784405177</v>
      </c>
      <c r="C7" s="12">
        <f>CORREL(Data!C2:C31,Data!G2:G31)</f>
        <v>-0.26561646696929592</v>
      </c>
      <c r="D7" s="12">
        <f>CORREL(Data!D2:D31,Data!G2:G31)</f>
        <v>0.43409166368979896</v>
      </c>
      <c r="E7" s="12">
        <f>CORREL(Data!E2:E31,Data!G2:G31)</f>
        <v>-0.70384481027582091</v>
      </c>
      <c r="F7" s="12">
        <f>CORREL(Data!F2:F31,Data!G2:G31)</f>
        <v>-1</v>
      </c>
      <c r="G7" s="12">
        <f>CORREL(Data!G2:G31,Data!G2:G31)</f>
        <v>1</v>
      </c>
      <c r="H7" s="19">
        <f>CORREL(Data!H2:H31,Data!G2:G31)</f>
        <v>-0.27396376486266427</v>
      </c>
    </row>
    <row r="8" spans="1:8" ht="15.75" thickBot="1" x14ac:dyDescent="0.3">
      <c r="A8" s="17" t="s">
        <v>7</v>
      </c>
      <c r="B8" s="13">
        <f>CORREL(Data!B2:B31,Data!H2:H31)</f>
        <v>0.99832704964857322</v>
      </c>
      <c r="C8" s="13">
        <f>CORREL(Data!C2:C31,Data!H2:H31)</f>
        <v>0.9937303958913849</v>
      </c>
      <c r="D8" s="13">
        <f>CORREL(Data!D2:D31,Data!H2:H31)</f>
        <v>-0.34252310386147644</v>
      </c>
      <c r="E8" s="13">
        <f>CORREL(Data!E2:E31,Data!H2:H31)</f>
        <v>0.35746427652949142</v>
      </c>
      <c r="F8" s="13">
        <f>CORREL(Data!F2:F31,Data!H2:H31)</f>
        <v>0.27396376486266427</v>
      </c>
      <c r="G8" s="13">
        <f>CORREL(Data!G2:G31,Data!H2:H31)</f>
        <v>-0.27396376486266427</v>
      </c>
      <c r="H8" s="20">
        <f>CORREL(Data!H2:H31,Data!H2:H31)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Estadisticas</vt:lpstr>
      <vt:lpstr>Boxplot</vt:lpstr>
      <vt:lpstr>Covarianza</vt:lpstr>
      <vt:lpstr>Correlación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Velasquez Gil</dc:creator>
  <cp:lastModifiedBy>PERSONAL</cp:lastModifiedBy>
  <dcterms:created xsi:type="dcterms:W3CDTF">2024-09-12T01:16:47Z</dcterms:created>
  <dcterms:modified xsi:type="dcterms:W3CDTF">2024-09-12T03:32:04Z</dcterms:modified>
</cp:coreProperties>
</file>