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hidePivotFieldList="1"/>
  <mc:AlternateContent xmlns:mc="http://schemas.openxmlformats.org/markup-compatibility/2006">
    <mc:Choice Requires="x15">
      <x15ac:absPath xmlns:x15ac="http://schemas.microsoft.com/office/spreadsheetml/2010/11/ac" url="/Users/juliangriffin/Desktop/NewExcel_Projects_Local/NewExcel_Projects/Money Matters/"/>
    </mc:Choice>
  </mc:AlternateContent>
  <xr:revisionPtr revIDLastSave="0" documentId="13_ncr:1_{7D010B88-72A0-9D46-B49A-873640319078}" xr6:coauthVersionLast="47" xr6:coauthVersionMax="47" xr10:uidLastSave="{00000000-0000-0000-0000-000000000000}"/>
  <bookViews>
    <workbookView xWindow="0" yWindow="0" windowWidth="28800" windowHeight="18000" activeTab="7" xr2:uid="{00000000-000D-0000-FFFF-FFFF00000000}"/>
  </bookViews>
  <sheets>
    <sheet name="Introduction" sheetId="4" r:id="rId1"/>
    <sheet name="PivotCategory_Chart" sheetId="15" state="hidden" r:id="rId2"/>
    <sheet name="PivotMerchant_Calculation" sheetId="17" state="hidden" r:id="rId3"/>
    <sheet name="Expenses_Data" sheetId="9" state="hidden" r:id="rId4"/>
    <sheet name="Earnings_Data" sheetId="10" state="hidden" r:id="rId5"/>
    <sheet name="PivotExpenses_Chart" sheetId="6" state="hidden" r:id="rId6"/>
    <sheet name="PivotEarnings_Chart" sheetId="8" state="hidden" r:id="rId7"/>
    <sheet name="Dashboard" sheetId="2" r:id="rId8"/>
    <sheet name="Pivot_Earnings" sheetId="13" r:id="rId9"/>
    <sheet name="Pivot_Expenses" sheetId="12" r:id="rId10"/>
    <sheet name="Cleaned_Data" sheetId="1" r:id="rId11"/>
  </sheets>
  <externalReferences>
    <externalReference r:id="rId12"/>
  </externalReferences>
  <definedNames>
    <definedName name="data_frame">[1]!data[#All]</definedName>
    <definedName name="NativeTimeline_Transaction_Date">#N/A</definedName>
    <definedName name="Slicer_Category">#N/A</definedName>
    <definedName name="Slicer_Method">#N/A</definedName>
    <definedName name="Slicer_Month">#N/A</definedName>
    <definedName name="Slicer_Workday_Extended_Weekend__inc_Friday">#N/A</definedName>
    <definedName name="Slicer_Workday_Extended_Weekend__inc_Friday1">#N/A</definedName>
  </definedNames>
  <calcPr calcId="191029"/>
  <pivotCaches>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 i="2" l="1" a="1"/>
  <c r="H23" i="2" s="1"/>
  <c r="F2" i="1"/>
  <c r="E3" i="15" l="1" a="1"/>
  <c r="E3" i="15" s="1"/>
  <c r="D3" i="15" a="1"/>
  <c r="D3" i="15" s="1"/>
  <c r="H17" i="2" a="1"/>
  <c r="H17" i="2" s="1"/>
  <c r="I247" i="9"/>
  <c r="H247" i="9"/>
  <c r="F247" i="9"/>
  <c r="I246" i="9"/>
  <c r="H246" i="9"/>
  <c r="F246" i="9"/>
  <c r="I245" i="9"/>
  <c r="H245" i="9"/>
  <c r="F245" i="9"/>
  <c r="I244" i="9"/>
  <c r="H244" i="9"/>
  <c r="F244" i="9"/>
  <c r="I243" i="9"/>
  <c r="H243" i="9"/>
  <c r="F243" i="9"/>
  <c r="I242" i="9"/>
  <c r="H242" i="9"/>
  <c r="F242" i="9"/>
  <c r="I241" i="9"/>
  <c r="H241" i="9"/>
  <c r="F241" i="9"/>
  <c r="I240" i="9"/>
  <c r="H240" i="9"/>
  <c r="F240" i="9"/>
  <c r="I239" i="9"/>
  <c r="H239" i="9"/>
  <c r="F239" i="9"/>
  <c r="I238" i="9"/>
  <c r="H238" i="9"/>
  <c r="F238" i="9"/>
  <c r="I237" i="9"/>
  <c r="H237" i="9"/>
  <c r="F237" i="9"/>
  <c r="I236" i="9"/>
  <c r="H236" i="9"/>
  <c r="F236" i="9"/>
  <c r="I235" i="9"/>
  <c r="H235" i="9"/>
  <c r="F235" i="9"/>
  <c r="I234" i="9"/>
  <c r="H234" i="9"/>
  <c r="F234" i="9"/>
  <c r="I233" i="9"/>
  <c r="H233" i="9"/>
  <c r="F233" i="9"/>
  <c r="I232" i="9"/>
  <c r="H232" i="9"/>
  <c r="F232" i="9"/>
  <c r="I231" i="9"/>
  <c r="H231" i="9"/>
  <c r="F231" i="9"/>
  <c r="I230" i="9"/>
  <c r="H230" i="9"/>
  <c r="F230" i="9"/>
  <c r="I229" i="9"/>
  <c r="H229" i="9"/>
  <c r="F229" i="9"/>
  <c r="I228" i="9"/>
  <c r="H228" i="9"/>
  <c r="F228" i="9"/>
  <c r="I227" i="9"/>
  <c r="H227" i="9"/>
  <c r="F227" i="9"/>
  <c r="I226" i="9"/>
  <c r="H226" i="9"/>
  <c r="F226" i="9"/>
  <c r="I225" i="9"/>
  <c r="H225" i="9"/>
  <c r="F225" i="9"/>
  <c r="I224" i="9"/>
  <c r="H224" i="9"/>
  <c r="F224" i="9"/>
  <c r="I223" i="9"/>
  <c r="H223" i="9"/>
  <c r="F223" i="9"/>
  <c r="I222" i="9"/>
  <c r="H222" i="9"/>
  <c r="F222" i="9"/>
  <c r="I221" i="9"/>
  <c r="H221" i="9"/>
  <c r="F221" i="9"/>
  <c r="I220" i="9"/>
  <c r="H220" i="9"/>
  <c r="F220" i="9"/>
  <c r="I219" i="9"/>
  <c r="H219" i="9"/>
  <c r="F219" i="9"/>
  <c r="I218" i="9"/>
  <c r="H218" i="9"/>
  <c r="F218" i="9"/>
  <c r="I217" i="9"/>
  <c r="H217" i="9"/>
  <c r="F217" i="9"/>
  <c r="I216" i="9"/>
  <c r="H216" i="9"/>
  <c r="F216" i="9"/>
  <c r="I215" i="9"/>
  <c r="H215" i="9"/>
  <c r="F215" i="9"/>
  <c r="I214" i="9"/>
  <c r="H214" i="9"/>
  <c r="F214" i="9"/>
  <c r="I213" i="9"/>
  <c r="H213" i="9"/>
  <c r="F213" i="9"/>
  <c r="I212" i="9"/>
  <c r="H212" i="9"/>
  <c r="F212" i="9"/>
  <c r="I211" i="9"/>
  <c r="H211" i="9"/>
  <c r="F211" i="9"/>
  <c r="I210" i="9"/>
  <c r="H210" i="9"/>
  <c r="F210" i="9"/>
  <c r="I209" i="9"/>
  <c r="H209" i="9"/>
  <c r="F209" i="9"/>
  <c r="I208" i="9"/>
  <c r="H208" i="9"/>
  <c r="F208" i="9"/>
  <c r="I207" i="9"/>
  <c r="H207" i="9"/>
  <c r="F207" i="9"/>
  <c r="I206" i="9"/>
  <c r="H206" i="9"/>
  <c r="F206" i="9"/>
  <c r="I205" i="9"/>
  <c r="H205" i="9"/>
  <c r="F205" i="9"/>
  <c r="I204" i="9"/>
  <c r="H204" i="9"/>
  <c r="F204" i="9"/>
  <c r="I203" i="9"/>
  <c r="H203" i="9"/>
  <c r="F203" i="9"/>
  <c r="I202" i="9"/>
  <c r="H202" i="9"/>
  <c r="F202" i="9"/>
  <c r="I201" i="9"/>
  <c r="H201" i="9"/>
  <c r="F201" i="9"/>
  <c r="I200" i="9"/>
  <c r="H200" i="9"/>
  <c r="F200" i="9"/>
  <c r="I199" i="9"/>
  <c r="H199" i="9"/>
  <c r="F199" i="9"/>
  <c r="I198" i="9"/>
  <c r="H198" i="9"/>
  <c r="F198" i="9"/>
  <c r="I197" i="9"/>
  <c r="H197" i="9"/>
  <c r="F197" i="9"/>
  <c r="I196" i="9"/>
  <c r="H196" i="9"/>
  <c r="F196" i="9"/>
  <c r="I195" i="9"/>
  <c r="H195" i="9"/>
  <c r="F195" i="9"/>
  <c r="I194" i="9"/>
  <c r="H194" i="9"/>
  <c r="F194" i="9"/>
  <c r="I193" i="9"/>
  <c r="H193" i="9"/>
  <c r="F193" i="9"/>
  <c r="I192" i="9"/>
  <c r="H192" i="9"/>
  <c r="F192" i="9"/>
  <c r="I191" i="9"/>
  <c r="H191" i="9"/>
  <c r="F191" i="9"/>
  <c r="I190" i="9"/>
  <c r="H190" i="9"/>
  <c r="F190" i="9"/>
  <c r="I189" i="9"/>
  <c r="H189" i="9"/>
  <c r="F189" i="9"/>
  <c r="I188" i="9"/>
  <c r="H188" i="9"/>
  <c r="F188" i="9"/>
  <c r="I187" i="9"/>
  <c r="H187" i="9"/>
  <c r="F187" i="9"/>
  <c r="I186" i="9"/>
  <c r="H186" i="9"/>
  <c r="F186" i="9"/>
  <c r="I185" i="9"/>
  <c r="H185" i="9"/>
  <c r="F185" i="9"/>
  <c r="I184" i="9"/>
  <c r="H184" i="9"/>
  <c r="F184" i="9"/>
  <c r="I183" i="9"/>
  <c r="H183" i="9"/>
  <c r="F183" i="9"/>
  <c r="I182" i="9"/>
  <c r="H182" i="9"/>
  <c r="F182" i="9"/>
  <c r="I181" i="9"/>
  <c r="H181" i="9"/>
  <c r="F181" i="9"/>
  <c r="I180" i="9"/>
  <c r="H180" i="9"/>
  <c r="F180" i="9"/>
  <c r="I179" i="9"/>
  <c r="H179" i="9"/>
  <c r="F179" i="9"/>
  <c r="I178" i="9"/>
  <c r="H178" i="9"/>
  <c r="F178" i="9"/>
  <c r="I177" i="9"/>
  <c r="H177" i="9"/>
  <c r="F177" i="9"/>
  <c r="I176" i="9"/>
  <c r="H176" i="9"/>
  <c r="F176" i="9"/>
  <c r="I175" i="9"/>
  <c r="H175" i="9"/>
  <c r="F175" i="9"/>
  <c r="I174" i="9"/>
  <c r="H174" i="9"/>
  <c r="F174" i="9"/>
  <c r="I173" i="9"/>
  <c r="H173" i="9"/>
  <c r="F173" i="9"/>
  <c r="I172" i="9"/>
  <c r="H172" i="9"/>
  <c r="F172" i="9"/>
  <c r="I171" i="9"/>
  <c r="H171" i="9"/>
  <c r="F171" i="9"/>
  <c r="I170" i="9"/>
  <c r="H170" i="9"/>
  <c r="F170" i="9"/>
  <c r="I169" i="9"/>
  <c r="H169" i="9"/>
  <c r="F169" i="9"/>
  <c r="I168" i="9"/>
  <c r="H168" i="9"/>
  <c r="F168" i="9"/>
  <c r="I167" i="9"/>
  <c r="H167" i="9"/>
  <c r="F167" i="9"/>
  <c r="I166" i="9"/>
  <c r="H166" i="9"/>
  <c r="F166" i="9"/>
  <c r="I165" i="9"/>
  <c r="H165" i="9"/>
  <c r="F165" i="9"/>
  <c r="I164" i="9"/>
  <c r="H164" i="9"/>
  <c r="F164" i="9"/>
  <c r="I163" i="9"/>
  <c r="H163" i="9"/>
  <c r="F163" i="9"/>
  <c r="I162" i="9"/>
  <c r="H162" i="9"/>
  <c r="F162" i="9"/>
  <c r="I161" i="9"/>
  <c r="H161" i="9"/>
  <c r="F161" i="9"/>
  <c r="I160" i="9"/>
  <c r="H160" i="9"/>
  <c r="F160" i="9"/>
  <c r="I159" i="9"/>
  <c r="H159" i="9"/>
  <c r="F159" i="9"/>
  <c r="I158" i="9"/>
  <c r="H158" i="9"/>
  <c r="F158" i="9"/>
  <c r="I157" i="9"/>
  <c r="H157" i="9"/>
  <c r="F157" i="9"/>
  <c r="I156" i="9"/>
  <c r="H156" i="9"/>
  <c r="F156" i="9"/>
  <c r="I155" i="9"/>
  <c r="H155" i="9"/>
  <c r="F155" i="9"/>
  <c r="I154" i="9"/>
  <c r="H154" i="9"/>
  <c r="F154" i="9"/>
  <c r="I153" i="9"/>
  <c r="H153" i="9"/>
  <c r="F153" i="9"/>
  <c r="I152" i="9"/>
  <c r="H152" i="9"/>
  <c r="F152" i="9"/>
  <c r="I151" i="9"/>
  <c r="H151" i="9"/>
  <c r="F151" i="9"/>
  <c r="I150" i="9"/>
  <c r="H150" i="9"/>
  <c r="F150" i="9"/>
  <c r="I149" i="9"/>
  <c r="H149" i="9"/>
  <c r="F149" i="9"/>
  <c r="I148" i="9"/>
  <c r="H148" i="9"/>
  <c r="F148" i="9"/>
  <c r="I147" i="9"/>
  <c r="H147" i="9"/>
  <c r="F147" i="9"/>
  <c r="I146" i="9"/>
  <c r="H146" i="9"/>
  <c r="F146" i="9"/>
  <c r="I145" i="9"/>
  <c r="H145" i="9"/>
  <c r="F145" i="9"/>
  <c r="I144" i="9"/>
  <c r="H144" i="9"/>
  <c r="F144" i="9"/>
  <c r="I143" i="9"/>
  <c r="H143" i="9"/>
  <c r="F143" i="9"/>
  <c r="I142" i="9"/>
  <c r="H142" i="9"/>
  <c r="F142" i="9"/>
  <c r="I141" i="9"/>
  <c r="H141" i="9"/>
  <c r="F141" i="9"/>
  <c r="I140" i="9"/>
  <c r="H140" i="9"/>
  <c r="F140" i="9"/>
  <c r="I139" i="9"/>
  <c r="H139" i="9"/>
  <c r="F139" i="9"/>
  <c r="I138" i="9"/>
  <c r="H138" i="9"/>
  <c r="F138" i="9"/>
  <c r="I137" i="9"/>
  <c r="H137" i="9"/>
  <c r="F137" i="9"/>
  <c r="I136" i="9"/>
  <c r="H136" i="9"/>
  <c r="F136" i="9"/>
  <c r="I135" i="9"/>
  <c r="H135" i="9"/>
  <c r="F135" i="9"/>
  <c r="I134" i="9"/>
  <c r="H134" i="9"/>
  <c r="F134" i="9"/>
  <c r="I133" i="9"/>
  <c r="H133" i="9"/>
  <c r="F133" i="9"/>
  <c r="I132" i="9"/>
  <c r="H132" i="9"/>
  <c r="F132" i="9"/>
  <c r="I131" i="9"/>
  <c r="H131" i="9"/>
  <c r="F131" i="9"/>
  <c r="I130" i="9"/>
  <c r="H130" i="9"/>
  <c r="F130" i="9"/>
  <c r="I129" i="9"/>
  <c r="H129" i="9"/>
  <c r="F129" i="9"/>
  <c r="I128" i="9"/>
  <c r="H128" i="9"/>
  <c r="F128" i="9"/>
  <c r="I127" i="9"/>
  <c r="H127" i="9"/>
  <c r="F127" i="9"/>
  <c r="I126" i="9"/>
  <c r="H126" i="9"/>
  <c r="F126" i="9"/>
  <c r="I125" i="9"/>
  <c r="H125" i="9"/>
  <c r="F125" i="9"/>
  <c r="I124" i="9"/>
  <c r="H124" i="9"/>
  <c r="F124" i="9"/>
  <c r="I123" i="9"/>
  <c r="H123" i="9"/>
  <c r="F123" i="9"/>
  <c r="I122" i="9"/>
  <c r="H122" i="9"/>
  <c r="F122" i="9"/>
  <c r="I121" i="9"/>
  <c r="H121" i="9"/>
  <c r="F121" i="9"/>
  <c r="I120" i="9"/>
  <c r="H120" i="9"/>
  <c r="F120" i="9"/>
  <c r="I119" i="9"/>
  <c r="H119" i="9"/>
  <c r="F119" i="9"/>
  <c r="I118" i="9"/>
  <c r="H118" i="9"/>
  <c r="F118" i="9"/>
  <c r="I117" i="9"/>
  <c r="H117" i="9"/>
  <c r="F117" i="9"/>
  <c r="I116" i="9"/>
  <c r="H116" i="9"/>
  <c r="F116" i="9"/>
  <c r="I115" i="9"/>
  <c r="H115" i="9"/>
  <c r="F115" i="9"/>
  <c r="I114" i="9"/>
  <c r="H114" i="9"/>
  <c r="F114" i="9"/>
  <c r="I113" i="9"/>
  <c r="H113" i="9"/>
  <c r="F113" i="9"/>
  <c r="I112" i="9"/>
  <c r="H112" i="9"/>
  <c r="F112" i="9"/>
  <c r="I111" i="9"/>
  <c r="H111" i="9"/>
  <c r="F111" i="9"/>
  <c r="I110" i="9"/>
  <c r="H110" i="9"/>
  <c r="F110" i="9"/>
  <c r="I109" i="9"/>
  <c r="H109" i="9"/>
  <c r="F109" i="9"/>
  <c r="I108" i="9"/>
  <c r="H108" i="9"/>
  <c r="F108" i="9"/>
  <c r="I107" i="9"/>
  <c r="H107" i="9"/>
  <c r="F107" i="9"/>
  <c r="I106" i="9"/>
  <c r="H106" i="9"/>
  <c r="F106" i="9"/>
  <c r="I105" i="9"/>
  <c r="H105" i="9"/>
  <c r="F105" i="9"/>
  <c r="I104" i="9"/>
  <c r="H104" i="9"/>
  <c r="F104" i="9"/>
  <c r="I103" i="9"/>
  <c r="H103" i="9"/>
  <c r="F103" i="9"/>
  <c r="I102" i="9"/>
  <c r="H102" i="9"/>
  <c r="F102" i="9"/>
  <c r="I101" i="9"/>
  <c r="H101" i="9"/>
  <c r="F101" i="9"/>
  <c r="I100" i="9"/>
  <c r="H100" i="9"/>
  <c r="F100" i="9"/>
  <c r="I99" i="9"/>
  <c r="H99" i="9"/>
  <c r="F99" i="9"/>
  <c r="I98" i="9"/>
  <c r="H98" i="9"/>
  <c r="F98" i="9"/>
  <c r="I97" i="9"/>
  <c r="H97" i="9"/>
  <c r="F97" i="9"/>
  <c r="I96" i="9"/>
  <c r="H96" i="9"/>
  <c r="F96" i="9"/>
  <c r="I95" i="9"/>
  <c r="H95" i="9"/>
  <c r="F95" i="9"/>
  <c r="I94" i="9"/>
  <c r="H94" i="9"/>
  <c r="F94" i="9"/>
  <c r="I93" i="9"/>
  <c r="H93" i="9"/>
  <c r="F93" i="9"/>
  <c r="I92" i="9"/>
  <c r="H92" i="9"/>
  <c r="F92" i="9"/>
  <c r="I91" i="9"/>
  <c r="H91" i="9"/>
  <c r="F91" i="9"/>
  <c r="I90" i="9"/>
  <c r="H90" i="9"/>
  <c r="F90" i="9"/>
  <c r="I89" i="9"/>
  <c r="H89" i="9"/>
  <c r="F89" i="9"/>
  <c r="I88" i="9"/>
  <c r="H88" i="9"/>
  <c r="F88" i="9"/>
  <c r="I87" i="9"/>
  <c r="H87" i="9"/>
  <c r="F87" i="9"/>
  <c r="I86" i="9"/>
  <c r="H86" i="9"/>
  <c r="F86" i="9"/>
  <c r="I85" i="9"/>
  <c r="H85" i="9"/>
  <c r="F85" i="9"/>
  <c r="I84" i="9"/>
  <c r="H84" i="9"/>
  <c r="F84" i="9"/>
  <c r="I83" i="9"/>
  <c r="H83" i="9"/>
  <c r="F83" i="9"/>
  <c r="I82" i="9"/>
  <c r="H82" i="9"/>
  <c r="F82" i="9"/>
  <c r="I81" i="9"/>
  <c r="H81" i="9"/>
  <c r="F81" i="9"/>
  <c r="I80" i="9"/>
  <c r="H80" i="9"/>
  <c r="F80" i="9"/>
  <c r="I79" i="9"/>
  <c r="H79" i="9"/>
  <c r="F79" i="9"/>
  <c r="I78" i="9"/>
  <c r="H78" i="9"/>
  <c r="F78" i="9"/>
  <c r="I77" i="9"/>
  <c r="H77" i="9"/>
  <c r="F77" i="9"/>
  <c r="I76" i="9"/>
  <c r="H76" i="9"/>
  <c r="F76" i="9"/>
  <c r="I75" i="9"/>
  <c r="H75" i="9"/>
  <c r="F75" i="9"/>
  <c r="I74" i="9"/>
  <c r="H74" i="9"/>
  <c r="F74" i="9"/>
  <c r="I73" i="9"/>
  <c r="H73" i="9"/>
  <c r="F73" i="9"/>
  <c r="I72" i="9"/>
  <c r="H72" i="9"/>
  <c r="F72" i="9"/>
  <c r="I71" i="9"/>
  <c r="H71" i="9"/>
  <c r="F71" i="9"/>
  <c r="I70" i="9"/>
  <c r="H70" i="9"/>
  <c r="F70" i="9"/>
  <c r="I69" i="9"/>
  <c r="H69" i="9"/>
  <c r="F69" i="9"/>
  <c r="I68" i="9"/>
  <c r="H68" i="9"/>
  <c r="F68" i="9"/>
  <c r="I67" i="9"/>
  <c r="H67" i="9"/>
  <c r="F67" i="9"/>
  <c r="I66" i="9"/>
  <c r="H66" i="9"/>
  <c r="F66" i="9"/>
  <c r="I65" i="9"/>
  <c r="H65" i="9"/>
  <c r="F65" i="9"/>
  <c r="I64" i="9"/>
  <c r="H64" i="9"/>
  <c r="F64" i="9"/>
  <c r="I63" i="9"/>
  <c r="H63" i="9"/>
  <c r="F63" i="9"/>
  <c r="I62" i="9"/>
  <c r="H62" i="9"/>
  <c r="F62" i="9"/>
  <c r="I61" i="9"/>
  <c r="H61" i="9"/>
  <c r="F61" i="9"/>
  <c r="I60" i="9"/>
  <c r="H60" i="9"/>
  <c r="F60" i="9"/>
  <c r="I59" i="9"/>
  <c r="H59" i="9"/>
  <c r="F59" i="9"/>
  <c r="I58" i="9"/>
  <c r="H58" i="9"/>
  <c r="F58" i="9"/>
  <c r="I57" i="9"/>
  <c r="H57" i="9"/>
  <c r="F57" i="9"/>
  <c r="I56" i="9"/>
  <c r="H56" i="9"/>
  <c r="F56" i="9"/>
  <c r="I55" i="9"/>
  <c r="H55" i="9"/>
  <c r="F55" i="9"/>
  <c r="I54" i="9"/>
  <c r="H54" i="9"/>
  <c r="F54" i="9"/>
  <c r="I53" i="9"/>
  <c r="H53" i="9"/>
  <c r="F53" i="9"/>
  <c r="I52" i="9"/>
  <c r="H52" i="9"/>
  <c r="F52" i="9"/>
  <c r="I51" i="9"/>
  <c r="H51" i="9"/>
  <c r="F51" i="9"/>
  <c r="I50" i="9"/>
  <c r="H50" i="9"/>
  <c r="F50" i="9"/>
  <c r="I49" i="9"/>
  <c r="H49" i="9"/>
  <c r="F49" i="9"/>
  <c r="I48" i="9"/>
  <c r="H48" i="9"/>
  <c r="F48" i="9"/>
  <c r="I47" i="9"/>
  <c r="H47" i="9"/>
  <c r="F47" i="9"/>
  <c r="I46" i="9"/>
  <c r="H46" i="9"/>
  <c r="F46" i="9"/>
  <c r="I45" i="9"/>
  <c r="H45" i="9"/>
  <c r="F45" i="9"/>
  <c r="I44" i="9"/>
  <c r="H44" i="9"/>
  <c r="F44" i="9"/>
  <c r="I43" i="9"/>
  <c r="H43" i="9"/>
  <c r="F43" i="9"/>
  <c r="I42" i="9"/>
  <c r="H42" i="9"/>
  <c r="F42" i="9"/>
  <c r="I41" i="9"/>
  <c r="H41" i="9"/>
  <c r="F41" i="9"/>
  <c r="I40" i="9"/>
  <c r="H40" i="9"/>
  <c r="F40" i="9"/>
  <c r="I39" i="9"/>
  <c r="H39" i="9"/>
  <c r="F39" i="9"/>
  <c r="I38" i="9"/>
  <c r="H38" i="9"/>
  <c r="F38" i="9"/>
  <c r="I37" i="9"/>
  <c r="H37" i="9"/>
  <c r="F37" i="9"/>
  <c r="I36" i="9"/>
  <c r="H36" i="9"/>
  <c r="F36" i="9"/>
  <c r="I35" i="9"/>
  <c r="H35" i="9"/>
  <c r="F35" i="9"/>
  <c r="I34" i="9"/>
  <c r="H34" i="9"/>
  <c r="F34" i="9"/>
  <c r="I33" i="9"/>
  <c r="H33" i="9"/>
  <c r="F33" i="9"/>
  <c r="I32" i="9"/>
  <c r="H32" i="9"/>
  <c r="F32" i="9"/>
  <c r="I31" i="9"/>
  <c r="H31" i="9"/>
  <c r="F31" i="9"/>
  <c r="I30" i="9"/>
  <c r="H30" i="9"/>
  <c r="F30" i="9"/>
  <c r="I29" i="9"/>
  <c r="H29" i="9"/>
  <c r="F29" i="9"/>
  <c r="I28" i="9"/>
  <c r="H28" i="9"/>
  <c r="F28" i="9"/>
  <c r="I27" i="9"/>
  <c r="H27" i="9"/>
  <c r="F27" i="9"/>
  <c r="I26" i="9"/>
  <c r="H26" i="9"/>
  <c r="F26" i="9"/>
  <c r="I25" i="9"/>
  <c r="H25" i="9"/>
  <c r="F25" i="9"/>
  <c r="I24" i="9"/>
  <c r="H24" i="9"/>
  <c r="F24" i="9"/>
  <c r="I23" i="9"/>
  <c r="H23" i="9"/>
  <c r="F23" i="9"/>
  <c r="I22" i="9"/>
  <c r="H22" i="9"/>
  <c r="F22" i="9"/>
  <c r="I21" i="9"/>
  <c r="H21" i="9"/>
  <c r="F21" i="9"/>
  <c r="I20" i="9"/>
  <c r="H20" i="9"/>
  <c r="F20" i="9"/>
  <c r="I19" i="9"/>
  <c r="H19" i="9"/>
  <c r="F19" i="9"/>
  <c r="I18" i="9"/>
  <c r="H18" i="9"/>
  <c r="F18" i="9"/>
  <c r="I17" i="9"/>
  <c r="H17" i="9"/>
  <c r="F17" i="9"/>
  <c r="I16" i="9"/>
  <c r="H16" i="9"/>
  <c r="F16" i="9"/>
  <c r="I15" i="9"/>
  <c r="H15" i="9"/>
  <c r="F15" i="9"/>
  <c r="I14" i="9"/>
  <c r="H14" i="9"/>
  <c r="F14" i="9"/>
  <c r="I13" i="9"/>
  <c r="H13" i="9"/>
  <c r="F13" i="9"/>
  <c r="I12" i="9"/>
  <c r="H12" i="9"/>
  <c r="F12" i="9"/>
  <c r="I11" i="9"/>
  <c r="H11" i="9"/>
  <c r="F11" i="9"/>
  <c r="I10" i="9"/>
  <c r="H10" i="9"/>
  <c r="F10" i="9"/>
  <c r="I9" i="9"/>
  <c r="H9" i="9"/>
  <c r="F9" i="9"/>
  <c r="I8" i="9"/>
  <c r="H8" i="9"/>
  <c r="F8" i="9"/>
  <c r="I7" i="9"/>
  <c r="H7" i="9"/>
  <c r="F7" i="9"/>
  <c r="I6" i="9"/>
  <c r="H6" i="9"/>
  <c r="F6" i="9"/>
  <c r="I5" i="9"/>
  <c r="H5" i="9"/>
  <c r="F5" i="9"/>
  <c r="I4" i="9"/>
  <c r="H4" i="9"/>
  <c r="F4" i="9"/>
  <c r="I3" i="9"/>
  <c r="H3" i="9"/>
  <c r="F3" i="9"/>
  <c r="I2" i="9"/>
  <c r="H2" i="9"/>
  <c r="F2" i="9"/>
  <c r="I11" i="2"/>
  <c r="I12" i="2"/>
  <c r="I13" i="2"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H2" i="1"/>
  <c r="H12" i="1"/>
  <c r="H13" i="1"/>
  <c r="H15" i="1"/>
  <c r="H16" i="1"/>
  <c r="H17" i="1"/>
  <c r="H18" i="1"/>
  <c r="H19" i="1"/>
  <c r="H20" i="1"/>
  <c r="H21" i="1"/>
  <c r="H22" i="1"/>
  <c r="H23" i="1"/>
  <c r="H24" i="1"/>
  <c r="H25" i="1"/>
  <c r="H26" i="1"/>
  <c r="H27" i="1"/>
  <c r="H28" i="1"/>
  <c r="H29" i="1"/>
  <c r="H30" i="1"/>
  <c r="H31" i="1"/>
  <c r="H32" i="1"/>
  <c r="H33" i="1"/>
  <c r="H34" i="1"/>
  <c r="H35" i="1"/>
  <c r="H37" i="1"/>
  <c r="H38" i="1"/>
  <c r="H39" i="1"/>
  <c r="H40" i="1"/>
  <c r="H41" i="1"/>
  <c r="H42" i="1"/>
  <c r="H44" i="1"/>
  <c r="H45" i="1"/>
  <c r="H47" i="1"/>
  <c r="H48" i="1"/>
  <c r="H49" i="1"/>
  <c r="H50" i="1"/>
  <c r="H57" i="1"/>
  <c r="H58" i="1"/>
  <c r="H59" i="1"/>
  <c r="H60" i="1"/>
  <c r="H61" i="1"/>
  <c r="H62" i="1"/>
  <c r="H63" i="1"/>
  <c r="H64" i="1"/>
  <c r="H65" i="1"/>
  <c r="H66" i="1"/>
  <c r="H67" i="1"/>
  <c r="H68" i="1"/>
  <c r="H69" i="1"/>
  <c r="H71" i="1"/>
  <c r="H72" i="1"/>
  <c r="H73" i="1"/>
  <c r="H74" i="1"/>
  <c r="H75" i="1"/>
  <c r="H76" i="1"/>
  <c r="H77" i="1"/>
  <c r="H79" i="1"/>
  <c r="H80" i="1"/>
  <c r="H81" i="1"/>
  <c r="H82" i="1"/>
  <c r="H83" i="1"/>
  <c r="H84" i="1"/>
  <c r="H85" i="1"/>
  <c r="H86" i="1"/>
  <c r="H87" i="1"/>
  <c r="H88" i="1"/>
  <c r="H89" i="1"/>
  <c r="H90" i="1"/>
  <c r="H91" i="1"/>
  <c r="H92" i="1"/>
  <c r="H93" i="1"/>
  <c r="H94" i="1"/>
  <c r="H95" i="1"/>
  <c r="H96" i="1"/>
  <c r="H97" i="1"/>
  <c r="H98" i="1"/>
  <c r="H100" i="1"/>
  <c r="H101" i="1"/>
  <c r="H112" i="1"/>
  <c r="H113" i="1"/>
  <c r="H114" i="1"/>
  <c r="H115" i="1"/>
  <c r="H116" i="1"/>
  <c r="H117" i="1"/>
  <c r="H118" i="1"/>
  <c r="H119" i="1"/>
  <c r="H120" i="1"/>
  <c r="H121" i="1"/>
  <c r="H124" i="1"/>
  <c r="H125" i="1"/>
  <c r="H126"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3" i="1"/>
  <c r="H174" i="1"/>
  <c r="H178" i="1"/>
  <c r="H179" i="1"/>
  <c r="H180" i="1"/>
  <c r="H181" i="1"/>
  <c r="H182" i="1"/>
  <c r="H183" i="1"/>
  <c r="H184" i="1"/>
  <c r="H185" i="1"/>
  <c r="H186" i="1"/>
  <c r="H187" i="1"/>
  <c r="H188" i="1"/>
  <c r="H189" i="1"/>
  <c r="H193" i="1"/>
  <c r="H194" i="1"/>
  <c r="H195" i="1"/>
  <c r="H197" i="1"/>
  <c r="H198" i="1"/>
  <c r="H199" i="1"/>
  <c r="H207" i="1"/>
  <c r="H208" i="1"/>
  <c r="H209" i="1"/>
  <c r="H210" i="1"/>
  <c r="H211" i="1"/>
  <c r="H212" i="1"/>
  <c r="H213" i="1"/>
  <c r="H214" i="1"/>
  <c r="H215" i="1"/>
  <c r="H216" i="1"/>
  <c r="H217" i="1"/>
  <c r="H218" i="1"/>
  <c r="H222" i="1"/>
  <c r="H223" i="1"/>
  <c r="H224" i="1"/>
  <c r="H225" i="1"/>
  <c r="H226" i="1"/>
  <c r="H227" i="1"/>
  <c r="H228" i="1"/>
  <c r="H230" i="1"/>
  <c r="H231" i="1"/>
  <c r="H232" i="1"/>
  <c r="H237" i="1"/>
  <c r="H238" i="1"/>
  <c r="H240" i="1"/>
  <c r="H241" i="1"/>
  <c r="H242" i="1"/>
  <c r="H243" i="1"/>
  <c r="H244" i="1"/>
  <c r="H245" i="1"/>
  <c r="H246" i="1"/>
  <c r="H172" i="1"/>
  <c r="H175" i="1"/>
  <c r="H176" i="1"/>
  <c r="H177" i="1"/>
  <c r="H190" i="1"/>
  <c r="H191" i="1"/>
  <c r="H192" i="1"/>
  <c r="H196" i="1"/>
  <c r="H200" i="1"/>
  <c r="H201" i="1"/>
  <c r="H202" i="1"/>
  <c r="H203" i="1"/>
  <c r="H204" i="1"/>
  <c r="H205" i="1"/>
  <c r="H206" i="1"/>
  <c r="H219" i="1"/>
  <c r="H220" i="1"/>
  <c r="H221" i="1"/>
  <c r="H229" i="1"/>
  <c r="H233" i="1"/>
  <c r="H234" i="1"/>
  <c r="H235" i="1"/>
  <c r="H236" i="1"/>
  <c r="H239" i="1"/>
  <c r="H247" i="1"/>
  <c r="H127" i="1"/>
  <c r="H128" i="1"/>
  <c r="H129" i="1"/>
  <c r="H122" i="1"/>
  <c r="H123" i="1"/>
  <c r="H107" i="1"/>
  <c r="H108" i="1"/>
  <c r="H109" i="1"/>
  <c r="H110" i="1"/>
  <c r="H111" i="1"/>
  <c r="H103" i="1"/>
  <c r="H104" i="1"/>
  <c r="H105" i="1"/>
  <c r="H106" i="1"/>
  <c r="H102" i="1"/>
  <c r="H99" i="1"/>
  <c r="H78" i="1"/>
  <c r="H70" i="1"/>
  <c r="H52" i="1"/>
  <c r="H53" i="1"/>
  <c r="H54" i="1"/>
  <c r="H55" i="1"/>
  <c r="H56" i="1"/>
  <c r="H51" i="1"/>
  <c r="H46" i="1"/>
  <c r="H43" i="1"/>
  <c r="H36" i="1"/>
  <c r="H14" i="1"/>
  <c r="H3" i="1"/>
  <c r="H4" i="1"/>
  <c r="H5" i="1"/>
  <c r="H6" i="1"/>
  <c r="H7" i="1"/>
  <c r="H8" i="1"/>
  <c r="H9" i="1"/>
  <c r="H10" i="1"/>
  <c r="H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<sst xmlns="http://schemas.openxmlformats.org/spreadsheetml/2006/main" count="3122" uniqueCount="115">
  <si>
    <t>Method</t>
  </si>
  <si>
    <t>Transaction Date</t>
  </si>
  <si>
    <t>Merchant</t>
  </si>
  <si>
    <t>Need/Want</t>
  </si>
  <si>
    <t>Month</t>
  </si>
  <si>
    <t>Chequing</t>
  </si>
  <si>
    <t>E-Transfer</t>
  </si>
  <si>
    <t>Unknown</t>
  </si>
  <si>
    <t>Payroll</t>
  </si>
  <si>
    <t>Mighty Jungle</t>
  </si>
  <si>
    <t>Savings</t>
  </si>
  <si>
    <t>Find&amp;Save</t>
  </si>
  <si>
    <t>Food</t>
  </si>
  <si>
    <t>Mcdonalds</t>
  </si>
  <si>
    <t>Gino's Pizza</t>
  </si>
  <si>
    <t>Entertainment</t>
  </si>
  <si>
    <t>LCBO</t>
  </si>
  <si>
    <t>Bill</t>
  </si>
  <si>
    <t>VISA</t>
  </si>
  <si>
    <t>Tim Hortons</t>
  </si>
  <si>
    <t>Gift</t>
  </si>
  <si>
    <t>Pistil Flowers</t>
  </si>
  <si>
    <t>2 Cats</t>
  </si>
  <si>
    <t>Mister Wolf</t>
  </si>
  <si>
    <t>Transfer</t>
  </si>
  <si>
    <t>Healthcare</t>
  </si>
  <si>
    <t>Shoppers Drug Mart</t>
  </si>
  <si>
    <t>A-Transfer</t>
  </si>
  <si>
    <t>Osmows</t>
  </si>
  <si>
    <t>Chuck's Roadhouse</t>
  </si>
  <si>
    <t>Other</t>
  </si>
  <si>
    <t>Withdrawal</t>
  </si>
  <si>
    <t>ATM</t>
  </si>
  <si>
    <t>Transportation</t>
  </si>
  <si>
    <t>Esso Circle</t>
  </si>
  <si>
    <t>Pizza Pizza</t>
  </si>
  <si>
    <t>Shake Shack</t>
  </si>
  <si>
    <t>Grocery</t>
  </si>
  <si>
    <t>Food Basic's</t>
  </si>
  <si>
    <t>Drake &amp; Firkin</t>
  </si>
  <si>
    <t>Dollarama</t>
  </si>
  <si>
    <t>Domino's Pizza</t>
  </si>
  <si>
    <t>Taxes</t>
  </si>
  <si>
    <t>Government</t>
  </si>
  <si>
    <t>Fitness</t>
  </si>
  <si>
    <t>Kombat Arts</t>
  </si>
  <si>
    <t>Fat Bastard</t>
  </si>
  <si>
    <t>Petro Canada</t>
  </si>
  <si>
    <t>Costco</t>
  </si>
  <si>
    <t>Madison Avenue</t>
  </si>
  <si>
    <t>Cineplex</t>
  </si>
  <si>
    <t>Greta</t>
  </si>
  <si>
    <t>Shell Gas</t>
  </si>
  <si>
    <t>Popeyes</t>
  </si>
  <si>
    <t>Simply Convenience</t>
  </si>
  <si>
    <t>Pizza Nova</t>
  </si>
  <si>
    <t>Visa</t>
  </si>
  <si>
    <t>Debit</t>
  </si>
  <si>
    <t>Lazeez Shawarma</t>
  </si>
  <si>
    <t>Trinibago Haircuts</t>
  </si>
  <si>
    <t>Uber</t>
  </si>
  <si>
    <t>Movati Athletics</t>
  </si>
  <si>
    <t>Clothing</t>
  </si>
  <si>
    <t>New Balance</t>
  </si>
  <si>
    <t>Uniqlo</t>
  </si>
  <si>
    <t>Poulet Rouge</t>
  </si>
  <si>
    <t>Petty Cash</t>
  </si>
  <si>
    <t>Alpha Shawarma</t>
  </si>
  <si>
    <t>Ruby Soho</t>
  </si>
  <si>
    <t>F and F Rest</t>
  </si>
  <si>
    <t>Hush Hush</t>
  </si>
  <si>
    <t>Toby's Sports Bar</t>
  </si>
  <si>
    <t>Category</t>
  </si>
  <si>
    <t>Amount ($)</t>
  </si>
  <si>
    <t>August</t>
  </si>
  <si>
    <t>September</t>
  </si>
  <si>
    <t>October</t>
  </si>
  <si>
    <t>November</t>
  </si>
  <si>
    <t>Grand Total</t>
  </si>
  <si>
    <t>(All)</t>
  </si>
  <si>
    <t>Spending or Income</t>
  </si>
  <si>
    <t>Income</t>
  </si>
  <si>
    <t>Spending</t>
  </si>
  <si>
    <t>Total Amount ($)</t>
  </si>
  <si>
    <t>DOW</t>
  </si>
  <si>
    <t>Workday/Extended Weekend (inc Friday)</t>
  </si>
  <si>
    <t>Ext-Weekend</t>
  </si>
  <si>
    <t>Workday</t>
  </si>
  <si>
    <t>Row Labels</t>
  </si>
  <si>
    <t>Sum of Amount ($)</t>
  </si>
  <si>
    <t>Amount in $</t>
  </si>
  <si>
    <t>Top 3 Merchants:</t>
  </si>
  <si>
    <t>Top 3 Spending Categories:</t>
  </si>
  <si>
    <t>Key Insights:</t>
  </si>
  <si>
    <t>Key Metrics:</t>
  </si>
  <si>
    <t>Expenses:</t>
  </si>
  <si>
    <t>Earnings:</t>
  </si>
  <si>
    <t>Net Income:</t>
  </si>
  <si>
    <t>Julian Griffin</t>
  </si>
  <si>
    <t>Talk soon,</t>
  </si>
  <si>
    <t>CLICK ME !! &gt;&gt;&gt;&gt;</t>
  </si>
  <si>
    <t>What is this?</t>
  </si>
  <si>
    <t>Why did I make this?</t>
  </si>
  <si>
    <r>
      <t xml:space="preserve">Welcome to my </t>
    </r>
    <r>
      <rPr>
        <b/>
        <sz val="18"/>
        <color theme="1"/>
        <rFont val="Gill Sans MT"/>
        <family val="2"/>
        <scheme val="minor"/>
      </rPr>
      <t>Excel</t>
    </r>
    <r>
      <rPr>
        <sz val="18"/>
        <color theme="1"/>
        <rFont val="Gill Sans MT"/>
        <family val="2"/>
        <scheme val="minor"/>
      </rPr>
      <t xml:space="preserve"> project! </t>
    </r>
  </si>
  <si>
    <r>
      <t xml:space="preserve">a mix of </t>
    </r>
    <r>
      <rPr>
        <b/>
        <sz val="14"/>
        <color theme="1"/>
        <rFont val="Gill Sans MT"/>
        <family val="2"/>
        <scheme val="minor"/>
      </rPr>
      <t>data analysis</t>
    </r>
    <r>
      <rPr>
        <sz val="14"/>
        <color theme="1"/>
        <rFont val="Gill Sans MT"/>
        <family val="2"/>
        <scheme val="minor"/>
      </rPr>
      <t>, calculations, and fancy visuals. Think of it as a spreadsheet superhero, swooping in to save me from all of my poor spending habits.</t>
    </r>
  </si>
  <si>
    <r>
      <t xml:space="preserve">This dashboard is like my personal </t>
    </r>
    <r>
      <rPr>
        <b/>
        <sz val="14"/>
        <color rgb="FF000000"/>
        <rFont val="Gill Sans MT"/>
        <family val="2"/>
        <scheme val="minor"/>
      </rPr>
      <t>money coach</t>
    </r>
    <r>
      <rPr>
        <sz val="14"/>
        <color rgb="FF000000"/>
        <rFont val="Gill Sans MT"/>
        <family val="2"/>
        <scheme val="minor"/>
      </rPr>
      <t xml:space="preserve"> — minus the whistle and the yelling. It showcases how I’ve wrestled my finances into submission using  </t>
    </r>
  </si>
  <si>
    <t>Money Matters: The Ultimate Personal Finance Dashboard</t>
  </si>
  <si>
    <r>
      <t xml:space="preserve">This project was born out of sheer </t>
    </r>
    <r>
      <rPr>
        <b/>
        <sz val="14"/>
        <color rgb="FF000000"/>
        <rFont val="Gill Sans MT"/>
        <family val="2"/>
        <scheme val="minor"/>
      </rPr>
      <t>financial chaos</t>
    </r>
    <r>
      <rPr>
        <sz val="14"/>
        <color rgb="FF000000"/>
        <rFont val="Gill Sans MT"/>
        <family val="2"/>
        <scheme val="minor"/>
      </rPr>
      <t xml:space="preserve"> — I once checked my bank account and genuinely wondered if I had accidentally funded a secret government mission. After a few too many impulse buys (late-night Uber eats orders), I decided it was time to stop playing hide-and-seek with my money and get serious.
The idea was </t>
    </r>
    <r>
      <rPr>
        <b/>
        <sz val="14"/>
        <color rgb="FF000000"/>
        <rFont val="Gill Sans MT"/>
        <family val="2"/>
        <scheme val="minor"/>
      </rPr>
      <t>simple</t>
    </r>
    <r>
      <rPr>
        <sz val="14"/>
        <color rgb="FF000000"/>
        <rFont val="Gill Sans MT"/>
        <family val="2"/>
        <scheme val="minor"/>
      </rPr>
      <t xml:space="preserve">: create a dashboard that could expose my spending habits, hold me accountable, and maybe, just maybe, convince me to skip buying gino's pizza every weekend. But along the way, I realized this wasn’t just about </t>
    </r>
    <r>
      <rPr>
        <b/>
        <sz val="14"/>
        <color rgb="FF000000"/>
        <rFont val="Gill Sans MT"/>
        <family val="2"/>
        <scheme val="minor"/>
      </rPr>
      <t>budgeting</t>
    </r>
    <r>
      <rPr>
        <sz val="14"/>
        <color rgb="FF000000"/>
        <rFont val="Gill Sans MT"/>
        <family val="2"/>
        <scheme val="minor"/>
      </rPr>
      <t xml:space="preserve"> — it was a chance to flex my </t>
    </r>
    <r>
      <rPr>
        <b/>
        <sz val="14"/>
        <color rgb="FF000000"/>
        <rFont val="Gill Sans MT"/>
        <family val="2"/>
        <scheme val="minor"/>
      </rPr>
      <t>Excel muscles</t>
    </r>
    <r>
      <rPr>
        <sz val="14"/>
        <color rgb="FF000000"/>
        <rFont val="Gill Sans MT"/>
        <family val="2"/>
        <scheme val="minor"/>
      </rPr>
      <t xml:space="preserve">, channel my inner spreadsheet wizard, and make financial data look cool.
So here it is — a tool that </t>
    </r>
    <r>
      <rPr>
        <b/>
        <sz val="14"/>
        <color rgb="FF000000"/>
        <rFont val="Gill Sans MT"/>
        <family val="2"/>
        <scheme val="minor"/>
      </rPr>
      <t>tracks</t>
    </r>
    <r>
      <rPr>
        <sz val="14"/>
        <color rgb="FF000000"/>
        <rFont val="Gill Sans MT"/>
        <family val="2"/>
        <scheme val="minor"/>
      </rPr>
      <t xml:space="preserve">, </t>
    </r>
    <r>
      <rPr>
        <b/>
        <sz val="14"/>
        <color rgb="FF000000"/>
        <rFont val="Gill Sans MT"/>
        <family val="2"/>
        <scheme val="minor"/>
      </rPr>
      <t>calculates</t>
    </r>
    <r>
      <rPr>
        <sz val="14"/>
        <color rgb="FF000000"/>
        <rFont val="Gill Sans MT"/>
        <family val="2"/>
        <scheme val="minor"/>
      </rPr>
      <t xml:space="preserve">, and politely judges spending </t>
    </r>
    <r>
      <rPr>
        <b/>
        <sz val="14"/>
        <color rgb="FF000000"/>
        <rFont val="Gill Sans MT"/>
        <family val="2"/>
        <scheme val="minor"/>
      </rPr>
      <t>habits</t>
    </r>
    <r>
      <rPr>
        <sz val="14"/>
        <color rgb="FF000000"/>
        <rFont val="Gill Sans MT"/>
        <family val="2"/>
        <scheme val="minor"/>
      </rPr>
      <t>, all while giving me the insights needed to be a little smarter with money. Because let’s face it, adulting is hard enough without your wallet calling you out. Straight to it...</t>
    </r>
  </si>
  <si>
    <r>
      <t xml:space="preserve">1. The government sends money so </t>
    </r>
    <r>
      <rPr>
        <b/>
        <sz val="14"/>
        <color rgb="FF000000"/>
        <rFont val="Times New Roman"/>
        <family val="1"/>
      </rPr>
      <t>infrequently</t>
    </r>
    <r>
      <rPr>
        <sz val="14"/>
        <color rgb="FF000000"/>
        <rFont val="Times New Roman"/>
        <family val="1"/>
      </rPr>
      <t>, it might as well be a seasonal event</t>
    </r>
  </si>
  <si>
    <r>
      <t xml:space="preserve">2. I earned an average of </t>
    </r>
    <r>
      <rPr>
        <b/>
        <sz val="14"/>
        <color rgb="FF000000"/>
        <rFont val="Times New Roman"/>
        <family val="1"/>
      </rPr>
      <t>$1,000 per month</t>
    </r>
    <r>
      <rPr>
        <sz val="14"/>
        <color rgb="FF000000"/>
        <rFont val="Times New Roman"/>
        <family val="1"/>
      </rPr>
      <t xml:space="preserve"> from Mighty Jungle Corp.</t>
    </r>
  </si>
  <si>
    <t>2. My transportation spending seems to have a weekend vibe — it's noticeably higher when the workweek ends!</t>
  </si>
  <si>
    <r>
      <t xml:space="preserve">1. Weekday and weekend </t>
    </r>
    <r>
      <rPr>
        <b/>
        <sz val="14"/>
        <color rgb="FF000000"/>
        <rFont val="Times New Roman"/>
        <family val="1"/>
      </rPr>
      <t>spending</t>
    </r>
    <r>
      <rPr>
        <sz val="14"/>
        <color rgb="FF000000"/>
        <rFont val="Times New Roman"/>
        <family val="1"/>
      </rPr>
      <t xml:space="preserve"> show minimal (overall)</t>
    </r>
    <r>
      <rPr>
        <b/>
        <sz val="14"/>
        <color rgb="FF000000"/>
        <rFont val="Times New Roman"/>
        <family val="1"/>
      </rPr>
      <t xml:space="preserve"> variation.</t>
    </r>
  </si>
  <si>
    <t>Money Matters: Dashboard</t>
  </si>
  <si>
    <t>Note:</t>
  </si>
  <si>
    <t>The sheet is protected so only the slicers and chart fields are avalable for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</si>
</sst>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7" formatCode="&quot;$&quot;#,##0.00_);\(&quot;$&quot;#,##0.00\)"/>
    <numFmt numFmtId="42" formatCode="_(&quot;$&quot;* #,##0_);_(&quot;$&quot;* \(#,##0\);_(&quot;$&quot;* &quot;-&quot;_);_(@_)"/>
    <numFmt numFmtId="44" formatCode="_(&quot;$&quot;* #,##0.00_);_(&quot;$&quot;* \(#,##0.00\);_(&quot;$&quot;* &quot;-&quot;??_);_(@_)"/>
  </numFmts>
  <fonts count="32" x14ac:knownFonts="1">
    <font>
      <sz val="11"/>
      <color theme="1"/>
      <name val="Gill Sans MT"/>
      <family val="2"/>
      <scheme val="minor"/>
    </font>
    <font>
      <sz val="12"/>
      <color theme="1"/>
      <name val="Gill Sans MT"/>
      <family val="2"/>
      <scheme val="minor"/>
    </font>
    <font>
      <sz val="12"/>
      <color theme="1"/>
      <name val="Gill Sans MT"/>
      <family val="2"/>
      <scheme val="minor"/>
    </font>
    <font>
      <sz val="12"/>
      <color theme="1"/>
      <name val="Gill Sans MT"/>
      <family val="2"/>
      <scheme val="minor"/>
    </font>
    <font>
      <b/>
      <sz val="11"/>
      <name val="Calibri"/>
      <family val="2"/>
    </font>
    <font>
      <b/>
      <sz val="12"/>
      <color rgb="FF000000"/>
      <name val="Gill Sans MT"/>
      <family val="2"/>
      <scheme val="minor"/>
    </font>
    <font>
      <sz val="12"/>
      <color rgb="FF000000"/>
      <name val="Gill Sans MT"/>
      <family val="2"/>
      <scheme val="minor"/>
    </font>
    <font>
      <b/>
      <sz val="13.5"/>
      <color rgb="FF000000"/>
      <name val="Gill Sans MT"/>
      <family val="2"/>
      <scheme val="minor"/>
    </font>
    <font>
      <b/>
      <sz val="15"/>
      <color theme="3"/>
      <name val="Gill Sans MT"/>
      <family val="2"/>
      <scheme val="minor"/>
    </font>
    <font>
      <b/>
      <sz val="11"/>
      <name val="Gill Sans MT"/>
      <family val="2"/>
      <scheme val="minor"/>
    </font>
    <font>
      <sz val="11"/>
      <color rgb="FF000000"/>
      <name val="Gill Sans MT"/>
      <family val="2"/>
      <scheme val="minor"/>
    </font>
    <font>
      <sz val="18"/>
      <color theme="1"/>
      <name val="Gill Sans MT"/>
      <family val="2"/>
      <scheme val="minor"/>
    </font>
    <font>
      <b/>
      <sz val="12"/>
      <color theme="1"/>
      <name val="Gill Sans MT"/>
      <family val="2"/>
      <scheme val="minor"/>
    </font>
    <font>
      <sz val="14"/>
      <color theme="1"/>
      <name val="Gill Sans MT"/>
      <family val="2"/>
      <scheme val="minor"/>
    </font>
    <font>
      <sz val="18"/>
      <color theme="1"/>
      <name val="Times New Roman"/>
      <family val="1"/>
    </font>
    <font>
      <b/>
      <sz val="18"/>
      <color theme="7" tint="-0.499984740745262"/>
      <name val="Gill Sans MT"/>
      <family val="2"/>
      <scheme val="minor"/>
    </font>
    <font>
      <b/>
      <i/>
      <sz val="18"/>
      <color theme="1"/>
      <name val="Times New Roman"/>
      <family val="1"/>
    </font>
    <font>
      <b/>
      <sz val="48"/>
      <color rgb="FF7030A0"/>
      <name val="Times New Roman"/>
      <family val="1"/>
    </font>
    <font>
      <sz val="12"/>
      <color theme="0"/>
      <name val="Gill Sans MT"/>
      <family val="2"/>
      <scheme val="minor"/>
    </font>
    <font>
      <sz val="14"/>
      <color rgb="FF000000"/>
      <name val="Gill Sans MT"/>
      <family val="2"/>
      <scheme val="minor"/>
    </font>
    <font>
      <sz val="16"/>
      <color rgb="FF000000"/>
      <name val="Gill Sans MT"/>
      <family val="2"/>
      <scheme val="minor"/>
    </font>
    <font>
      <sz val="28"/>
      <color theme="0"/>
      <name val="Gill Sans MT"/>
      <family val="2"/>
      <scheme val="minor"/>
    </font>
    <font>
      <b/>
      <sz val="14"/>
      <color rgb="FF000000"/>
      <name val="Gill Sans MT"/>
      <family val="2"/>
      <scheme val="minor"/>
    </font>
    <font>
      <sz val="36"/>
      <color theme="1"/>
      <name val="Gill Sans MT"/>
      <family val="2"/>
      <scheme val="minor"/>
    </font>
    <font>
      <b/>
      <sz val="14"/>
      <color rgb="FF000000"/>
      <name val="Times New Roman"/>
      <family val="1"/>
    </font>
    <font>
      <sz val="14"/>
      <color theme="1"/>
      <name val="Times New Roman"/>
      <family val="1"/>
    </font>
    <font>
      <sz val="14"/>
      <color rgb="FF000000"/>
      <name val="Times New Roman"/>
      <family val="1"/>
    </font>
    <font>
      <b/>
      <sz val="16"/>
      <color rgb="FF000000"/>
      <name val="Times New Roman"/>
      <family val="1"/>
    </font>
    <font>
      <b/>
      <sz val="14"/>
      <color theme="1"/>
      <name val="Gill Sans MT"/>
      <family val="2"/>
      <scheme val="minor"/>
    </font>
    <font>
      <b/>
      <sz val="16"/>
      <color rgb="FF7030A0"/>
      <name val="Gill Sans MT"/>
      <family val="2"/>
      <scheme val="minor"/>
    </font>
    <font>
      <b/>
      <sz val="18"/>
      <color theme="1"/>
      <name val="Gill Sans MT"/>
      <family val="2"/>
      <scheme val="minor"/>
    </font>
    <font>
      <b/>
      <sz val="18"/>
      <color rgb="FF000000"/>
      <name val="Gill Sans MT"/>
      <family val="2"/>
      <scheme val="minor"/>
    </font>
  </fonts>
  <fills count="8">
    <fill>
      <patternFill patternType="none"/>
    </fill>
    <fill>
      <patternFill patternType="gray125"/>
    </fill>
    <fill>
      <patternFill patternType="solid">
        <fgColor rgb="FF4F81BD"/>
        <bgColor rgb="FF4F81BD"/>
      </patternFill>
    </fill>
    <fill>
      <patternFill patternType="solid">
        <fgColor rgb="FFB8CCE4"/>
        <bgColor rgb="FFB8CCE4"/>
      </patternFill>
    </fill>
    <fill>
      <patternFill patternType="solid">
        <fgColor rgb="FFDCE6F1"/>
        <bgColor rgb="FFDCE6F1"/>
      </patternFill>
    </fill>
    <fill>
      <patternFill patternType="solid">
        <fgColor theme="7" tint="0.79998168889431442"/>
        <bgColor indexed="64"/>
      </patternFill>
    </fill>
    <fill>
      <patternFill patternType="solid">
        <fgColor theme="6"/>
      </patternFill>
    </fill>
    <fill>
      <patternFill patternType="solid">
        <fgColor theme="6" tint="0.79998168889431442"/>
        <bgColor indexed="64"/>
      </patternFill>
    </fill>
  </fills>
  <borders count="15">
    <border>
      <left/>
      <right/>
      <top/>
      <bottom/>
      <diagonal/>
    </border>
    <border>
      <left style="thin">
        <color auto="1"/>
      </left>
      <right style="thin">
        <color auto="1"/>
      </right>
      <top/>
      <bottom style="thin">
        <color auto="1"/>
      </bottom>
      <diagonal/>
    </border>
    <border>
      <left/>
      <right/>
      <top/>
      <bottom style="thick">
        <color theme="4"/>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
    <xf numFmtId="0" fontId="0" fillId="0" borderId="0"/>
    <xf numFmtId="0" fontId="3" fillId="0" borderId="0"/>
    <xf numFmtId="0" fontId="8" fillId="0" borderId="2" applyNumberFormat="0" applyFill="0" applyAlignment="0" applyProtection="0"/>
    <xf numFmtId="0" fontId="18" fillId="6" borderId="0" applyNumberFormat="0" applyBorder="0" applyAlignment="0" applyProtection="0"/>
  </cellStyleXfs>
  <cellXfs count="62">
    <xf numFmtId="0" fontId="0" fillId="0" borderId="0" xfId="0"/>
    <xf numFmtId="14" fontId="0" fillId="0" borderId="0" xfId="0" applyNumberFormat="1"/>
    <xf numFmtId="0" fontId="3" fillId="0" borderId="0" xfId="1"/>
    <xf numFmtId="0" fontId="5" fillId="0" borderId="0" xfId="1" applyFont="1"/>
    <xf numFmtId="0" fontId="6" fillId="0" borderId="0" xfId="1" applyFont="1"/>
    <xf numFmtId="0" fontId="7" fillId="0" borderId="0" xfId="1" applyFont="1"/>
    <xf numFmtId="0" fontId="4" fillId="0" borderId="1" xfId="0" applyFont="1" applyBorder="1" applyAlignment="1">
      <alignment horizontal="center" vertical="top"/>
    </xf>
    <xf numFmtId="0" fontId="0" fillId="0" borderId="0" xfId="0" pivotButton="1"/>
    <xf numFmtId="0" fontId="0" fillId="0" borderId="0" xfId="0" applyAlignment="1">
      <alignment horizontal="left"/>
    </xf>
    <xf numFmtId="42" fontId="0" fillId="0" borderId="0" xfId="0" applyNumberFormat="1"/>
    <xf numFmtId="7" fontId="0" fillId="0" borderId="0" xfId="0" applyNumberFormat="1"/>
    <xf numFmtId="0" fontId="10" fillId="3" borderId="3" xfId="0" applyFont="1" applyFill="1" applyBorder="1"/>
    <xf numFmtId="14" fontId="10" fillId="3" borderId="4" xfId="0" applyNumberFormat="1" applyFont="1" applyFill="1" applyBorder="1"/>
    <xf numFmtId="0" fontId="10" fillId="3" borderId="4" xfId="0" applyFont="1" applyFill="1" applyBorder="1"/>
    <xf numFmtId="0" fontId="10" fillId="3" borderId="5" xfId="0" applyFont="1" applyFill="1" applyBorder="1"/>
    <xf numFmtId="0" fontId="10" fillId="4" borderId="3" xfId="0" applyFont="1" applyFill="1" applyBorder="1"/>
    <xf numFmtId="14" fontId="10" fillId="4" borderId="4" xfId="0" applyNumberFormat="1" applyFont="1" applyFill="1" applyBorder="1"/>
    <xf numFmtId="0" fontId="10" fillId="4" borderId="4" xfId="0" applyFont="1" applyFill="1" applyBorder="1"/>
    <xf numFmtId="0" fontId="10" fillId="4" borderId="5" xfId="0" applyFont="1" applyFill="1" applyBorder="1"/>
    <xf numFmtId="0" fontId="10" fillId="4" borderId="6" xfId="0" applyFont="1" applyFill="1" applyBorder="1"/>
    <xf numFmtId="14" fontId="10" fillId="4" borderId="7" xfId="0" applyNumberFormat="1" applyFont="1" applyFill="1" applyBorder="1"/>
    <xf numFmtId="0" fontId="10" fillId="4" borderId="7" xfId="0" applyFont="1" applyFill="1" applyBorder="1"/>
    <xf numFmtId="0" fontId="10" fillId="4" borderId="8" xfId="0" applyFont="1" applyFill="1" applyBorder="1"/>
    <xf numFmtId="0" fontId="9" fillId="2" borderId="1" xfId="0" applyFont="1" applyFill="1" applyBorder="1" applyAlignment="1">
      <alignment horizontal="center" vertical="top"/>
    </xf>
    <xf numFmtId="0" fontId="2" fillId="0" borderId="0" xfId="1" applyFont="1"/>
    <xf numFmtId="0" fontId="11" fillId="0" borderId="0" xfId="1" applyFont="1"/>
    <xf numFmtId="0" fontId="13" fillId="0" borderId="0" xfId="1" applyFont="1"/>
    <xf numFmtId="44" fontId="14" fillId="0" borderId="10" xfId="0" applyNumberFormat="1" applyFont="1" applyBorder="1"/>
    <xf numFmtId="44" fontId="14" fillId="0" borderId="12" xfId="1" applyNumberFormat="1" applyFont="1" applyBorder="1"/>
    <xf numFmtId="44" fontId="14" fillId="0" borderId="14" xfId="1" applyNumberFormat="1" applyFont="1" applyBorder="1"/>
    <xf numFmtId="44" fontId="14" fillId="0" borderId="10" xfId="1" applyNumberFormat="1" applyFont="1" applyBorder="1"/>
    <xf numFmtId="0" fontId="15" fillId="0" borderId="0" xfId="1" applyFont="1"/>
    <xf numFmtId="0" fontId="12" fillId="0" borderId="0" xfId="1" applyFont="1"/>
    <xf numFmtId="0" fontId="16" fillId="5" borderId="9" xfId="0" applyFont="1" applyFill="1" applyBorder="1"/>
    <xf numFmtId="0" fontId="16" fillId="5" borderId="11" xfId="0" applyFont="1" applyFill="1" applyBorder="1"/>
    <xf numFmtId="0" fontId="16" fillId="5" borderId="13" xfId="1" applyFont="1" applyFill="1" applyBorder="1"/>
    <xf numFmtId="0" fontId="16" fillId="5" borderId="9" xfId="1" applyFont="1" applyFill="1" applyBorder="1"/>
    <xf numFmtId="0" fontId="16" fillId="5" borderId="11" xfId="1" applyFont="1" applyFill="1" applyBorder="1"/>
    <xf numFmtId="0" fontId="3" fillId="7" borderId="0" xfId="1" applyFill="1"/>
    <xf numFmtId="0" fontId="10" fillId="0" borderId="0" xfId="0" applyFont="1"/>
    <xf numFmtId="0" fontId="1" fillId="0" borderId="0" xfId="0" applyFont="1"/>
    <xf numFmtId="0" fontId="19" fillId="0" borderId="0" xfId="0" applyFont="1"/>
    <xf numFmtId="0" fontId="13" fillId="0" borderId="0" xfId="0" applyFont="1"/>
    <xf numFmtId="0" fontId="20" fillId="0" borderId="0" xfId="0" applyFont="1"/>
    <xf numFmtId="0" fontId="21" fillId="6" borderId="0" xfId="3" applyFont="1"/>
    <xf numFmtId="0" fontId="23" fillId="7" borderId="0" xfId="1" applyFont="1" applyFill="1"/>
    <xf numFmtId="0" fontId="25" fillId="0" borderId="0" xfId="0" applyFont="1"/>
    <xf numFmtId="0" fontId="26" fillId="0" borderId="0" xfId="0" applyFont="1"/>
    <xf numFmtId="0" fontId="27" fillId="0" borderId="0" xfId="0" applyFont="1"/>
    <xf numFmtId="42" fontId="1" fillId="0" borderId="0" xfId="0" applyNumberFormat="1" applyFont="1"/>
    <xf numFmtId="0" fontId="1" fillId="0" borderId="0" xfId="0" pivotButton="1" applyFont="1"/>
    <xf numFmtId="0" fontId="1" fillId="0" borderId="0" xfId="0" applyFont="1" applyAlignment="1">
      <alignment horizontal="left"/>
    </xf>
    <xf numFmtId="0" fontId="29" fillId="0" borderId="0" xfId="0" applyFont="1"/>
    <xf numFmtId="0" fontId="11" fillId="0" borderId="0" xfId="0" applyFont="1"/>
    <xf numFmtId="0" fontId="19" fillId="0" borderId="0" xfId="0" applyFont="1" applyAlignment="1">
      <alignment wrapText="1"/>
    </xf>
    <xf numFmtId="0" fontId="31" fillId="0" borderId="0" xfId="0" applyFont="1"/>
    <xf numFmtId="0" fontId="17" fillId="7" borderId="0" xfId="2" applyFont="1" applyFill="1" applyBorder="1" applyAlignment="1">
      <alignment horizontal="center"/>
    </xf>
    <xf numFmtId="0" fontId="0" fillId="0" borderId="0" xfId="0" applyNumberFormat="1"/>
    <xf numFmtId="0" fontId="0" fillId="0" borderId="0" xfId="0" pivotButton="1" applyProtection="1">
      <protection locked="0"/>
    </xf>
    <xf numFmtId="0" fontId="0" fillId="0" borderId="0" xfId="0" applyProtection="1">
      <protection locked="0"/>
    </xf>
    <xf numFmtId="0" fontId="0" fillId="0" borderId="0" xfId="0" applyAlignment="1" applyProtection="1">
      <alignment horizontal="left"/>
      <protection locked="0"/>
    </xf>
    <xf numFmtId="7" fontId="0" fillId="0" borderId="0" xfId="0" applyNumberFormat="1" applyProtection="1">
      <protection locked="0"/>
    </xf>
  </cellXfs>
  <cellStyles count="4">
    <cellStyle name="Accent3" xfId="3" builtinId="37"/>
    <cellStyle name="Heading 1" xfId="2" builtinId="16"/>
    <cellStyle name="Normal" xfId="0" builtinId="0"/>
    <cellStyle name="Normal 2" xfId="1" xr:uid="{0CBFBBA0-2B04-F540-AA3A-5B59D7AB2613}"/>
  </cellStyles>
  <dxfs count="42">
    <dxf>
      <protection locked="0"/>
    </dxf>
    <dxf>
      <protection locked="0"/>
    </dxf>
    <dxf>
      <protection locked="0"/>
    </dxf>
    <dxf>
      <protection locked="0"/>
    </dxf>
    <dxf>
      <protection locked="0"/>
    </dxf>
    <dxf>
      <protection locked="0"/>
    </dxf>
    <dxf>
      <protection locked="0"/>
    </dxf>
    <dxf>
      <protection locked="0"/>
    </dxf>
    <dxf>
      <protection locked="0"/>
    </dxf>
    <dxf>
      <protection locked="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19"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sz val="12"/>
      </font>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numFmt numFmtId="19" formatCode="yyyy/mm/dd"/>
      <fill>
        <patternFill patternType="solid">
          <fgColor rgb="FFDCE6F1"/>
          <bgColor rgb="FFDCE6F1"/>
        </patternFill>
      </fill>
      <border diagonalUp="0" diagonalDown="0">
        <left style="thin">
          <color rgb="FFFFFFFF"/>
        </left>
        <right style="thin">
          <color rgb="FFFFFFFF"/>
        </right>
        <top style="thin">
          <color rgb="FFFFFFFF"/>
        </top>
        <bottom style="thin">
          <color rgb="FFFFFFFF"/>
        </bottom>
        <vertical/>
        <horizontal/>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border diagonalUp="0" diagonalDown="0">
        <left/>
        <right style="thin">
          <color rgb="FFFFFFFF"/>
        </right>
        <top style="thin">
          <color rgb="FFFFFFFF"/>
        </top>
        <bottom style="thin">
          <color rgb="FFFFFFFF"/>
        </bottom>
        <vertical/>
        <horizontal/>
      </border>
    </dxf>
    <dxf>
      <border outline="0">
        <top style="thin">
          <color rgb="FFFFFFFF"/>
        </top>
      </border>
    </dxf>
    <dxf>
      <border outline="0">
        <top style="thin">
          <color auto="1"/>
        </top>
      </border>
    </dxf>
    <dxf>
      <font>
        <b val="0"/>
        <i val="0"/>
        <strike val="0"/>
        <condense val="0"/>
        <extend val="0"/>
        <outline val="0"/>
        <shadow val="0"/>
        <u val="none"/>
        <vertAlign val="baseline"/>
        <sz val="11"/>
        <color rgb="FF000000"/>
        <name val="Gill Sans MT"/>
        <family val="2"/>
        <scheme val="minor"/>
      </font>
      <fill>
        <patternFill patternType="solid">
          <fgColor rgb="FFDCE6F1"/>
          <bgColor rgb="FFDCE6F1"/>
        </patternFill>
      </fill>
    </dxf>
    <dxf>
      <border outline="0">
        <bottom style="thin">
          <color auto="1"/>
        </bottom>
      </border>
    </dxf>
    <dxf>
      <font>
        <b/>
        <i val="0"/>
        <strike val="0"/>
        <condense val="0"/>
        <extend val="0"/>
        <outline val="0"/>
        <shadow val="0"/>
        <u val="none"/>
        <vertAlign val="baseline"/>
        <sz val="11"/>
        <color auto="1"/>
        <name val="Gill Sans MT"/>
        <family val="2"/>
        <scheme val="minor"/>
      </font>
      <fill>
        <patternFill patternType="solid">
          <fgColor rgb="FF4F81BD"/>
          <bgColor rgb="FF4F81BD"/>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numFmt numFmtId="19"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[Money Matters.xlsx]PivotEarnings_Chart!earnings_pivot</c:name>
    <c:fmtId val="10"/>
  </c:pivotSource>
  <c:chart>
    <c:title>
      <c:tx>
        <c:rich>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r>
              <a:rPr lang="en-US" sz="1800" b="0"/>
              <a:t>What Are My </a:t>
            </a:r>
            <a:r>
              <a:rPr lang="en-US" sz="1800"/>
              <a:t>Earnings?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92D05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pivotFmt>
    </c:pivotFmts>
    <c:plotArea>
      <c:layout/>
      <c:barChart>
        <c:barDir val="col"/>
        <c:grouping val="clustered"/>
        <c:varyColors val="0"/>
        <c:ser>
          <c:idx val="0"/>
          <c:order val="0"/>
          <c:tx>
            <c:strRef>
              <c:f>PivotEarnings_Chart!$B$4</c:f>
              <c:strCache>
                <c:ptCount val="1"/>
                <c:pt idx="0">
                  <c:v>Total</c:v>
                </c:pt>
              </c:strCache>
            </c:strRef>
          </c:tx>
          <c:spPr>
            <a:solidFill>
              <a:srgbClr val="92D05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PivotEarnings_Chart!$A$5:$A$9</c:f>
              <c:strCache>
                <c:ptCount val="4"/>
                <c:pt idx="0">
                  <c:v>August</c:v>
                </c:pt>
                <c:pt idx="1">
                  <c:v>September</c:v>
                </c:pt>
                <c:pt idx="2">
                  <c:v>October</c:v>
                </c:pt>
                <c:pt idx="3">
                  <c:v>November</c:v>
                </c:pt>
              </c:strCache>
            </c:strRef>
          </c:cat>
          <c:val>
            <c:numRef>
              <c:f>PivotEarnings_Chart!$B$5:$B$9</c:f>
              <c:numCache>
                <c:formatCode>"$"#,##0.00_);\("$"#,##0.00\)</c:formatCode>
                <c:ptCount val="4"/>
                <c:pt idx="0">
                  <c:v>1176.95</c:v>
                </c:pt>
                <c:pt idx="1">
                  <c:v>1372.39</c:v>
                </c:pt>
                <c:pt idx="2">
                  <c:v>2578.2199999999998</c:v>
                </c:pt>
                <c:pt idx="3">
                  <c:v>826.87</c:v>
                </c:pt>
              </c:numCache>
            </c:numRef>
          </c:val>
          <c:extLst>
            <c:ext xmlns:c16="http://schemas.microsoft.com/office/drawing/2014/chart" uri="{C3380CC4-5D6E-409C-BE32-E72D297353CC}">
              <c16:uniqueId val="{00000000-0452-F54C-BFD6-22535B907367}"/>
            </c:ext>
          </c:extLst>
        </c:ser>
        <c:dLbls>
          <c:dLblPos val="outEnd"/>
          <c:showLegendKey val="0"/>
          <c:showVal val="1"/>
          <c:showCatName val="0"/>
          <c:showSerName val="0"/>
          <c:showPercent val="0"/>
          <c:showBubbleSize val="0"/>
        </c:dLbls>
        <c:gapWidth val="100"/>
        <c:overlap val="-24"/>
        <c:axId val="453848207"/>
        <c:axId val="373601327"/>
      </c:barChart>
      <c:catAx>
        <c:axId val="4538482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2"/>
                </a:solidFill>
                <a:latin typeface="+mn-lt"/>
                <a:ea typeface="+mn-ea"/>
                <a:cs typeface="+mn-cs"/>
              </a:defRPr>
            </a:pPr>
            <a:endParaRPr lang="en-US"/>
          </a:p>
        </c:txPr>
        <c:crossAx val="373601327"/>
        <c:crosses val="autoZero"/>
        <c:auto val="1"/>
        <c:lblAlgn val="ctr"/>
        <c:lblOffset val="100"/>
        <c:noMultiLvlLbl val="0"/>
      </c:catAx>
      <c:valAx>
        <c:axId val="373601327"/>
        <c:scaling>
          <c:orientation val="minMax"/>
        </c:scaling>
        <c:delete val="0"/>
        <c:axPos val="l"/>
        <c:majorGridlines>
          <c:spPr>
            <a:ln w="9525" cap="flat" cmpd="sng" algn="ctr">
              <a:solidFill>
                <a:schemeClr val="tx2">
                  <a:lumMod val="15000"/>
                  <a:lumOff val="85000"/>
                </a:schemeClr>
              </a:solid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crossAx val="453848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alpha val="5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[Money Matters.xlsx]PivotExpenses_Chart!expenses_table</c:name>
    <c:fmtId val="2"/>
  </c:pivotSource>
  <c:chart>
    <c:title>
      <c:tx>
        <c:rich>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r>
              <a:rPr lang="en-US" sz="1800" b="0"/>
              <a:t>What Are My </a:t>
            </a:r>
            <a:r>
              <a:rPr lang="en-US" sz="1800"/>
              <a:t>Expenses?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PivotExpenses_Chart!$B$5</c:f>
              <c:strCache>
                <c:ptCount val="1"/>
                <c:pt idx="0">
                  <c:v>Total</c:v>
                </c:pt>
              </c:strCache>
            </c:strRef>
          </c:tx>
          <c:spPr>
            <a:solidFill>
              <a:srgbClr val="FF000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PivotExpenses_Chart!$A$6:$A$10</c:f>
              <c:strCache>
                <c:ptCount val="4"/>
                <c:pt idx="0">
                  <c:v>August</c:v>
                </c:pt>
                <c:pt idx="1">
                  <c:v>September</c:v>
                </c:pt>
                <c:pt idx="2">
                  <c:v>October</c:v>
                </c:pt>
                <c:pt idx="3">
                  <c:v>November</c:v>
                </c:pt>
              </c:strCache>
            </c:strRef>
          </c:cat>
          <c:val>
            <c:numRef>
              <c:f>PivotExpenses_Chart!$B$6:$B$10</c:f>
              <c:numCache>
                <c:formatCode>_("$"* #,##0_);_("$"* \(#,##0\);_("$"* "-"_);_(@_)</c:formatCode>
                <c:ptCount val="4"/>
                <c:pt idx="0">
                  <c:v>-1032.8100000000002</c:v>
                </c:pt>
                <c:pt idx="1">
                  <c:v>-780.70999999999992</c:v>
                </c:pt>
                <c:pt idx="2">
                  <c:v>-1253.9899999999996</c:v>
                </c:pt>
                <c:pt idx="3">
                  <c:v>-767.83</c:v>
                </c:pt>
              </c:numCache>
            </c:numRef>
          </c:val>
          <c:extLst>
            <c:ext xmlns:c16="http://schemas.microsoft.com/office/drawing/2014/chart" uri="{C3380CC4-5D6E-409C-BE32-E72D297353CC}">
              <c16:uniqueId val="{00000000-670F-0A4C-8462-05B3D95D728A}"/>
            </c:ext>
          </c:extLst>
        </c:ser>
        <c:dLbls>
          <c:dLblPos val="outEnd"/>
          <c:showLegendKey val="0"/>
          <c:showVal val="1"/>
          <c:showCatName val="0"/>
          <c:showSerName val="0"/>
          <c:showPercent val="0"/>
          <c:showBubbleSize val="0"/>
        </c:dLbls>
        <c:gapWidth val="100"/>
        <c:overlap val="-24"/>
        <c:axId val="437170783"/>
        <c:axId val="467575999"/>
      </c:barChart>
      <c:catAx>
        <c:axId val="437170783"/>
        <c:scaling>
          <c:orientation val="minMax"/>
        </c:scaling>
        <c:delete val="0"/>
        <c:axPos val="b"/>
        <c:numFmt formatCode="General" sourceLinked="1"/>
        <c:majorTickMark val="out"/>
        <c:minorTickMark val="none"/>
        <c:tickLblPos val="nextTo"/>
        <c:spPr>
          <a:solidFill>
            <a:schemeClr val="accent3">
              <a:lumMod val="60000"/>
              <a:lumOff val="40000"/>
            </a:schemeClr>
          </a:solidFill>
          <a:ln w="9525" cap="flat" cmpd="sng" algn="ctr">
            <a:solidFill>
              <a:schemeClr val="tx2">
                <a:lumMod val="15000"/>
                <a:lumOff val="85000"/>
              </a:schemeClr>
            </a:solidFill>
            <a:round/>
          </a:ln>
          <a:effectLst/>
        </c:spPr>
        <c:txPr>
          <a:bodyPr rot="0" spcFirstLastPara="1" vertOverflow="ellipsis" wrap="square" anchor="ctr" anchorCtr="1"/>
          <a:lstStyle/>
          <a:p>
            <a:pPr>
              <a:defRPr sz="1400" b="1" i="0" u="none" strike="noStrike" kern="1200" baseline="0">
                <a:solidFill>
                  <a:schemeClr val="tx2"/>
                </a:solidFill>
                <a:latin typeface="+mn-lt"/>
                <a:ea typeface="+mn-ea"/>
                <a:cs typeface="+mn-cs"/>
              </a:defRPr>
            </a:pPr>
            <a:endParaRPr lang="en-US"/>
          </a:p>
        </c:txPr>
        <c:crossAx val="467575999"/>
        <c:crosses val="autoZero"/>
        <c:auto val="1"/>
        <c:lblAlgn val="ctr"/>
        <c:lblOffset val="100"/>
        <c:noMultiLvlLbl val="0"/>
      </c:catAx>
      <c:valAx>
        <c:axId val="467575999"/>
        <c:scaling>
          <c:orientation val="minMax"/>
        </c:scaling>
        <c:delete val="0"/>
        <c:axPos val="l"/>
        <c:majorGridlines>
          <c:spPr>
            <a:ln w="9525" cap="flat" cmpd="sng" algn="ctr">
              <a:solidFill>
                <a:schemeClr val="tx2">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crossAx val="437170783"/>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alpha val="50000"/>
      </a:schemeClr>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0"/>
              <a:t>How Much Did I </a:t>
            </a:r>
            <a:r>
              <a:rPr lang="en-US"/>
              <a:t>Spend </a:t>
            </a:r>
            <a:r>
              <a:rPr lang="en-US" b="0"/>
              <a:t>in Each </a:t>
            </a:r>
            <a:r>
              <a:rPr lang="en-US"/>
              <a:t>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511-6042-A762-8BA24C02D13E}"/>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511-6042-A762-8BA24C02D13E}"/>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511-6042-A762-8BA24C02D13E}"/>
              </c:ext>
            </c:extLst>
          </c:dPt>
          <c:dPt>
            <c:idx val="3"/>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511-6042-A762-8BA24C02D13E}"/>
              </c:ext>
            </c:extLst>
          </c:dPt>
          <c:dPt>
            <c:idx val="4"/>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511-6042-A762-8BA24C02D13E}"/>
              </c:ext>
            </c:extLst>
          </c:dPt>
          <c:dPt>
            <c:idx val="5"/>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511-6042-A762-8BA24C02D13E}"/>
              </c:ext>
            </c:extLst>
          </c:dPt>
          <c:dPt>
            <c:idx val="6"/>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5511-6042-A762-8BA24C02D13E}"/>
              </c:ext>
            </c:extLst>
          </c:dPt>
          <c:dPt>
            <c:idx val="7"/>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5511-6042-A762-8BA24C02D13E}"/>
              </c:ext>
            </c:extLst>
          </c:dPt>
          <c:dPt>
            <c:idx val="8"/>
            <c:bubble3D val="0"/>
            <c:spPr>
              <a:solidFill>
                <a:schemeClr val="accent6">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5511-6042-A762-8BA24C02D13E}"/>
              </c:ext>
            </c:extLst>
          </c:dPt>
          <c:dPt>
            <c:idx val="9"/>
            <c:bubble3D val="0"/>
            <c:spPr>
              <a:solidFill>
                <a:schemeClr val="accent2">
                  <a:lumMod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5511-6042-A762-8BA24C02D13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PivotCategory_Chart!$D$3:$D$12</c:f>
              <c:strCache>
                <c:ptCount val="10"/>
                <c:pt idx="0">
                  <c:v>Transportation</c:v>
                </c:pt>
                <c:pt idx="1">
                  <c:v>Entertainment</c:v>
                </c:pt>
                <c:pt idx="2">
                  <c:v>E-Transfer</c:v>
                </c:pt>
                <c:pt idx="3">
                  <c:v>Food</c:v>
                </c:pt>
                <c:pt idx="4">
                  <c:v>Healthcare</c:v>
                </c:pt>
                <c:pt idx="5">
                  <c:v>Clothing</c:v>
                </c:pt>
                <c:pt idx="6">
                  <c:v>Withdrawal</c:v>
                </c:pt>
                <c:pt idx="7">
                  <c:v>Fitness</c:v>
                </c:pt>
                <c:pt idx="8">
                  <c:v>Gift</c:v>
                </c:pt>
                <c:pt idx="9">
                  <c:v>Other</c:v>
                </c:pt>
              </c:strCache>
            </c:strRef>
          </c:cat>
          <c:val>
            <c:numRef>
              <c:f>PivotCategory_Chart!$E$3:$E$12</c:f>
              <c:numCache>
                <c:formatCode>General</c:formatCode>
                <c:ptCount val="10"/>
                <c:pt idx="0">
                  <c:v>1065.02</c:v>
                </c:pt>
                <c:pt idx="1">
                  <c:v>929.1</c:v>
                </c:pt>
                <c:pt idx="2">
                  <c:v>751.5</c:v>
                </c:pt>
                <c:pt idx="3">
                  <c:v>474.3300000000001</c:v>
                </c:pt>
                <c:pt idx="4">
                  <c:v>240.11</c:v>
                </c:pt>
                <c:pt idx="5">
                  <c:v>146.88999999999999</c:v>
                </c:pt>
                <c:pt idx="6">
                  <c:v>140</c:v>
                </c:pt>
                <c:pt idx="7">
                  <c:v>42.26</c:v>
                </c:pt>
                <c:pt idx="8">
                  <c:v>33.9</c:v>
                </c:pt>
                <c:pt idx="9">
                  <c:v>9.24</c:v>
                </c:pt>
              </c:numCache>
            </c:numRef>
          </c:val>
          <c:extLst>
            <c:ext xmlns:c16="http://schemas.microsoft.com/office/drawing/2014/chart" uri="{C3380CC4-5D6E-409C-BE32-E72D297353CC}">
              <c16:uniqueId val="{00000014-5511-6042-A762-8BA24C02D13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400" b="0" i="0" u="none" strike="noStrike" kern="1200" baseline="0">
              <a:solidFill>
                <a:schemeClr val="dk1">
                  <a:lumMod val="75000"/>
                  <a:lumOff val="2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[Money Matters.xlsx]Pivot_Earnings!earnings_pivot</c:name>
    <c:fmtId val="13"/>
  </c:pivotSource>
  <c:chart>
    <c:autoTitleDeleted val="0"/>
    <c:pivotFmts>
      <c:pivotFmt>
        <c:idx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Pivot_Earnings!$B$4:$B$5</c:f>
              <c:strCache>
                <c:ptCount val="1"/>
                <c:pt idx="0">
                  <c:v>Government</c:v>
                </c:pt>
              </c:strCache>
            </c:strRef>
          </c:tx>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Pivot_Earnings!$A$6:$A$10</c:f>
              <c:strCache>
                <c:ptCount val="4"/>
                <c:pt idx="0">
                  <c:v>August</c:v>
                </c:pt>
                <c:pt idx="1">
                  <c:v>September</c:v>
                </c:pt>
                <c:pt idx="2">
                  <c:v>October</c:v>
                </c:pt>
                <c:pt idx="3">
                  <c:v>November</c:v>
                </c:pt>
              </c:strCache>
            </c:strRef>
          </c:cat>
          <c:val>
            <c:numRef>
              <c:f>Pivot_Earnings!$B$6:$B$10</c:f>
              <c:numCache>
                <c:formatCode>"$"#,##0.00_);\("$"#,##0.00\)</c:formatCode>
                <c:ptCount val="4"/>
                <c:pt idx="2">
                  <c:v>225</c:v>
                </c:pt>
              </c:numCache>
            </c:numRef>
          </c:val>
          <c:extLst>
            <c:ext xmlns:c16="http://schemas.microsoft.com/office/drawing/2014/chart" uri="{C3380CC4-5D6E-409C-BE32-E72D297353CC}">
              <c16:uniqueId val="{00000000-F6B3-1E43-93DC-A7CE02DE07F8}"/>
            </c:ext>
          </c:extLst>
        </c:ser>
        <c:ser>
          <c:idx val="1"/>
          <c:order val="1"/>
          <c:tx>
            <c:strRef>
              <c:f>Pivot_Earnings!$C$4:$C$5</c:f>
              <c:strCache>
                <c:ptCount val="1"/>
                <c:pt idx="0">
                  <c:v>Mighty Jungle</c:v>
                </c:pt>
              </c:strCache>
            </c:strRef>
          </c:tx>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Pivot_Earnings!$A$6:$A$10</c:f>
              <c:strCache>
                <c:ptCount val="4"/>
                <c:pt idx="0">
                  <c:v>August</c:v>
                </c:pt>
                <c:pt idx="1">
                  <c:v>September</c:v>
                </c:pt>
                <c:pt idx="2">
                  <c:v>October</c:v>
                </c:pt>
                <c:pt idx="3">
                  <c:v>November</c:v>
                </c:pt>
              </c:strCache>
            </c:strRef>
          </c:cat>
          <c:val>
            <c:numRef>
              <c:f>Pivot_Earnings!$C$6:$C$10</c:f>
              <c:numCache>
                <c:formatCode>"$"#,##0.00_);\("$"#,##0.00\)</c:formatCode>
                <c:ptCount val="4"/>
                <c:pt idx="0">
                  <c:v>1132.95</c:v>
                </c:pt>
                <c:pt idx="1">
                  <c:v>1040.3900000000001</c:v>
                </c:pt>
                <c:pt idx="2">
                  <c:v>2037.5</c:v>
                </c:pt>
                <c:pt idx="3">
                  <c:v>723.73</c:v>
                </c:pt>
              </c:numCache>
            </c:numRef>
          </c:val>
          <c:extLst>
            <c:ext xmlns:c16="http://schemas.microsoft.com/office/drawing/2014/chart" uri="{C3380CC4-5D6E-409C-BE32-E72D297353CC}">
              <c16:uniqueId val="{00000001-F6B3-1E43-93DC-A7CE02DE07F8}"/>
            </c:ext>
          </c:extLst>
        </c:ser>
        <c:ser>
          <c:idx val="2"/>
          <c:order val="2"/>
          <c:tx>
            <c:strRef>
              <c:f>Pivot_Earnings!$D$4:$D$5</c:f>
              <c:strCache>
                <c:ptCount val="1"/>
                <c:pt idx="0">
                  <c:v>Unknown</c:v>
                </c:pt>
              </c:strCache>
            </c:strRef>
          </c:tx>
          <c:spPr>
            <a:gradFill rotWithShape="1">
              <a:gsLst>
                <a:gs pos="0">
                  <a:schemeClr val="accent5">
                    <a:tint val="98000"/>
                    <a:satMod val="110000"/>
                    <a:lumMod val="104000"/>
                  </a:schemeClr>
                </a:gs>
                <a:gs pos="69000">
                  <a:schemeClr val="accent5">
                    <a:shade val="88000"/>
                    <a:satMod val="130000"/>
                    <a:lumMod val="92000"/>
                  </a:schemeClr>
                </a:gs>
                <a:gs pos="100000">
                  <a:schemeClr val="accent5">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Pivot_Earnings!$A$6:$A$10</c:f>
              <c:strCache>
                <c:ptCount val="4"/>
                <c:pt idx="0">
                  <c:v>August</c:v>
                </c:pt>
                <c:pt idx="1">
                  <c:v>September</c:v>
                </c:pt>
                <c:pt idx="2">
                  <c:v>October</c:v>
                </c:pt>
                <c:pt idx="3">
                  <c:v>November</c:v>
                </c:pt>
              </c:strCache>
            </c:strRef>
          </c:cat>
          <c:val>
            <c:numRef>
              <c:f>Pivot_Earnings!$D$6:$D$10</c:f>
              <c:numCache>
                <c:formatCode>"$"#,##0.00_);\("$"#,##0.00\)</c:formatCode>
                <c:ptCount val="4"/>
                <c:pt idx="0">
                  <c:v>44</c:v>
                </c:pt>
                <c:pt idx="1">
                  <c:v>332</c:v>
                </c:pt>
                <c:pt idx="2">
                  <c:v>765.72</c:v>
                </c:pt>
                <c:pt idx="3">
                  <c:v>328.14</c:v>
                </c:pt>
              </c:numCache>
            </c:numRef>
          </c:val>
          <c:extLst>
            <c:ext xmlns:c16="http://schemas.microsoft.com/office/drawing/2014/chart" uri="{C3380CC4-5D6E-409C-BE32-E72D297353CC}">
              <c16:uniqueId val="{00000001-21FF-3C48-9C68-58BEE80C1D24}"/>
            </c:ext>
          </c:extLst>
        </c:ser>
        <c:dLbls>
          <c:dLblPos val="outEnd"/>
          <c:showLegendKey val="0"/>
          <c:showVal val="1"/>
          <c:showCatName val="0"/>
          <c:showSerName val="0"/>
          <c:showPercent val="0"/>
          <c:showBubbleSize val="0"/>
        </c:dLbls>
        <c:gapWidth val="100"/>
        <c:overlap val="-24"/>
        <c:axId val="1894503215"/>
        <c:axId val="1894504927"/>
      </c:barChart>
      <c:catAx>
        <c:axId val="18945032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4504927"/>
        <c:crosses val="autoZero"/>
        <c:auto val="1"/>
        <c:lblAlgn val="ctr"/>
        <c:lblOffset val="100"/>
        <c:noMultiLvlLbl val="0"/>
      </c:catAx>
      <c:valAx>
        <c:axId val="1894504927"/>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4503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[Money Matters.xlsx]Pivot_Expenses!expenses_table</c:name>
    <c:fmtId val="6"/>
  </c:pivotSource>
  <c:chart>
    <c:autoTitleDeleted val="0"/>
    <c:pivotFmts>
      <c:pivotFmt>
        <c:idx val="0"/>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Pivot_Expenses!$B$5:$B$6</c:f>
              <c:strCache>
                <c:ptCount val="1"/>
                <c:pt idx="0">
                  <c:v>Ext-Weekend</c:v>
                </c:pt>
              </c:strCache>
            </c:strRef>
          </c:tx>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Pivot_Expenses!$A$7:$A$18</c:f>
              <c:strCache>
                <c:ptCount val="11"/>
                <c:pt idx="0">
                  <c:v>Withdrawal</c:v>
                </c:pt>
                <c:pt idx="1">
                  <c:v>Transportation</c:v>
                </c:pt>
                <c:pt idx="2">
                  <c:v>Other</c:v>
                </c:pt>
                <c:pt idx="3">
                  <c:v>Healthcare</c:v>
                </c:pt>
                <c:pt idx="4">
                  <c:v>Grocery</c:v>
                </c:pt>
                <c:pt idx="5">
                  <c:v>Gift</c:v>
                </c:pt>
                <c:pt idx="6">
                  <c:v>Food</c:v>
                </c:pt>
                <c:pt idx="7">
                  <c:v>Fitness</c:v>
                </c:pt>
                <c:pt idx="8">
                  <c:v>Entertainment</c:v>
                </c:pt>
                <c:pt idx="9">
                  <c:v>E-Transfer</c:v>
                </c:pt>
                <c:pt idx="10">
                  <c:v>Clothing</c:v>
                </c:pt>
              </c:strCache>
            </c:strRef>
          </c:cat>
          <c:val>
            <c:numRef>
              <c:f>Pivot_Expenses!$B$7:$B$18</c:f>
              <c:numCache>
                <c:formatCode>_("$"* #,##0_);_("$"* \(#,##0\);_("$"* "-"_);_(@_)</c:formatCode>
                <c:ptCount val="11"/>
                <c:pt idx="1">
                  <c:v>-772.44999999999993</c:v>
                </c:pt>
                <c:pt idx="3">
                  <c:v>-195.11</c:v>
                </c:pt>
                <c:pt idx="4">
                  <c:v>-2.99</c:v>
                </c:pt>
                <c:pt idx="5">
                  <c:v>-33.9</c:v>
                </c:pt>
                <c:pt idx="6">
                  <c:v>-161.44</c:v>
                </c:pt>
                <c:pt idx="8">
                  <c:v>-538.66999999999996</c:v>
                </c:pt>
                <c:pt idx="9">
                  <c:v>-112</c:v>
                </c:pt>
                <c:pt idx="10">
                  <c:v>-146.88999999999999</c:v>
                </c:pt>
              </c:numCache>
            </c:numRef>
          </c:val>
          <c:extLst>
            <c:ext xmlns:c16="http://schemas.microsoft.com/office/drawing/2014/chart" uri="{C3380CC4-5D6E-409C-BE32-E72D297353CC}">
              <c16:uniqueId val="{00000000-AD78-D843-9A9C-78E356733627}"/>
            </c:ext>
          </c:extLst>
        </c:ser>
        <c:ser>
          <c:idx val="1"/>
          <c:order val="1"/>
          <c:tx>
            <c:strRef>
              <c:f>Pivot_Expenses!$C$5:$C$6</c:f>
              <c:strCache>
                <c:ptCount val="1"/>
                <c:pt idx="0">
                  <c:v>Workday</c:v>
                </c:pt>
              </c:strCache>
            </c:strRef>
          </c:tx>
          <c:spPr>
            <a:gradFill rotWithShape="1">
              <a:gsLst>
                <a:gs pos="0">
                  <a:schemeClr val="accent3">
                    <a:tint val="98000"/>
                    <a:satMod val="110000"/>
                    <a:lumMod val="104000"/>
                  </a:schemeClr>
                </a:gs>
                <a:gs pos="69000">
                  <a:schemeClr val="accent3">
                    <a:shade val="88000"/>
                    <a:satMod val="130000"/>
                    <a:lumMod val="92000"/>
                  </a:schemeClr>
                </a:gs>
                <a:gs pos="100000">
                  <a:schemeClr val="accent3">
                    <a:shade val="78000"/>
                    <a:satMod val="130000"/>
                    <a:lumMod val="92000"/>
                  </a:schemeClr>
                </a:gs>
              </a:gsLst>
              <a:lin ang="5400000" scaled="0"/>
            </a:gradFill>
            <a:ln>
              <a:noFill/>
            </a:ln>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Pivot_Expenses!$A$7:$A$18</c:f>
              <c:strCache>
                <c:ptCount val="11"/>
                <c:pt idx="0">
                  <c:v>Withdrawal</c:v>
                </c:pt>
                <c:pt idx="1">
                  <c:v>Transportation</c:v>
                </c:pt>
                <c:pt idx="2">
                  <c:v>Other</c:v>
                </c:pt>
                <c:pt idx="3">
                  <c:v>Healthcare</c:v>
                </c:pt>
                <c:pt idx="4">
                  <c:v>Grocery</c:v>
                </c:pt>
                <c:pt idx="5">
                  <c:v>Gift</c:v>
                </c:pt>
                <c:pt idx="6">
                  <c:v>Food</c:v>
                </c:pt>
                <c:pt idx="7">
                  <c:v>Fitness</c:v>
                </c:pt>
                <c:pt idx="8">
                  <c:v>Entertainment</c:v>
                </c:pt>
                <c:pt idx="9">
                  <c:v>E-Transfer</c:v>
                </c:pt>
                <c:pt idx="10">
                  <c:v>Clothing</c:v>
                </c:pt>
              </c:strCache>
            </c:strRef>
          </c:cat>
          <c:val>
            <c:numRef>
              <c:f>Pivot_Expenses!$C$7:$C$18</c:f>
              <c:numCache>
                <c:formatCode>_("$"* #,##0_);_("$"* \(#,##0\);_("$"* "-"_);_(@_)</c:formatCode>
                <c:ptCount val="11"/>
                <c:pt idx="0">
                  <c:v>-140</c:v>
                </c:pt>
                <c:pt idx="1">
                  <c:v>-292.57</c:v>
                </c:pt>
                <c:pt idx="2">
                  <c:v>-9.24</c:v>
                </c:pt>
                <c:pt idx="3">
                  <c:v>-45</c:v>
                </c:pt>
                <c:pt idx="6">
                  <c:v>-312.88999999999987</c:v>
                </c:pt>
                <c:pt idx="7">
                  <c:v>-42.26</c:v>
                </c:pt>
                <c:pt idx="8">
                  <c:v>-390.43000000000006</c:v>
                </c:pt>
                <c:pt idx="9">
                  <c:v>-639.5</c:v>
                </c:pt>
              </c:numCache>
            </c:numRef>
          </c:val>
          <c:extLst>
            <c:ext xmlns:c16="http://schemas.microsoft.com/office/drawing/2014/chart" uri="{C3380CC4-5D6E-409C-BE32-E72D297353CC}">
              <c16:uniqueId val="{00000003-4242-8448-93F1-E633E356EB81}"/>
            </c:ext>
          </c:extLst>
        </c:ser>
        <c:dLbls>
          <c:dLblPos val="inEnd"/>
          <c:showLegendKey val="0"/>
          <c:showVal val="1"/>
          <c:showCatName val="0"/>
          <c:showSerName val="0"/>
          <c:showPercent val="0"/>
          <c:showBubbleSize val="0"/>
        </c:dLbls>
        <c:gapWidth val="100"/>
        <c:overlap val="-24"/>
        <c:axId val="1894751503"/>
        <c:axId val="1894760399"/>
      </c:barChart>
      <c:catAx>
        <c:axId val="1894751503"/>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US" sz="1200"/>
                  <a:t>workday</a:t>
                </a:r>
                <a:r>
                  <a:rPr lang="en-US" sz="1200" baseline="0"/>
                  <a:t> vs ext-weekend </a:t>
                </a:r>
                <a:r>
                  <a:rPr lang="en-US" sz="1200" b="1" baseline="0"/>
                  <a:t>spending</a:t>
                </a:r>
                <a:endParaRPr lang="en-US" sz="1200" b="1"/>
              </a:p>
            </c:rich>
          </c:tx>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00" b="0" i="0" u="none" strike="noStrike" kern="1200" baseline="0">
                <a:solidFill>
                  <a:schemeClr val="lt1">
                    <a:lumMod val="85000"/>
                  </a:schemeClr>
                </a:solidFill>
                <a:latin typeface="+mn-lt"/>
                <a:ea typeface="+mn-ea"/>
                <a:cs typeface="+mn-cs"/>
              </a:defRPr>
            </a:pPr>
            <a:endParaRPr lang="en-US"/>
          </a:p>
        </c:txPr>
        <c:crossAx val="1894760399"/>
        <c:crosses val="autoZero"/>
        <c:auto val="1"/>
        <c:lblAlgn val="ctr"/>
        <c:lblOffset val="100"/>
        <c:noMultiLvlLbl val="0"/>
      </c:catAx>
      <c:valAx>
        <c:axId val="1894760399"/>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4751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absolute">
    <xdr:from>
      <xdr:col>9</xdr:col>
      <xdr:colOff>334600</xdr:colOff>
      <xdr:row>3</xdr:row>
      <xdr:rowOff>88900</xdr:rowOff>
    </xdr:from>
    <xdr:to>
      <xdr:col>15</xdr:col>
      <xdr:colOff>372700</xdr:colOff>
      <xdr:row>12</xdr:row>
      <xdr:rowOff>291323</xdr:rowOff>
    </xdr:to>
    <xdr:graphicFrame macro="">
      <xdr:nvGraphicFramePr>
        <xdr:cNvPr id="4" name="Chart 3">
          <a:extLst>
            <a:ext uri="{FF2B5EF4-FFF2-40B4-BE49-F238E27FC236}">
              <a16:creationId xmlns:a16="http://schemas.microsoft.com/office/drawing/2014/main" id="{69D043DB-A934-4243-B18A-F4E094504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9</xdr:col>
      <xdr:colOff>334601</xdr:colOff>
      <xdr:row>13</xdr:row>
      <xdr:rowOff>187114</xdr:rowOff>
    </xdr:from>
    <xdr:to>
      <xdr:col>15</xdr:col>
      <xdr:colOff>389802</xdr:colOff>
      <xdr:row>26</xdr:row>
      <xdr:rowOff>182790</xdr:rowOff>
    </xdr:to>
    <xdr:graphicFrame macro="">
      <xdr:nvGraphicFramePr>
        <xdr:cNvPr id="5" name="Chart 4">
          <a:extLst>
            <a:ext uri="{FF2B5EF4-FFF2-40B4-BE49-F238E27FC236}">
              <a16:creationId xmlns:a16="http://schemas.microsoft.com/office/drawing/2014/main" id="{D6F3F40D-AEB4-2644-84A2-D0094EC0EE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7</xdr:col>
      <xdr:colOff>1816100</xdr:colOff>
      <xdr:row>3</xdr:row>
      <xdr:rowOff>102355</xdr:rowOff>
    </xdr:from>
    <xdr:to>
      <xdr:col>9</xdr:col>
      <xdr:colOff>230762</xdr:colOff>
      <xdr:row>7</xdr:row>
      <xdr:rowOff>226464</xdr:rowOff>
    </xdr:to>
    <mc:AlternateContent xmlns:mc="http://schemas.openxmlformats.org/markup-compatibility/2006">
      <mc:Choice xmlns:a14="http://schemas.microsoft.com/office/drawing/2010/main" Requires="a14">
        <xdr:graphicFrame macro="">
          <xdr:nvGraphicFramePr>
            <xdr:cNvPr id="8" name="Category">
              <a:extLst>
                <a:ext uri="{FF2B5EF4-FFF2-40B4-BE49-F238E27FC236}">
                  <a16:creationId xmlns:a16="http://schemas.microsoft.com/office/drawing/2014/main" id="{667A7C58-2361-0215-266B-A7F80F2AD00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8864600" y="1258055"/>
              <a:ext cx="2338962" cy="18386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257143</xdr:colOff>
      <xdr:row>3</xdr:row>
      <xdr:rowOff>88900</xdr:rowOff>
    </xdr:from>
    <xdr:to>
      <xdr:col>6</xdr:col>
      <xdr:colOff>570242</xdr:colOff>
      <xdr:row>5</xdr:row>
      <xdr:rowOff>148251</xdr:rowOff>
    </xdr:to>
    <mc:AlternateContent xmlns:mc="http://schemas.openxmlformats.org/markup-compatibility/2006">
      <mc:Choice xmlns:tsle="http://schemas.microsoft.com/office/drawing/2012/timeslicer" Requires="tsle">
        <xdr:graphicFrame macro="">
          <xdr:nvGraphicFramePr>
            <xdr:cNvPr id="9" name="Transaction Date">
              <a:extLst>
                <a:ext uri="{FF2B5EF4-FFF2-40B4-BE49-F238E27FC236}">
                  <a16:creationId xmlns:a16="http://schemas.microsoft.com/office/drawing/2014/main" id="{36C4F7D9-E205-1928-57E1-6CB7462BEBFD}"/>
                </a:ext>
              </a:extLst>
            </xdr:cNvPr>
            <xdr:cNvGraphicFramePr/>
          </xdr:nvGraphicFramePr>
          <xdr:xfrm>
            <a:off x="0" y="0"/>
            <a:ext cx="0" cy="0"/>
          </xdr:xfrm>
          <a:graphic>
            <a:graphicData uri="http://schemas.microsoft.com/office/drawing/2012/timeslicer">
              <tsle:timeslicer xmlns:tsle="http://schemas.microsoft.com/office/drawing/2012/timeslicer" name="Transaction Date"/>
            </a:graphicData>
          </a:graphic>
        </xdr:graphicFrame>
      </mc:Choice>
      <mc:Fallback>
        <xdr:sp macro="" textlink="">
          <xdr:nvSpPr>
            <xdr:cNvPr id="0" name=""/>
            <xdr:cNvSpPr>
              <a:spLocks noTextEdit="1"/>
            </xdr:cNvSpPr>
          </xdr:nvSpPr>
          <xdr:spPr>
            <a:xfrm>
              <a:off x="4829143" y="1244600"/>
              <a:ext cx="1964099" cy="91025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fLocksWithSheet="0"/>
  </xdr:twoCellAnchor>
  <xdr:twoCellAnchor editAs="absolute">
    <xdr:from>
      <xdr:col>4</xdr:col>
      <xdr:colOff>238912</xdr:colOff>
      <xdr:row>5</xdr:row>
      <xdr:rowOff>224577</xdr:rowOff>
    </xdr:from>
    <xdr:to>
      <xdr:col>7</xdr:col>
      <xdr:colOff>1740279</xdr:colOff>
      <xdr:row>7</xdr:row>
      <xdr:rowOff>239037</xdr:rowOff>
    </xdr:to>
    <mc:AlternateContent xmlns:mc="http://schemas.openxmlformats.org/markup-compatibility/2006">
      <mc:Choice xmlns:a14="http://schemas.microsoft.com/office/drawing/2010/main" Requires="a14">
        <xdr:graphicFrame macro="">
          <xdr:nvGraphicFramePr>
            <xdr:cNvPr id="10" name="Workday/Extended Weekend (inc Friday)">
              <a:extLst>
                <a:ext uri="{FF2B5EF4-FFF2-40B4-BE49-F238E27FC236}">
                  <a16:creationId xmlns:a16="http://schemas.microsoft.com/office/drawing/2014/main" id="{B4A58711-70FE-EA37-0502-937B35EA20E9}"/>
                </a:ext>
              </a:extLst>
            </xdr:cNvPr>
            <xdr:cNvGraphicFramePr/>
          </xdr:nvGraphicFramePr>
          <xdr:xfrm>
            <a:off x="0" y="0"/>
            <a:ext cx="0" cy="0"/>
          </xdr:xfrm>
          <a:graphic>
            <a:graphicData uri="http://schemas.microsoft.com/office/drawing/2010/slicer">
              <sle:slicer xmlns:sle="http://schemas.microsoft.com/office/drawing/2010/slicer" name="Workday/Extended Weekend (inc Friday)"/>
            </a:graphicData>
          </a:graphic>
        </xdr:graphicFrame>
      </mc:Choice>
      <mc:Fallback>
        <xdr:sp macro="" textlink="">
          <xdr:nvSpPr>
            <xdr:cNvPr id="0" name=""/>
            <xdr:cNvSpPr>
              <a:spLocks noTextEdit="1"/>
            </xdr:cNvSpPr>
          </xdr:nvSpPr>
          <xdr:spPr>
            <a:xfrm>
              <a:off x="4810912" y="2231177"/>
              <a:ext cx="3977867" cy="8780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6</xdr:col>
      <xdr:colOff>634623</xdr:colOff>
      <xdr:row>3</xdr:row>
      <xdr:rowOff>114048</xdr:rowOff>
    </xdr:from>
    <xdr:to>
      <xdr:col>7</xdr:col>
      <xdr:colOff>1739523</xdr:colOff>
      <xdr:row>5</xdr:row>
      <xdr:rowOff>173398</xdr:rowOff>
    </xdr:to>
    <mc:AlternateContent xmlns:mc="http://schemas.openxmlformats.org/markup-compatibility/2006">
      <mc:Choice xmlns:a14="http://schemas.microsoft.com/office/drawing/2010/main" Requires="a14">
        <xdr:graphicFrame macro="">
          <xdr:nvGraphicFramePr>
            <xdr:cNvPr id="11" name="Method">
              <a:extLst>
                <a:ext uri="{FF2B5EF4-FFF2-40B4-BE49-F238E27FC236}">
                  <a16:creationId xmlns:a16="http://schemas.microsoft.com/office/drawing/2014/main" id="{34252D89-A3EC-5B67-23FA-EFD14D25B2B9}"/>
                </a:ext>
              </a:extLst>
            </xdr:cNvPr>
            <xdr:cNvGraphicFramePr/>
          </xdr:nvGraphicFramePr>
          <xdr:xfrm>
            <a:off x="0" y="0"/>
            <a:ext cx="0" cy="0"/>
          </xdr:xfrm>
          <a:graphic>
            <a:graphicData uri="http://schemas.microsoft.com/office/drawing/2010/slicer">
              <sle:slicer xmlns:sle="http://schemas.microsoft.com/office/drawing/2010/slicer" name="Method"/>
            </a:graphicData>
          </a:graphic>
        </xdr:graphicFrame>
      </mc:Choice>
      <mc:Fallback>
        <xdr:sp macro="" textlink="">
          <xdr:nvSpPr>
            <xdr:cNvPr id="0" name=""/>
            <xdr:cNvSpPr>
              <a:spLocks noTextEdit="1"/>
            </xdr:cNvSpPr>
          </xdr:nvSpPr>
          <xdr:spPr>
            <a:xfrm>
              <a:off x="6857623" y="1269748"/>
              <a:ext cx="1930400" cy="91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xdr:col>
      <xdr:colOff>12575</xdr:colOff>
      <xdr:row>8</xdr:row>
      <xdr:rowOff>292099</xdr:rowOff>
    </xdr:from>
    <xdr:to>
      <xdr:col>6</xdr:col>
      <xdr:colOff>355600</xdr:colOff>
      <xdr:row>26</xdr:row>
      <xdr:rowOff>153224</xdr:rowOff>
    </xdr:to>
    <xdr:graphicFrame macro="">
      <xdr:nvGraphicFramePr>
        <xdr:cNvPr id="13" name="Chart 12">
          <a:extLst>
            <a:ext uri="{FF2B5EF4-FFF2-40B4-BE49-F238E27FC236}">
              <a16:creationId xmlns:a16="http://schemas.microsoft.com/office/drawing/2014/main" id="{5002E8D1-0876-D248-910D-0DA7871EAC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8465</xdr:colOff>
      <xdr:row>3</xdr:row>
      <xdr:rowOff>0</xdr:rowOff>
    </xdr:from>
    <xdr:to>
      <xdr:col>11</xdr:col>
      <xdr:colOff>795866</xdr:colOff>
      <xdr:row>17</xdr:row>
      <xdr:rowOff>118534</xdr:rowOff>
    </xdr:to>
    <xdr:graphicFrame macro="">
      <xdr:nvGraphicFramePr>
        <xdr:cNvPr id="3" name="Chart 2">
          <a:extLst>
            <a:ext uri="{FF2B5EF4-FFF2-40B4-BE49-F238E27FC236}">
              <a16:creationId xmlns:a16="http://schemas.microsoft.com/office/drawing/2014/main" id="{CF238690-6581-2E1B-2509-742FB95358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719667</xdr:colOff>
      <xdr:row>14</xdr:row>
      <xdr:rowOff>12702</xdr:rowOff>
    </xdr:from>
    <xdr:to>
      <xdr:col>5</xdr:col>
      <xdr:colOff>5944</xdr:colOff>
      <xdr:row>20</xdr:row>
      <xdr:rowOff>177800</xdr:rowOff>
    </xdr:to>
    <mc:AlternateContent xmlns:mc="http://schemas.openxmlformats.org/markup-compatibility/2006">
      <mc:Choice xmlns:a14="http://schemas.microsoft.com/office/drawing/2010/main" Requires="a14">
        <xdr:graphicFrame macro="">
          <xdr:nvGraphicFramePr>
            <xdr:cNvPr id="2" name="Month">
              <a:extLst>
                <a:ext uri="{FF2B5EF4-FFF2-40B4-BE49-F238E27FC236}">
                  <a16:creationId xmlns:a16="http://schemas.microsoft.com/office/drawing/2014/main" id="{D5E43735-B90A-4947-1A8D-DED14224D46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948475" y="2720914"/>
              <a:ext cx="1944025" cy="13846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3.xml><?xml version="1.0" encoding="utf-8"?>
<xdr:wsDr xmlns:xdr="http://schemas.openxmlformats.org/drawingml/2006/spreadsheetDrawing" xmlns:a="http://schemas.openxmlformats.org/drawingml/2006/main">
  <xdr:twoCellAnchor>
    <xdr:from>
      <xdr:col>5</xdr:col>
      <xdr:colOff>1927</xdr:colOff>
      <xdr:row>9</xdr:row>
      <xdr:rowOff>200568</xdr:rowOff>
    </xdr:from>
    <xdr:to>
      <xdr:col>17</xdr:col>
      <xdr:colOff>509854</xdr:colOff>
      <xdr:row>24</xdr:row>
      <xdr:rowOff>57400</xdr:rowOff>
    </xdr:to>
    <xdr:graphicFrame macro="">
      <xdr:nvGraphicFramePr>
        <xdr:cNvPr id="2" name="Chart 1">
          <a:extLst>
            <a:ext uri="{FF2B5EF4-FFF2-40B4-BE49-F238E27FC236}">
              <a16:creationId xmlns:a16="http://schemas.microsoft.com/office/drawing/2014/main" id="{485BC421-D0A7-54E3-ACE1-C264D3C875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13083</xdr:colOff>
      <xdr:row>26</xdr:row>
      <xdr:rowOff>1540</xdr:rowOff>
    </xdr:from>
    <xdr:to>
      <xdr:col>13</xdr:col>
      <xdr:colOff>240528</xdr:colOff>
      <xdr:row>30</xdr:row>
      <xdr:rowOff>125076</xdr:rowOff>
    </xdr:to>
    <mc:AlternateContent xmlns:mc="http://schemas.openxmlformats.org/markup-compatibility/2006" xmlns:a14="http://schemas.microsoft.com/office/drawing/2010/main">
      <mc:Choice Requires="a14">
        <xdr:graphicFrame macro="">
          <xdr:nvGraphicFramePr>
            <xdr:cNvPr id="3" name="Workday/Extended Weekend (inc Friday) 1">
              <a:extLst>
                <a:ext uri="{FF2B5EF4-FFF2-40B4-BE49-F238E27FC236}">
                  <a16:creationId xmlns:a16="http://schemas.microsoft.com/office/drawing/2014/main" id="{21516664-3617-1110-C477-5E461CEB49FD}"/>
                </a:ext>
              </a:extLst>
            </xdr:cNvPr>
            <xdr:cNvGraphicFramePr/>
          </xdr:nvGraphicFramePr>
          <xdr:xfrm>
            <a:off x="0" y="0"/>
            <a:ext cx="0" cy="0"/>
          </xdr:xfrm>
          <a:graphic>
            <a:graphicData uri="http://schemas.microsoft.com/office/drawing/2010/slicer">
              <sle:slicer xmlns:sle="http://schemas.microsoft.com/office/drawing/2010/slicer" name="Workday/Extended Weekend (inc Friday) 1"/>
            </a:graphicData>
          </a:graphic>
        </xdr:graphicFrame>
      </mc:Choice>
      <mc:Fallback xmlns="">
        <xdr:sp macro="" textlink="">
          <xdr:nvSpPr>
            <xdr:cNvPr id="0" name=""/>
            <xdr:cNvSpPr>
              <a:spLocks noTextEdit="1"/>
            </xdr:cNvSpPr>
          </xdr:nvSpPr>
          <xdr:spPr>
            <a:xfrm>
              <a:off x="4879871" y="5350372"/>
              <a:ext cx="5057153" cy="9022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juliangriffin/Desktop/RBC/Project/data_frame.xlsx" TargetMode="External"/><Relationship Id="rId1" Type="http://schemas.openxmlformats.org/officeDocument/2006/relationships/externalLinkPath" Target="/Users/juliangriffin/Desktop/RBC/Project/data_fra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troduction"/>
      <sheetName val="Data_clean"/>
      <sheetName val="data_frame"/>
    </sheetNames>
    <sheetDataSet>
      <sheetData sheetId="0" refreshError="1"/>
      <sheetData sheetId="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wenajgriffin@gmail.com" refreshedDate="45624.754391203707" createdVersion="8" refreshedVersion="8" minRefreshableVersion="3" recordCount="246" xr:uid="{4DFE9E38-01BB-C043-8AAE-9902B519A9B5}">
  <cacheSource type="worksheet">
    <worksheetSource name="clean_table"/>
  </cacheSource>
  <cacheFields count="9">
    <cacheField name="Method" numFmtId="0">
      <sharedItems count="2">
        <s v="Chequing"/>
        <s v="Visa"/>
      </sharedItems>
    </cacheField>
    <cacheField name="Transaction Date" numFmtId="14">
      <sharedItems containsSemiMixedTypes="0" containsNonDate="0" containsDate="1" containsString="0" minDate="2024-08-02T00:00:00" maxDate="2024-11-23T00:00:00" count="79">
        <d v="2024-08-02T00:00:00"/>
        <d v="2024-08-04T00:00:00"/>
        <d v="2024-08-05T00:00:00"/>
        <d v="2024-08-06T00:00:00"/>
        <d v="2024-08-07T00:00:00"/>
        <d v="2024-08-12T00:00:00"/>
        <d v="2024-08-13T00:00:00"/>
        <d v="2024-08-14T00:00:00"/>
        <d v="2024-08-16T00:00:00"/>
        <d v="2024-08-19T00:00:00"/>
        <d v="2024-08-22T00:00:00"/>
        <d v="2024-08-23T00:00:00"/>
        <d v="2024-08-24T00:00:00"/>
        <d v="2024-08-26T00:00:00"/>
        <d v="2024-08-27T00:00:00"/>
        <d v="2024-08-28T00:00:00"/>
        <d v="2024-08-29T00:00:00"/>
        <d v="2024-08-30T00:00:00"/>
        <d v="2024-08-31T00:00:00"/>
        <d v="2024-09-03T00:00:00"/>
        <d v="2024-09-04T00:00:00"/>
        <d v="2024-09-06T00:00:00"/>
        <d v="2024-09-09T00:00:00"/>
        <d v="2024-09-11T00:00:00"/>
        <d v="2024-09-13T00:00:00"/>
        <d v="2024-09-16T00:00:00"/>
        <d v="2024-09-17T00:00:00"/>
        <d v="2024-09-18T00:00:00"/>
        <d v="2024-09-19T00:00:00"/>
        <d v="2024-09-20T00:00:00"/>
        <d v="2024-09-23T00:00:00"/>
        <d v="2024-09-24T00:00:00"/>
        <d v="2024-09-25T00:00:00"/>
        <d v="2024-09-26T00:00:00"/>
        <d v="2024-09-27T00:00:00"/>
        <d v="2024-09-28T00:00:00"/>
        <d v="2024-09-29T00:00:00"/>
        <d v="2024-10-01T00:00:00"/>
        <d v="2024-10-02T00:00:00"/>
        <d v="2024-10-03T00:00:00"/>
        <d v="2024-10-04T00:00:00"/>
        <d v="2024-10-06T00:00:00"/>
        <d v="2024-10-07T00:00:00"/>
        <d v="2024-10-08T00:00:00"/>
        <d v="2024-10-09T00:00:00"/>
        <d v="2024-10-10T00:00:00"/>
        <d v="2024-10-11T00:00:00"/>
        <d v="2024-10-15T00:00:00"/>
        <d v="2024-10-16T00:00:00"/>
        <d v="2024-10-17T00:00:00"/>
        <d v="2024-10-18T00:00:00"/>
        <d v="2024-10-21T00:00:00"/>
        <d v="2024-10-22T00:00:00"/>
        <d v="2024-10-23T00:00:00"/>
        <d v="2024-10-24T00:00:00"/>
        <d v="2024-10-25T00:00:00"/>
        <d v="2024-10-26T00:00:00"/>
        <d v="2024-10-27T00:00:00"/>
        <d v="2024-10-28T00:00:00"/>
        <d v="2024-10-29T00:00:00"/>
        <d v="2024-10-30T00:00:00"/>
        <d v="2024-10-31T00:00:00"/>
        <d v="2024-11-01T00:00:00"/>
        <d v="2024-11-02T00:00:00"/>
        <d v="2024-11-04T00:00:00"/>
        <d v="2024-11-05T00:00:00"/>
        <d v="2024-11-06T00:00:00"/>
        <d v="2024-11-07T00:00:00"/>
        <d v="2024-11-09T00:00:00"/>
        <d v="2024-11-12T00:00:00"/>
        <d v="2024-11-13T00:00:00"/>
        <d v="2024-11-14T00:00:00"/>
        <d v="2024-11-15T00:00:00"/>
        <d v="2024-11-16T00:00:00"/>
        <d v="2024-11-18T00:00:00"/>
        <d v="2024-11-19T00:00:00"/>
        <d v="2024-11-20T00:00:00"/>
        <d v="2024-11-21T00:00:00"/>
        <d v="2024-11-22T00:00:00"/>
      </sharedItems>
    </cacheField>
    <cacheField name="Category" numFmtId="0">
      <sharedItems count="17">
        <s v="E-Transfer"/>
        <s v="Transportation"/>
        <s v="Food"/>
        <s v="Entertainment"/>
        <s v="Payroll"/>
        <s v="Savings"/>
        <s v="Bill"/>
        <s v="Gift"/>
        <s v="Healthcare"/>
        <s v="A-Transfer"/>
        <s v="Other"/>
        <s v="Withdrawal"/>
        <s v="Grocery"/>
        <s v="Taxes"/>
        <s v="Fitness"/>
        <s v="Transfer"/>
        <s v="Clothing"/>
      </sharedItems>
    </cacheField>
    <cacheField name="Merchant" numFmtId="0">
      <sharedItems count="48">
        <s v="Unknown"/>
        <s v="Uber"/>
        <s v="Tim Hortons"/>
        <s v="Hush Hush"/>
        <s v="Toby's Sports Bar"/>
        <s v="F and F Rest"/>
        <s v="Mighty Jungle"/>
        <s v="Find&amp;Save"/>
        <s v="Mcdonalds"/>
        <s v="Gino's Pizza"/>
        <s v="LCBO"/>
        <s v="VISA"/>
        <s v="Pistil Flowers"/>
        <s v="2 Cats"/>
        <s v="Mister Wolf"/>
        <s v="Ruby Soho"/>
        <s v="Alpha Shawarma"/>
        <s v="Debit"/>
        <s v="Shoppers Drug Mart"/>
        <s v="Petty Cash"/>
        <s v="Osmows"/>
        <s v="Chuck's Roadhouse"/>
        <s v="ATM"/>
        <s v="Esso Circle"/>
        <s v="Trinibago Haircuts"/>
        <s v="Pizza Pizza"/>
        <s v="Shake Shack"/>
        <s v="Food Basic's"/>
        <s v="Drake &amp; Firkin"/>
        <s v="Simply Convenience"/>
        <s v="Lazeez Shawarma"/>
        <s v="Dollarama"/>
        <s v="Domino's Pizza"/>
        <s v="Government"/>
        <s v="Kombat Arts"/>
        <s v="Fat Bastard"/>
        <s v="Petro Canada"/>
        <s v="Costco"/>
        <s v="Madison Avenue"/>
        <s v="Cineplex"/>
        <s v="Greta"/>
        <s v="Shell Gas"/>
        <s v="Popeyes"/>
        <s v="Movati Athletics"/>
        <s v="New Balance"/>
        <s v="Pizza Nova"/>
        <s v="Uniqlo"/>
        <s v="Poulet Rouge"/>
      </sharedItems>
    </cacheField>
    <cacheField name="Amount ($)" numFmtId="0">
      <sharedItems containsSemiMixedTypes="0" containsString="0" containsNumber="1" minValue="-300" maxValue="723.73"/>
    </cacheField>
    <cacheField name="Spending or Income" numFmtId="0">
      <sharedItems count="2">
        <s v="Spending"/>
        <s v="Income"/>
      </sharedItems>
    </cacheField>
    <cacheField name="Need/Want" numFmtId="0">
      <sharedItems containsSemiMixedTypes="0" containsString="0" containsNumber="1" containsInteger="1" minValue="0" maxValue="0"/>
    </cacheField>
    <cacheField name="Month" numFmtId="0">
      <sharedItems count="4">
        <s v="August"/>
        <s v="September"/>
        <s v="October"/>
        <s v="November"/>
      </sharedItems>
    </cacheField>
    <cacheField name="Workday/Extended Weekend (inc Friday)" numFmtId="0">
      <sharedItems count="2">
        <s v="Ext-Weekend"/>
        <s v="Workday"/>
      </sharedItems>
    </cacheField>
  </cacheFields>
  <extLst>
    <ext xmlns:x14="http://schemas.microsoft.com/office/spreadsheetml/2009/9/main" uri="{725AE2AE-9491-48be-B2B4-4EB974FC3084}">
      <x14:pivotCacheDefinition pivotCacheId="200922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6">
  <r>
    <x v="0"/>
    <x v="0"/>
    <x v="0"/>
    <x v="0"/>
    <n v="-10"/>
    <x v="0"/>
    <n v="0"/>
    <x v="0"/>
    <x v="0"/>
  </r>
  <r>
    <x v="1"/>
    <x v="1"/>
    <x v="1"/>
    <x v="1"/>
    <n v="-15.59"/>
    <x v="0"/>
    <n v="0"/>
    <x v="0"/>
    <x v="0"/>
  </r>
  <r>
    <x v="1"/>
    <x v="1"/>
    <x v="1"/>
    <x v="1"/>
    <n v="-52.74"/>
    <x v="0"/>
    <n v="0"/>
    <x v="0"/>
    <x v="0"/>
  </r>
  <r>
    <x v="1"/>
    <x v="1"/>
    <x v="1"/>
    <x v="1"/>
    <n v="-52.74"/>
    <x v="0"/>
    <n v="0"/>
    <x v="0"/>
    <x v="0"/>
  </r>
  <r>
    <x v="1"/>
    <x v="1"/>
    <x v="2"/>
    <x v="2"/>
    <n v="-2.17"/>
    <x v="0"/>
    <n v="0"/>
    <x v="0"/>
    <x v="0"/>
  </r>
  <r>
    <x v="1"/>
    <x v="1"/>
    <x v="1"/>
    <x v="1"/>
    <n v="-24.85"/>
    <x v="0"/>
    <n v="0"/>
    <x v="0"/>
    <x v="0"/>
  </r>
  <r>
    <x v="1"/>
    <x v="1"/>
    <x v="3"/>
    <x v="3"/>
    <n v="-11.6"/>
    <x v="0"/>
    <n v="0"/>
    <x v="0"/>
    <x v="0"/>
  </r>
  <r>
    <x v="1"/>
    <x v="1"/>
    <x v="3"/>
    <x v="3"/>
    <n v="-27"/>
    <x v="0"/>
    <n v="0"/>
    <x v="0"/>
    <x v="0"/>
  </r>
  <r>
    <x v="1"/>
    <x v="1"/>
    <x v="3"/>
    <x v="3"/>
    <n v="-34.76"/>
    <x v="0"/>
    <n v="0"/>
    <x v="0"/>
    <x v="0"/>
  </r>
  <r>
    <x v="1"/>
    <x v="1"/>
    <x v="3"/>
    <x v="4"/>
    <n v="-56.65"/>
    <x v="0"/>
    <n v="0"/>
    <x v="0"/>
    <x v="0"/>
  </r>
  <r>
    <x v="0"/>
    <x v="2"/>
    <x v="0"/>
    <x v="0"/>
    <n v="29"/>
    <x v="1"/>
    <n v="0"/>
    <x v="0"/>
    <x v="1"/>
  </r>
  <r>
    <x v="0"/>
    <x v="2"/>
    <x v="0"/>
    <x v="0"/>
    <n v="15"/>
    <x v="1"/>
    <n v="0"/>
    <x v="0"/>
    <x v="1"/>
  </r>
  <r>
    <x v="1"/>
    <x v="2"/>
    <x v="3"/>
    <x v="5"/>
    <n v="-51.02"/>
    <x v="0"/>
    <n v="0"/>
    <x v="0"/>
    <x v="1"/>
  </r>
  <r>
    <x v="0"/>
    <x v="3"/>
    <x v="4"/>
    <x v="6"/>
    <n v="340.7"/>
    <x v="1"/>
    <n v="0"/>
    <x v="0"/>
    <x v="1"/>
  </r>
  <r>
    <x v="0"/>
    <x v="3"/>
    <x v="5"/>
    <x v="7"/>
    <n v="-57"/>
    <x v="0"/>
    <n v="0"/>
    <x v="0"/>
    <x v="1"/>
  </r>
  <r>
    <x v="0"/>
    <x v="4"/>
    <x v="5"/>
    <x v="7"/>
    <n v="-75"/>
    <x v="0"/>
    <n v="0"/>
    <x v="0"/>
    <x v="1"/>
  </r>
  <r>
    <x v="0"/>
    <x v="4"/>
    <x v="0"/>
    <x v="0"/>
    <n v="-6"/>
    <x v="0"/>
    <n v="0"/>
    <x v="0"/>
    <x v="1"/>
  </r>
  <r>
    <x v="0"/>
    <x v="5"/>
    <x v="0"/>
    <x v="0"/>
    <n v="-22.5"/>
    <x v="0"/>
    <n v="0"/>
    <x v="0"/>
    <x v="1"/>
  </r>
  <r>
    <x v="0"/>
    <x v="5"/>
    <x v="2"/>
    <x v="8"/>
    <n v="-4.08"/>
    <x v="0"/>
    <n v="0"/>
    <x v="0"/>
    <x v="1"/>
  </r>
  <r>
    <x v="0"/>
    <x v="5"/>
    <x v="2"/>
    <x v="9"/>
    <n v="-5"/>
    <x v="0"/>
    <n v="0"/>
    <x v="0"/>
    <x v="1"/>
  </r>
  <r>
    <x v="0"/>
    <x v="5"/>
    <x v="3"/>
    <x v="10"/>
    <n v="-34.950000000000003"/>
    <x v="0"/>
    <n v="0"/>
    <x v="0"/>
    <x v="1"/>
  </r>
  <r>
    <x v="0"/>
    <x v="6"/>
    <x v="6"/>
    <x v="11"/>
    <n v="-122.91"/>
    <x v="0"/>
    <n v="0"/>
    <x v="0"/>
    <x v="1"/>
  </r>
  <r>
    <x v="0"/>
    <x v="7"/>
    <x v="0"/>
    <x v="0"/>
    <n v="-10"/>
    <x v="0"/>
    <n v="0"/>
    <x v="0"/>
    <x v="1"/>
  </r>
  <r>
    <x v="0"/>
    <x v="8"/>
    <x v="2"/>
    <x v="2"/>
    <n v="-6.53"/>
    <x v="0"/>
    <n v="0"/>
    <x v="0"/>
    <x v="0"/>
  </r>
  <r>
    <x v="0"/>
    <x v="8"/>
    <x v="7"/>
    <x v="12"/>
    <n v="-33.9"/>
    <x v="0"/>
    <n v="0"/>
    <x v="0"/>
    <x v="0"/>
  </r>
  <r>
    <x v="0"/>
    <x v="8"/>
    <x v="3"/>
    <x v="10"/>
    <n v="-33.950000000000003"/>
    <x v="0"/>
    <n v="0"/>
    <x v="0"/>
    <x v="0"/>
  </r>
  <r>
    <x v="0"/>
    <x v="9"/>
    <x v="6"/>
    <x v="11"/>
    <n v="200"/>
    <x v="1"/>
    <n v="0"/>
    <x v="0"/>
    <x v="1"/>
  </r>
  <r>
    <x v="0"/>
    <x v="9"/>
    <x v="0"/>
    <x v="0"/>
    <n v="-65"/>
    <x v="0"/>
    <n v="0"/>
    <x v="0"/>
    <x v="1"/>
  </r>
  <r>
    <x v="0"/>
    <x v="9"/>
    <x v="2"/>
    <x v="9"/>
    <n v="-11.85"/>
    <x v="0"/>
    <n v="0"/>
    <x v="0"/>
    <x v="1"/>
  </r>
  <r>
    <x v="0"/>
    <x v="9"/>
    <x v="3"/>
    <x v="13"/>
    <n v="-14.16"/>
    <x v="0"/>
    <n v="0"/>
    <x v="0"/>
    <x v="1"/>
  </r>
  <r>
    <x v="0"/>
    <x v="9"/>
    <x v="3"/>
    <x v="14"/>
    <n v="-27.07"/>
    <x v="0"/>
    <n v="0"/>
    <x v="0"/>
    <x v="1"/>
  </r>
  <r>
    <x v="0"/>
    <x v="10"/>
    <x v="4"/>
    <x v="6"/>
    <n v="702.56"/>
    <x v="1"/>
    <n v="0"/>
    <x v="0"/>
    <x v="1"/>
  </r>
  <r>
    <x v="0"/>
    <x v="10"/>
    <x v="6"/>
    <x v="11"/>
    <n v="-33.380000000000003"/>
    <x v="0"/>
    <n v="0"/>
    <x v="0"/>
    <x v="1"/>
  </r>
  <r>
    <x v="0"/>
    <x v="11"/>
    <x v="5"/>
    <x v="7"/>
    <n v="-75"/>
    <x v="0"/>
    <n v="0"/>
    <x v="0"/>
    <x v="0"/>
  </r>
  <r>
    <x v="1"/>
    <x v="12"/>
    <x v="3"/>
    <x v="15"/>
    <n v="-49.72"/>
    <x v="0"/>
    <n v="0"/>
    <x v="0"/>
    <x v="0"/>
  </r>
  <r>
    <x v="0"/>
    <x v="13"/>
    <x v="4"/>
    <x v="6"/>
    <n v="89.69"/>
    <x v="1"/>
    <n v="0"/>
    <x v="0"/>
    <x v="1"/>
  </r>
  <r>
    <x v="0"/>
    <x v="13"/>
    <x v="0"/>
    <x v="0"/>
    <n v="-31"/>
    <x v="0"/>
    <n v="0"/>
    <x v="0"/>
    <x v="1"/>
  </r>
  <r>
    <x v="0"/>
    <x v="13"/>
    <x v="2"/>
    <x v="6"/>
    <n v="-1.25"/>
    <x v="0"/>
    <n v="0"/>
    <x v="0"/>
    <x v="1"/>
  </r>
  <r>
    <x v="0"/>
    <x v="13"/>
    <x v="2"/>
    <x v="9"/>
    <n v="-11.85"/>
    <x v="0"/>
    <n v="0"/>
    <x v="0"/>
    <x v="1"/>
  </r>
  <r>
    <x v="0"/>
    <x v="14"/>
    <x v="5"/>
    <x v="7"/>
    <n v="-75"/>
    <x v="0"/>
    <n v="0"/>
    <x v="0"/>
    <x v="1"/>
  </r>
  <r>
    <x v="0"/>
    <x v="15"/>
    <x v="5"/>
    <x v="7"/>
    <n v="-75"/>
    <x v="0"/>
    <n v="0"/>
    <x v="0"/>
    <x v="1"/>
  </r>
  <r>
    <x v="1"/>
    <x v="15"/>
    <x v="2"/>
    <x v="16"/>
    <n v="-16.940000000000001"/>
    <x v="0"/>
    <n v="0"/>
    <x v="0"/>
    <x v="1"/>
  </r>
  <r>
    <x v="0"/>
    <x v="16"/>
    <x v="5"/>
    <x v="7"/>
    <n v="-67"/>
    <x v="0"/>
    <n v="0"/>
    <x v="0"/>
    <x v="1"/>
  </r>
  <r>
    <x v="0"/>
    <x v="16"/>
    <x v="6"/>
    <x v="11"/>
    <n v="-199.72"/>
    <x v="0"/>
    <n v="0"/>
    <x v="0"/>
    <x v="1"/>
  </r>
  <r>
    <x v="1"/>
    <x v="16"/>
    <x v="6"/>
    <x v="17"/>
    <n v="199.72"/>
    <x v="1"/>
    <n v="0"/>
    <x v="0"/>
    <x v="1"/>
  </r>
  <r>
    <x v="0"/>
    <x v="17"/>
    <x v="5"/>
    <x v="7"/>
    <n v="-42"/>
    <x v="0"/>
    <n v="0"/>
    <x v="0"/>
    <x v="0"/>
  </r>
  <r>
    <x v="0"/>
    <x v="17"/>
    <x v="0"/>
    <x v="0"/>
    <n v="-18"/>
    <x v="0"/>
    <n v="0"/>
    <x v="0"/>
    <x v="0"/>
  </r>
  <r>
    <x v="0"/>
    <x v="17"/>
    <x v="8"/>
    <x v="18"/>
    <n v="-36.21"/>
    <x v="0"/>
    <n v="0"/>
    <x v="0"/>
    <x v="0"/>
  </r>
  <r>
    <x v="0"/>
    <x v="17"/>
    <x v="6"/>
    <x v="11"/>
    <n v="-16.940000000000001"/>
    <x v="0"/>
    <n v="0"/>
    <x v="0"/>
    <x v="0"/>
  </r>
  <r>
    <x v="1"/>
    <x v="17"/>
    <x v="3"/>
    <x v="14"/>
    <n v="-30.09"/>
    <x v="0"/>
    <n v="0"/>
    <x v="0"/>
    <x v="0"/>
  </r>
  <r>
    <x v="1"/>
    <x v="18"/>
    <x v="3"/>
    <x v="14"/>
    <n v="-27.07"/>
    <x v="0"/>
    <n v="0"/>
    <x v="0"/>
    <x v="0"/>
  </r>
  <r>
    <x v="1"/>
    <x v="18"/>
    <x v="1"/>
    <x v="1"/>
    <n v="-39.35"/>
    <x v="0"/>
    <n v="0"/>
    <x v="0"/>
    <x v="0"/>
  </r>
  <r>
    <x v="1"/>
    <x v="18"/>
    <x v="1"/>
    <x v="1"/>
    <n v="-82.24"/>
    <x v="0"/>
    <n v="0"/>
    <x v="0"/>
    <x v="0"/>
  </r>
  <r>
    <x v="1"/>
    <x v="18"/>
    <x v="3"/>
    <x v="19"/>
    <n v="-29.99"/>
    <x v="0"/>
    <n v="0"/>
    <x v="0"/>
    <x v="0"/>
  </r>
  <r>
    <x v="1"/>
    <x v="18"/>
    <x v="3"/>
    <x v="19"/>
    <n v="-44.99"/>
    <x v="0"/>
    <n v="0"/>
    <x v="0"/>
    <x v="0"/>
  </r>
  <r>
    <x v="0"/>
    <x v="19"/>
    <x v="9"/>
    <x v="7"/>
    <n v="-190"/>
    <x v="0"/>
    <n v="0"/>
    <x v="1"/>
    <x v="1"/>
  </r>
  <r>
    <x v="0"/>
    <x v="19"/>
    <x v="0"/>
    <x v="0"/>
    <n v="31"/>
    <x v="1"/>
    <n v="0"/>
    <x v="1"/>
    <x v="1"/>
  </r>
  <r>
    <x v="0"/>
    <x v="19"/>
    <x v="0"/>
    <x v="0"/>
    <n v="36"/>
    <x v="1"/>
    <n v="0"/>
    <x v="1"/>
    <x v="1"/>
  </r>
  <r>
    <x v="0"/>
    <x v="19"/>
    <x v="2"/>
    <x v="6"/>
    <n v="-1.25"/>
    <x v="0"/>
    <n v="0"/>
    <x v="1"/>
    <x v="1"/>
  </r>
  <r>
    <x v="0"/>
    <x v="19"/>
    <x v="2"/>
    <x v="6"/>
    <n v="-1.25"/>
    <x v="0"/>
    <n v="0"/>
    <x v="1"/>
    <x v="1"/>
  </r>
  <r>
    <x v="0"/>
    <x v="19"/>
    <x v="2"/>
    <x v="20"/>
    <n v="-2.02"/>
    <x v="0"/>
    <n v="0"/>
    <x v="1"/>
    <x v="1"/>
  </r>
  <r>
    <x v="0"/>
    <x v="19"/>
    <x v="2"/>
    <x v="21"/>
    <n v="-4.5999999999999996"/>
    <x v="0"/>
    <n v="0"/>
    <x v="1"/>
    <x v="1"/>
  </r>
  <r>
    <x v="0"/>
    <x v="19"/>
    <x v="10"/>
    <x v="0"/>
    <n v="-5"/>
    <x v="0"/>
    <n v="0"/>
    <x v="1"/>
    <x v="1"/>
  </r>
  <r>
    <x v="0"/>
    <x v="19"/>
    <x v="2"/>
    <x v="9"/>
    <n v="-11.85"/>
    <x v="0"/>
    <n v="0"/>
    <x v="1"/>
    <x v="1"/>
  </r>
  <r>
    <x v="0"/>
    <x v="19"/>
    <x v="2"/>
    <x v="20"/>
    <n v="-13.21"/>
    <x v="0"/>
    <n v="0"/>
    <x v="1"/>
    <x v="1"/>
  </r>
  <r>
    <x v="0"/>
    <x v="19"/>
    <x v="2"/>
    <x v="20"/>
    <n v="-16.600000000000001"/>
    <x v="0"/>
    <n v="0"/>
    <x v="1"/>
    <x v="1"/>
  </r>
  <r>
    <x v="0"/>
    <x v="20"/>
    <x v="0"/>
    <x v="0"/>
    <n v="-32"/>
    <x v="0"/>
    <n v="0"/>
    <x v="1"/>
    <x v="1"/>
  </r>
  <r>
    <x v="0"/>
    <x v="20"/>
    <x v="6"/>
    <x v="11"/>
    <n v="-253.73"/>
    <x v="0"/>
    <n v="0"/>
    <x v="1"/>
    <x v="1"/>
  </r>
  <r>
    <x v="1"/>
    <x v="20"/>
    <x v="6"/>
    <x v="17"/>
    <n v="253.73"/>
    <x v="1"/>
    <n v="0"/>
    <x v="1"/>
    <x v="1"/>
  </r>
  <r>
    <x v="0"/>
    <x v="21"/>
    <x v="4"/>
    <x v="6"/>
    <n v="359.17"/>
    <x v="1"/>
    <n v="0"/>
    <x v="1"/>
    <x v="0"/>
  </r>
  <r>
    <x v="0"/>
    <x v="21"/>
    <x v="5"/>
    <x v="7"/>
    <n v="-75"/>
    <x v="0"/>
    <n v="0"/>
    <x v="1"/>
    <x v="0"/>
  </r>
  <r>
    <x v="0"/>
    <x v="22"/>
    <x v="4"/>
    <x v="6"/>
    <n v="40.380000000000003"/>
    <x v="1"/>
    <n v="0"/>
    <x v="1"/>
    <x v="1"/>
  </r>
  <r>
    <x v="0"/>
    <x v="22"/>
    <x v="11"/>
    <x v="22"/>
    <n v="-100"/>
    <x v="0"/>
    <n v="0"/>
    <x v="1"/>
    <x v="1"/>
  </r>
  <r>
    <x v="0"/>
    <x v="22"/>
    <x v="2"/>
    <x v="9"/>
    <n v="-11.85"/>
    <x v="0"/>
    <n v="0"/>
    <x v="1"/>
    <x v="1"/>
  </r>
  <r>
    <x v="0"/>
    <x v="22"/>
    <x v="1"/>
    <x v="23"/>
    <n v="-29.92"/>
    <x v="0"/>
    <n v="0"/>
    <x v="1"/>
    <x v="1"/>
  </r>
  <r>
    <x v="0"/>
    <x v="23"/>
    <x v="0"/>
    <x v="0"/>
    <n v="50"/>
    <x v="1"/>
    <n v="0"/>
    <x v="1"/>
    <x v="1"/>
  </r>
  <r>
    <x v="1"/>
    <x v="24"/>
    <x v="8"/>
    <x v="24"/>
    <n v="-80"/>
    <x v="0"/>
    <n v="0"/>
    <x v="1"/>
    <x v="0"/>
  </r>
  <r>
    <x v="0"/>
    <x v="25"/>
    <x v="0"/>
    <x v="0"/>
    <n v="-23"/>
    <x v="0"/>
    <n v="0"/>
    <x v="1"/>
    <x v="1"/>
  </r>
  <r>
    <x v="0"/>
    <x v="25"/>
    <x v="2"/>
    <x v="25"/>
    <n v="-14.38"/>
    <x v="0"/>
    <n v="0"/>
    <x v="1"/>
    <x v="1"/>
  </r>
  <r>
    <x v="0"/>
    <x v="25"/>
    <x v="2"/>
    <x v="26"/>
    <n v="-24.26"/>
    <x v="0"/>
    <n v="0"/>
    <x v="1"/>
    <x v="1"/>
  </r>
  <r>
    <x v="0"/>
    <x v="26"/>
    <x v="2"/>
    <x v="2"/>
    <n v="-4.18"/>
    <x v="0"/>
    <n v="0"/>
    <x v="1"/>
    <x v="1"/>
  </r>
  <r>
    <x v="0"/>
    <x v="27"/>
    <x v="0"/>
    <x v="0"/>
    <n v="50"/>
    <x v="1"/>
    <n v="0"/>
    <x v="1"/>
    <x v="1"/>
  </r>
  <r>
    <x v="0"/>
    <x v="27"/>
    <x v="6"/>
    <x v="11"/>
    <n v="-127"/>
    <x v="0"/>
    <n v="0"/>
    <x v="1"/>
    <x v="1"/>
  </r>
  <r>
    <x v="0"/>
    <x v="28"/>
    <x v="4"/>
    <x v="6"/>
    <n v="590.25"/>
    <x v="1"/>
    <n v="0"/>
    <x v="1"/>
    <x v="1"/>
  </r>
  <r>
    <x v="0"/>
    <x v="29"/>
    <x v="4"/>
    <x v="6"/>
    <n v="25.16"/>
    <x v="1"/>
    <n v="0"/>
    <x v="1"/>
    <x v="0"/>
  </r>
  <r>
    <x v="0"/>
    <x v="29"/>
    <x v="12"/>
    <x v="27"/>
    <n v="-2.99"/>
    <x v="0"/>
    <n v="0"/>
    <x v="1"/>
    <x v="0"/>
  </r>
  <r>
    <x v="0"/>
    <x v="29"/>
    <x v="3"/>
    <x v="10"/>
    <n v="-38.450000000000003"/>
    <x v="0"/>
    <n v="0"/>
    <x v="1"/>
    <x v="0"/>
  </r>
  <r>
    <x v="0"/>
    <x v="29"/>
    <x v="5"/>
    <x v="7"/>
    <n v="-75"/>
    <x v="0"/>
    <n v="0"/>
    <x v="1"/>
    <x v="0"/>
  </r>
  <r>
    <x v="0"/>
    <x v="30"/>
    <x v="0"/>
    <x v="0"/>
    <n v="70"/>
    <x v="1"/>
    <n v="0"/>
    <x v="1"/>
    <x v="1"/>
  </r>
  <r>
    <x v="0"/>
    <x v="30"/>
    <x v="0"/>
    <x v="0"/>
    <n v="-70"/>
    <x v="0"/>
    <n v="0"/>
    <x v="1"/>
    <x v="1"/>
  </r>
  <r>
    <x v="0"/>
    <x v="30"/>
    <x v="2"/>
    <x v="9"/>
    <n v="-11.85"/>
    <x v="0"/>
    <n v="0"/>
    <x v="1"/>
    <x v="1"/>
  </r>
  <r>
    <x v="0"/>
    <x v="30"/>
    <x v="3"/>
    <x v="28"/>
    <n v="-53.34"/>
    <x v="0"/>
    <n v="0"/>
    <x v="1"/>
    <x v="1"/>
  </r>
  <r>
    <x v="0"/>
    <x v="31"/>
    <x v="0"/>
    <x v="0"/>
    <n v="35"/>
    <x v="1"/>
    <n v="0"/>
    <x v="1"/>
    <x v="1"/>
  </r>
  <r>
    <x v="0"/>
    <x v="31"/>
    <x v="5"/>
    <x v="7"/>
    <n v="-75"/>
    <x v="0"/>
    <n v="0"/>
    <x v="1"/>
    <x v="1"/>
  </r>
  <r>
    <x v="0"/>
    <x v="32"/>
    <x v="4"/>
    <x v="6"/>
    <n v="25.43"/>
    <x v="1"/>
    <n v="0"/>
    <x v="1"/>
    <x v="1"/>
  </r>
  <r>
    <x v="0"/>
    <x v="32"/>
    <x v="5"/>
    <x v="7"/>
    <n v="-75"/>
    <x v="0"/>
    <n v="0"/>
    <x v="1"/>
    <x v="1"/>
  </r>
  <r>
    <x v="0"/>
    <x v="32"/>
    <x v="6"/>
    <x v="0"/>
    <n v="-11.75"/>
    <x v="0"/>
    <n v="0"/>
    <x v="1"/>
    <x v="1"/>
  </r>
  <r>
    <x v="1"/>
    <x v="32"/>
    <x v="6"/>
    <x v="17"/>
    <n v="11.75"/>
    <x v="1"/>
    <n v="0"/>
    <x v="1"/>
    <x v="1"/>
  </r>
  <r>
    <x v="0"/>
    <x v="33"/>
    <x v="5"/>
    <x v="7"/>
    <n v="-75"/>
    <x v="0"/>
    <n v="0"/>
    <x v="1"/>
    <x v="1"/>
  </r>
  <r>
    <x v="0"/>
    <x v="34"/>
    <x v="0"/>
    <x v="0"/>
    <n v="60"/>
    <x v="1"/>
    <n v="0"/>
    <x v="1"/>
    <x v="0"/>
  </r>
  <r>
    <x v="1"/>
    <x v="34"/>
    <x v="3"/>
    <x v="10"/>
    <n v="-67.5"/>
    <x v="0"/>
    <n v="0"/>
    <x v="1"/>
    <x v="0"/>
  </r>
  <r>
    <x v="1"/>
    <x v="35"/>
    <x v="2"/>
    <x v="29"/>
    <n v="-30"/>
    <x v="0"/>
    <n v="0"/>
    <x v="1"/>
    <x v="0"/>
  </r>
  <r>
    <x v="1"/>
    <x v="35"/>
    <x v="1"/>
    <x v="1"/>
    <n v="-10.16"/>
    <x v="0"/>
    <n v="0"/>
    <x v="1"/>
    <x v="0"/>
  </r>
  <r>
    <x v="1"/>
    <x v="35"/>
    <x v="1"/>
    <x v="1"/>
    <n v="-23.61"/>
    <x v="0"/>
    <n v="0"/>
    <x v="1"/>
    <x v="0"/>
  </r>
  <r>
    <x v="1"/>
    <x v="35"/>
    <x v="2"/>
    <x v="30"/>
    <n v="-16.100000000000001"/>
    <x v="0"/>
    <n v="0"/>
    <x v="1"/>
    <x v="0"/>
  </r>
  <r>
    <x v="1"/>
    <x v="36"/>
    <x v="1"/>
    <x v="1"/>
    <n v="-14.28"/>
    <x v="0"/>
    <n v="0"/>
    <x v="1"/>
    <x v="0"/>
  </r>
  <r>
    <x v="1"/>
    <x v="36"/>
    <x v="1"/>
    <x v="1"/>
    <n v="-10.46"/>
    <x v="0"/>
    <n v="0"/>
    <x v="1"/>
    <x v="0"/>
  </r>
  <r>
    <x v="1"/>
    <x v="36"/>
    <x v="1"/>
    <x v="1"/>
    <n v="-14.55"/>
    <x v="0"/>
    <n v="0"/>
    <x v="1"/>
    <x v="0"/>
  </r>
  <r>
    <x v="1"/>
    <x v="36"/>
    <x v="1"/>
    <x v="1"/>
    <n v="-10.16"/>
    <x v="0"/>
    <n v="0"/>
    <x v="1"/>
    <x v="0"/>
  </r>
  <r>
    <x v="1"/>
    <x v="36"/>
    <x v="1"/>
    <x v="1"/>
    <n v="-31.89"/>
    <x v="0"/>
    <n v="0"/>
    <x v="1"/>
    <x v="0"/>
  </r>
  <r>
    <x v="0"/>
    <x v="37"/>
    <x v="0"/>
    <x v="0"/>
    <n v="9"/>
    <x v="1"/>
    <n v="0"/>
    <x v="2"/>
    <x v="1"/>
  </r>
  <r>
    <x v="0"/>
    <x v="37"/>
    <x v="0"/>
    <x v="0"/>
    <n v="9"/>
    <x v="1"/>
    <n v="0"/>
    <x v="2"/>
    <x v="1"/>
  </r>
  <r>
    <x v="0"/>
    <x v="37"/>
    <x v="0"/>
    <x v="0"/>
    <n v="28"/>
    <x v="1"/>
    <n v="0"/>
    <x v="2"/>
    <x v="1"/>
  </r>
  <r>
    <x v="0"/>
    <x v="37"/>
    <x v="10"/>
    <x v="31"/>
    <n v="-4.24"/>
    <x v="0"/>
    <n v="0"/>
    <x v="2"/>
    <x v="1"/>
  </r>
  <r>
    <x v="0"/>
    <x v="37"/>
    <x v="2"/>
    <x v="32"/>
    <n v="-46.43"/>
    <x v="0"/>
    <n v="0"/>
    <x v="2"/>
    <x v="1"/>
  </r>
  <r>
    <x v="0"/>
    <x v="37"/>
    <x v="5"/>
    <x v="7"/>
    <n v="-75"/>
    <x v="0"/>
    <n v="0"/>
    <x v="2"/>
    <x v="1"/>
  </r>
  <r>
    <x v="0"/>
    <x v="38"/>
    <x v="4"/>
    <x v="6"/>
    <n v="125.49"/>
    <x v="1"/>
    <n v="0"/>
    <x v="2"/>
    <x v="1"/>
  </r>
  <r>
    <x v="0"/>
    <x v="38"/>
    <x v="4"/>
    <x v="6"/>
    <n v="600.29"/>
    <x v="1"/>
    <n v="0"/>
    <x v="2"/>
    <x v="1"/>
  </r>
  <r>
    <x v="0"/>
    <x v="38"/>
    <x v="0"/>
    <x v="0"/>
    <n v="-57"/>
    <x v="0"/>
    <n v="0"/>
    <x v="2"/>
    <x v="1"/>
  </r>
  <r>
    <x v="0"/>
    <x v="38"/>
    <x v="6"/>
    <x v="11"/>
    <n v="-228.71"/>
    <x v="0"/>
    <n v="0"/>
    <x v="2"/>
    <x v="1"/>
  </r>
  <r>
    <x v="1"/>
    <x v="38"/>
    <x v="6"/>
    <x v="17"/>
    <n v="228.71"/>
    <x v="1"/>
    <n v="0"/>
    <x v="2"/>
    <x v="1"/>
  </r>
  <r>
    <x v="1"/>
    <x v="38"/>
    <x v="1"/>
    <x v="1"/>
    <n v="-29.23"/>
    <x v="0"/>
    <n v="0"/>
    <x v="2"/>
    <x v="1"/>
  </r>
  <r>
    <x v="0"/>
    <x v="39"/>
    <x v="5"/>
    <x v="0"/>
    <n v="-75"/>
    <x v="0"/>
    <n v="0"/>
    <x v="2"/>
    <x v="1"/>
  </r>
  <r>
    <x v="0"/>
    <x v="40"/>
    <x v="13"/>
    <x v="33"/>
    <n v="85"/>
    <x v="1"/>
    <n v="0"/>
    <x v="2"/>
    <x v="0"/>
  </r>
  <r>
    <x v="0"/>
    <x v="40"/>
    <x v="5"/>
    <x v="7"/>
    <n v="-75"/>
    <x v="0"/>
    <n v="0"/>
    <x v="2"/>
    <x v="0"/>
  </r>
  <r>
    <x v="1"/>
    <x v="41"/>
    <x v="1"/>
    <x v="1"/>
    <n v="-41.59"/>
    <x v="0"/>
    <n v="0"/>
    <x v="2"/>
    <x v="0"/>
  </r>
  <r>
    <x v="1"/>
    <x v="41"/>
    <x v="3"/>
    <x v="19"/>
    <n v="-23.16"/>
    <x v="0"/>
    <n v="0"/>
    <x v="2"/>
    <x v="0"/>
  </r>
  <r>
    <x v="1"/>
    <x v="41"/>
    <x v="3"/>
    <x v="19"/>
    <n v="-29.99"/>
    <x v="0"/>
    <n v="0"/>
    <x v="2"/>
    <x v="0"/>
  </r>
  <r>
    <x v="0"/>
    <x v="42"/>
    <x v="0"/>
    <x v="0"/>
    <n v="43.5"/>
    <x v="1"/>
    <n v="0"/>
    <x v="2"/>
    <x v="1"/>
  </r>
  <r>
    <x v="0"/>
    <x v="42"/>
    <x v="4"/>
    <x v="6"/>
    <n v="86.21"/>
    <x v="1"/>
    <n v="0"/>
    <x v="2"/>
    <x v="1"/>
  </r>
  <r>
    <x v="0"/>
    <x v="42"/>
    <x v="0"/>
    <x v="0"/>
    <n v="-7"/>
    <x v="0"/>
    <n v="0"/>
    <x v="2"/>
    <x v="1"/>
  </r>
  <r>
    <x v="0"/>
    <x v="42"/>
    <x v="14"/>
    <x v="34"/>
    <n v="-42.26"/>
    <x v="0"/>
    <n v="0"/>
    <x v="2"/>
    <x v="1"/>
  </r>
  <r>
    <x v="0"/>
    <x v="43"/>
    <x v="0"/>
    <x v="0"/>
    <n v="-19"/>
    <x v="0"/>
    <n v="0"/>
    <x v="2"/>
    <x v="1"/>
  </r>
  <r>
    <x v="0"/>
    <x v="43"/>
    <x v="2"/>
    <x v="35"/>
    <n v="-2.83"/>
    <x v="0"/>
    <n v="0"/>
    <x v="2"/>
    <x v="1"/>
  </r>
  <r>
    <x v="0"/>
    <x v="43"/>
    <x v="2"/>
    <x v="35"/>
    <n v="-17.28"/>
    <x v="0"/>
    <n v="0"/>
    <x v="2"/>
    <x v="1"/>
  </r>
  <r>
    <x v="0"/>
    <x v="43"/>
    <x v="5"/>
    <x v="7"/>
    <n v="-75"/>
    <x v="0"/>
    <n v="0"/>
    <x v="2"/>
    <x v="1"/>
  </r>
  <r>
    <x v="0"/>
    <x v="44"/>
    <x v="5"/>
    <x v="7"/>
    <n v="-75"/>
    <x v="0"/>
    <n v="0"/>
    <x v="2"/>
    <x v="1"/>
  </r>
  <r>
    <x v="0"/>
    <x v="45"/>
    <x v="5"/>
    <x v="7"/>
    <n v="-75"/>
    <x v="0"/>
    <n v="0"/>
    <x v="2"/>
    <x v="1"/>
  </r>
  <r>
    <x v="0"/>
    <x v="46"/>
    <x v="2"/>
    <x v="2"/>
    <n v="-2.2999999999999998"/>
    <x v="0"/>
    <n v="0"/>
    <x v="2"/>
    <x v="0"/>
  </r>
  <r>
    <x v="0"/>
    <x v="46"/>
    <x v="1"/>
    <x v="36"/>
    <n v="-15.8"/>
    <x v="0"/>
    <n v="0"/>
    <x v="2"/>
    <x v="0"/>
  </r>
  <r>
    <x v="0"/>
    <x v="46"/>
    <x v="1"/>
    <x v="37"/>
    <n v="-70.510000000000005"/>
    <x v="0"/>
    <n v="0"/>
    <x v="2"/>
    <x v="0"/>
  </r>
  <r>
    <x v="0"/>
    <x v="47"/>
    <x v="5"/>
    <x v="7"/>
    <n v="-300"/>
    <x v="0"/>
    <n v="0"/>
    <x v="2"/>
    <x v="1"/>
  </r>
  <r>
    <x v="0"/>
    <x v="47"/>
    <x v="0"/>
    <x v="0"/>
    <n v="20"/>
    <x v="1"/>
    <n v="0"/>
    <x v="2"/>
    <x v="1"/>
  </r>
  <r>
    <x v="0"/>
    <x v="47"/>
    <x v="0"/>
    <x v="0"/>
    <n v="50"/>
    <x v="1"/>
    <n v="0"/>
    <x v="2"/>
    <x v="1"/>
  </r>
  <r>
    <x v="0"/>
    <x v="47"/>
    <x v="13"/>
    <x v="33"/>
    <n v="140"/>
    <x v="1"/>
    <n v="0"/>
    <x v="2"/>
    <x v="1"/>
  </r>
  <r>
    <x v="0"/>
    <x v="47"/>
    <x v="0"/>
    <x v="0"/>
    <n v="-13"/>
    <x v="0"/>
    <n v="0"/>
    <x v="2"/>
    <x v="1"/>
  </r>
  <r>
    <x v="0"/>
    <x v="47"/>
    <x v="0"/>
    <x v="0"/>
    <n v="-19"/>
    <x v="0"/>
    <n v="0"/>
    <x v="2"/>
    <x v="1"/>
  </r>
  <r>
    <x v="0"/>
    <x v="47"/>
    <x v="3"/>
    <x v="38"/>
    <n v="-9.1300000000000008"/>
    <x v="0"/>
    <n v="0"/>
    <x v="2"/>
    <x v="1"/>
  </r>
  <r>
    <x v="0"/>
    <x v="47"/>
    <x v="3"/>
    <x v="9"/>
    <n v="-11.85"/>
    <x v="0"/>
    <n v="0"/>
    <x v="2"/>
    <x v="1"/>
  </r>
  <r>
    <x v="0"/>
    <x v="47"/>
    <x v="3"/>
    <x v="39"/>
    <n v="-16.100000000000001"/>
    <x v="0"/>
    <n v="0"/>
    <x v="2"/>
    <x v="1"/>
  </r>
  <r>
    <x v="0"/>
    <x v="47"/>
    <x v="3"/>
    <x v="38"/>
    <n v="-18.28"/>
    <x v="0"/>
    <n v="0"/>
    <x v="2"/>
    <x v="1"/>
  </r>
  <r>
    <x v="0"/>
    <x v="47"/>
    <x v="3"/>
    <x v="38"/>
    <n v="-22.43"/>
    <x v="0"/>
    <n v="0"/>
    <x v="2"/>
    <x v="1"/>
  </r>
  <r>
    <x v="0"/>
    <x v="47"/>
    <x v="3"/>
    <x v="40"/>
    <n v="-22.6"/>
    <x v="0"/>
    <n v="0"/>
    <x v="2"/>
    <x v="1"/>
  </r>
  <r>
    <x v="0"/>
    <x v="47"/>
    <x v="3"/>
    <x v="38"/>
    <n v="-36.53"/>
    <x v="0"/>
    <n v="0"/>
    <x v="2"/>
    <x v="1"/>
  </r>
  <r>
    <x v="0"/>
    <x v="47"/>
    <x v="5"/>
    <x v="7"/>
    <n v="-75"/>
    <x v="0"/>
    <n v="0"/>
    <x v="2"/>
    <x v="1"/>
  </r>
  <r>
    <x v="0"/>
    <x v="47"/>
    <x v="6"/>
    <x v="11"/>
    <n v="-263.77999999999997"/>
    <x v="0"/>
    <n v="0"/>
    <x v="2"/>
    <x v="1"/>
  </r>
  <r>
    <x v="0"/>
    <x v="48"/>
    <x v="5"/>
    <x v="7"/>
    <n v="-75"/>
    <x v="0"/>
    <n v="0"/>
    <x v="2"/>
    <x v="1"/>
  </r>
  <r>
    <x v="0"/>
    <x v="48"/>
    <x v="5"/>
    <x v="7"/>
    <n v="-75"/>
    <x v="0"/>
    <n v="0"/>
    <x v="2"/>
    <x v="1"/>
  </r>
  <r>
    <x v="0"/>
    <x v="49"/>
    <x v="4"/>
    <x v="6"/>
    <n v="582.47"/>
    <x v="1"/>
    <n v="0"/>
    <x v="2"/>
    <x v="1"/>
  </r>
  <r>
    <x v="0"/>
    <x v="49"/>
    <x v="0"/>
    <x v="0"/>
    <n v="-42"/>
    <x v="0"/>
    <n v="0"/>
    <x v="2"/>
    <x v="1"/>
  </r>
  <r>
    <x v="0"/>
    <x v="49"/>
    <x v="2"/>
    <x v="34"/>
    <n v="-3.39"/>
    <x v="0"/>
    <n v="0"/>
    <x v="2"/>
    <x v="1"/>
  </r>
  <r>
    <x v="0"/>
    <x v="49"/>
    <x v="5"/>
    <x v="7"/>
    <n v="-75"/>
    <x v="0"/>
    <n v="0"/>
    <x v="2"/>
    <x v="1"/>
  </r>
  <r>
    <x v="0"/>
    <x v="50"/>
    <x v="0"/>
    <x v="0"/>
    <n v="100"/>
    <x v="1"/>
    <n v="0"/>
    <x v="2"/>
    <x v="0"/>
  </r>
  <r>
    <x v="0"/>
    <x v="50"/>
    <x v="1"/>
    <x v="37"/>
    <n v="-57.18"/>
    <x v="0"/>
    <n v="0"/>
    <x v="2"/>
    <x v="0"/>
  </r>
  <r>
    <x v="0"/>
    <x v="51"/>
    <x v="1"/>
    <x v="41"/>
    <n v="-3.49"/>
    <x v="0"/>
    <n v="0"/>
    <x v="2"/>
    <x v="1"/>
  </r>
  <r>
    <x v="0"/>
    <x v="52"/>
    <x v="15"/>
    <x v="0"/>
    <n v="300"/>
    <x v="1"/>
    <n v="0"/>
    <x v="2"/>
    <x v="1"/>
  </r>
  <r>
    <x v="0"/>
    <x v="52"/>
    <x v="5"/>
    <x v="7"/>
    <n v="-75"/>
    <x v="0"/>
    <n v="0"/>
    <x v="2"/>
    <x v="1"/>
  </r>
  <r>
    <x v="0"/>
    <x v="53"/>
    <x v="2"/>
    <x v="42"/>
    <n v="-13.38"/>
    <x v="0"/>
    <n v="0"/>
    <x v="2"/>
    <x v="1"/>
  </r>
  <r>
    <x v="0"/>
    <x v="53"/>
    <x v="5"/>
    <x v="7"/>
    <n v="-75"/>
    <x v="0"/>
    <n v="0"/>
    <x v="2"/>
    <x v="1"/>
  </r>
  <r>
    <x v="0"/>
    <x v="53"/>
    <x v="6"/>
    <x v="11"/>
    <n v="-34.770000000000003"/>
    <x v="0"/>
    <n v="0"/>
    <x v="2"/>
    <x v="1"/>
  </r>
  <r>
    <x v="1"/>
    <x v="53"/>
    <x v="6"/>
    <x v="17"/>
    <n v="34.770000000000003"/>
    <x v="1"/>
    <n v="0"/>
    <x v="2"/>
    <x v="1"/>
  </r>
  <r>
    <x v="0"/>
    <x v="54"/>
    <x v="5"/>
    <x v="7"/>
    <n v="-75"/>
    <x v="0"/>
    <n v="0"/>
    <x v="2"/>
    <x v="1"/>
  </r>
  <r>
    <x v="0"/>
    <x v="55"/>
    <x v="3"/>
    <x v="10"/>
    <n v="-33.75"/>
    <x v="0"/>
    <n v="0"/>
    <x v="2"/>
    <x v="0"/>
  </r>
  <r>
    <x v="1"/>
    <x v="56"/>
    <x v="1"/>
    <x v="23"/>
    <n v="-83.19"/>
    <x v="0"/>
    <n v="0"/>
    <x v="2"/>
    <x v="0"/>
  </r>
  <r>
    <x v="1"/>
    <x v="57"/>
    <x v="2"/>
    <x v="30"/>
    <n v="-16.100000000000001"/>
    <x v="0"/>
    <n v="0"/>
    <x v="2"/>
    <x v="0"/>
  </r>
  <r>
    <x v="1"/>
    <x v="57"/>
    <x v="2"/>
    <x v="29"/>
    <n v="-8.92"/>
    <x v="0"/>
    <n v="0"/>
    <x v="2"/>
    <x v="0"/>
  </r>
  <r>
    <x v="0"/>
    <x v="58"/>
    <x v="0"/>
    <x v="0"/>
    <n v="10"/>
    <x v="1"/>
    <n v="0"/>
    <x v="2"/>
    <x v="1"/>
  </r>
  <r>
    <x v="0"/>
    <x v="58"/>
    <x v="0"/>
    <x v="0"/>
    <n v="31.22"/>
    <x v="1"/>
    <n v="0"/>
    <x v="2"/>
    <x v="1"/>
  </r>
  <r>
    <x v="0"/>
    <x v="58"/>
    <x v="1"/>
    <x v="41"/>
    <n v="-30.96"/>
    <x v="0"/>
    <n v="0"/>
    <x v="2"/>
    <x v="1"/>
  </r>
  <r>
    <x v="0"/>
    <x v="58"/>
    <x v="0"/>
    <x v="0"/>
    <n v="-30"/>
    <x v="0"/>
    <n v="0"/>
    <x v="2"/>
    <x v="1"/>
  </r>
  <r>
    <x v="0"/>
    <x v="58"/>
    <x v="2"/>
    <x v="9"/>
    <n v="-11.85"/>
    <x v="0"/>
    <n v="0"/>
    <x v="2"/>
    <x v="1"/>
  </r>
  <r>
    <x v="0"/>
    <x v="59"/>
    <x v="0"/>
    <x v="0"/>
    <n v="15"/>
    <x v="1"/>
    <n v="0"/>
    <x v="2"/>
    <x v="1"/>
  </r>
  <r>
    <x v="0"/>
    <x v="60"/>
    <x v="15"/>
    <x v="0"/>
    <n v="150"/>
    <x v="1"/>
    <n v="0"/>
    <x v="2"/>
    <x v="1"/>
  </r>
  <r>
    <x v="0"/>
    <x v="60"/>
    <x v="0"/>
    <x v="0"/>
    <n v="-51"/>
    <x v="0"/>
    <n v="0"/>
    <x v="2"/>
    <x v="1"/>
  </r>
  <r>
    <x v="0"/>
    <x v="60"/>
    <x v="0"/>
    <x v="0"/>
    <n v="-60"/>
    <x v="0"/>
    <n v="0"/>
    <x v="2"/>
    <x v="1"/>
  </r>
  <r>
    <x v="0"/>
    <x v="60"/>
    <x v="3"/>
    <x v="31"/>
    <n v="-2.83"/>
    <x v="0"/>
    <n v="0"/>
    <x v="2"/>
    <x v="1"/>
  </r>
  <r>
    <x v="0"/>
    <x v="60"/>
    <x v="3"/>
    <x v="31"/>
    <n v="-3.39"/>
    <x v="0"/>
    <n v="0"/>
    <x v="2"/>
    <x v="1"/>
  </r>
  <r>
    <x v="0"/>
    <x v="60"/>
    <x v="6"/>
    <x v="11"/>
    <n v="-108.21"/>
    <x v="0"/>
    <n v="0"/>
    <x v="2"/>
    <x v="1"/>
  </r>
  <r>
    <x v="1"/>
    <x v="60"/>
    <x v="6"/>
    <x v="17"/>
    <n v="108.21"/>
    <x v="1"/>
    <n v="0"/>
    <x v="2"/>
    <x v="1"/>
  </r>
  <r>
    <x v="1"/>
    <x v="60"/>
    <x v="8"/>
    <x v="24"/>
    <n v="-45"/>
    <x v="0"/>
    <n v="0"/>
    <x v="2"/>
    <x v="1"/>
  </r>
  <r>
    <x v="1"/>
    <x v="60"/>
    <x v="3"/>
    <x v="10"/>
    <n v="-66.75"/>
    <x v="0"/>
    <n v="0"/>
    <x v="2"/>
    <x v="1"/>
  </r>
  <r>
    <x v="0"/>
    <x v="61"/>
    <x v="4"/>
    <x v="6"/>
    <n v="643.04"/>
    <x v="1"/>
    <n v="0"/>
    <x v="2"/>
    <x v="1"/>
  </r>
  <r>
    <x v="0"/>
    <x v="61"/>
    <x v="0"/>
    <x v="0"/>
    <n v="-21"/>
    <x v="0"/>
    <n v="0"/>
    <x v="2"/>
    <x v="1"/>
  </r>
  <r>
    <x v="0"/>
    <x v="61"/>
    <x v="1"/>
    <x v="37"/>
    <n v="-80.64"/>
    <x v="0"/>
    <n v="0"/>
    <x v="2"/>
    <x v="1"/>
  </r>
  <r>
    <x v="1"/>
    <x v="61"/>
    <x v="2"/>
    <x v="29"/>
    <n v="-11.63"/>
    <x v="0"/>
    <n v="0"/>
    <x v="2"/>
    <x v="1"/>
  </r>
  <r>
    <x v="0"/>
    <x v="62"/>
    <x v="0"/>
    <x v="0"/>
    <n v="-60"/>
    <x v="0"/>
    <n v="0"/>
    <x v="3"/>
    <x v="0"/>
  </r>
  <r>
    <x v="0"/>
    <x v="62"/>
    <x v="2"/>
    <x v="29"/>
    <n v="-5.64"/>
    <x v="0"/>
    <n v="0"/>
    <x v="3"/>
    <x v="0"/>
  </r>
  <r>
    <x v="0"/>
    <x v="62"/>
    <x v="5"/>
    <x v="0"/>
    <n v="-75"/>
    <x v="0"/>
    <n v="0"/>
    <x v="3"/>
    <x v="0"/>
  </r>
  <r>
    <x v="1"/>
    <x v="62"/>
    <x v="1"/>
    <x v="1"/>
    <n v="-26.2"/>
    <x v="0"/>
    <n v="0"/>
    <x v="3"/>
    <x v="0"/>
  </r>
  <r>
    <x v="1"/>
    <x v="62"/>
    <x v="1"/>
    <x v="1"/>
    <n v="-33.880000000000003"/>
    <x v="0"/>
    <n v="0"/>
    <x v="3"/>
    <x v="0"/>
  </r>
  <r>
    <x v="1"/>
    <x v="62"/>
    <x v="8"/>
    <x v="43"/>
    <n v="-33.9"/>
    <x v="0"/>
    <n v="0"/>
    <x v="3"/>
    <x v="0"/>
  </r>
  <r>
    <x v="1"/>
    <x v="63"/>
    <x v="16"/>
    <x v="44"/>
    <n v="-101.69"/>
    <x v="0"/>
    <n v="0"/>
    <x v="3"/>
    <x v="0"/>
  </r>
  <r>
    <x v="1"/>
    <x v="63"/>
    <x v="1"/>
    <x v="1"/>
    <n v="-44.19"/>
    <x v="0"/>
    <n v="0"/>
    <x v="3"/>
    <x v="0"/>
  </r>
  <r>
    <x v="1"/>
    <x v="63"/>
    <x v="1"/>
    <x v="1"/>
    <n v="-17.29"/>
    <x v="0"/>
    <n v="0"/>
    <x v="3"/>
    <x v="0"/>
  </r>
  <r>
    <x v="1"/>
    <x v="63"/>
    <x v="6"/>
    <x v="17"/>
    <n v="123.38"/>
    <x v="1"/>
    <n v="0"/>
    <x v="3"/>
    <x v="0"/>
  </r>
  <r>
    <x v="0"/>
    <x v="64"/>
    <x v="5"/>
    <x v="7"/>
    <n v="-25"/>
    <x v="0"/>
    <n v="0"/>
    <x v="3"/>
    <x v="1"/>
  </r>
  <r>
    <x v="0"/>
    <x v="64"/>
    <x v="0"/>
    <x v="0"/>
    <n v="20"/>
    <x v="1"/>
    <n v="0"/>
    <x v="3"/>
    <x v="1"/>
  </r>
  <r>
    <x v="0"/>
    <x v="64"/>
    <x v="0"/>
    <x v="0"/>
    <n v="20"/>
    <x v="1"/>
    <n v="0"/>
    <x v="3"/>
    <x v="1"/>
  </r>
  <r>
    <x v="0"/>
    <x v="64"/>
    <x v="2"/>
    <x v="29"/>
    <n v="-5.64"/>
    <x v="0"/>
    <n v="0"/>
    <x v="3"/>
    <x v="1"/>
  </r>
  <r>
    <x v="0"/>
    <x v="64"/>
    <x v="2"/>
    <x v="29"/>
    <n v="-5.65"/>
    <x v="0"/>
    <n v="0"/>
    <x v="3"/>
    <x v="1"/>
  </r>
  <r>
    <x v="0"/>
    <x v="64"/>
    <x v="2"/>
    <x v="45"/>
    <n v="-10.17"/>
    <x v="0"/>
    <n v="0"/>
    <x v="3"/>
    <x v="1"/>
  </r>
  <r>
    <x v="0"/>
    <x v="64"/>
    <x v="6"/>
    <x v="11"/>
    <n v="-123.38"/>
    <x v="0"/>
    <n v="0"/>
    <x v="3"/>
    <x v="1"/>
  </r>
  <r>
    <x v="0"/>
    <x v="65"/>
    <x v="5"/>
    <x v="7"/>
    <n v="-75"/>
    <x v="0"/>
    <n v="0"/>
    <x v="3"/>
    <x v="1"/>
  </r>
  <r>
    <x v="0"/>
    <x v="66"/>
    <x v="5"/>
    <x v="7"/>
    <n v="-75"/>
    <x v="0"/>
    <n v="0"/>
    <x v="3"/>
    <x v="1"/>
  </r>
  <r>
    <x v="0"/>
    <x v="67"/>
    <x v="11"/>
    <x v="22"/>
    <n v="-40"/>
    <x v="0"/>
    <n v="0"/>
    <x v="3"/>
    <x v="1"/>
  </r>
  <r>
    <x v="0"/>
    <x v="67"/>
    <x v="1"/>
    <x v="23"/>
    <n v="-77.86"/>
    <x v="0"/>
    <n v="0"/>
    <x v="3"/>
    <x v="1"/>
  </r>
  <r>
    <x v="0"/>
    <x v="67"/>
    <x v="5"/>
    <x v="7"/>
    <n v="-75"/>
    <x v="0"/>
    <n v="0"/>
    <x v="3"/>
    <x v="1"/>
  </r>
  <r>
    <x v="1"/>
    <x v="68"/>
    <x v="2"/>
    <x v="30"/>
    <n v="-16.100000000000001"/>
    <x v="0"/>
    <n v="0"/>
    <x v="3"/>
    <x v="0"/>
  </r>
  <r>
    <x v="1"/>
    <x v="68"/>
    <x v="2"/>
    <x v="9"/>
    <n v="-11.85"/>
    <x v="0"/>
    <n v="0"/>
    <x v="3"/>
    <x v="0"/>
  </r>
  <r>
    <x v="1"/>
    <x v="68"/>
    <x v="6"/>
    <x v="17"/>
    <n v="133.77000000000001"/>
    <x v="1"/>
    <n v="0"/>
    <x v="3"/>
    <x v="0"/>
  </r>
  <r>
    <x v="0"/>
    <x v="69"/>
    <x v="15"/>
    <x v="0"/>
    <n v="225"/>
    <x v="1"/>
    <n v="0"/>
    <x v="3"/>
    <x v="1"/>
  </r>
  <r>
    <x v="0"/>
    <x v="69"/>
    <x v="0"/>
    <x v="0"/>
    <n v="40"/>
    <x v="1"/>
    <n v="0"/>
    <x v="3"/>
    <x v="1"/>
  </r>
  <r>
    <x v="0"/>
    <x v="69"/>
    <x v="2"/>
    <x v="34"/>
    <n v="-3.39"/>
    <x v="0"/>
    <n v="0"/>
    <x v="3"/>
    <x v="1"/>
  </r>
  <r>
    <x v="0"/>
    <x v="69"/>
    <x v="5"/>
    <x v="7"/>
    <n v="-75"/>
    <x v="0"/>
    <n v="0"/>
    <x v="3"/>
    <x v="1"/>
  </r>
  <r>
    <x v="0"/>
    <x v="69"/>
    <x v="6"/>
    <x v="11"/>
    <n v="-133.77000000000001"/>
    <x v="0"/>
    <n v="0"/>
    <x v="3"/>
    <x v="1"/>
  </r>
  <r>
    <x v="0"/>
    <x v="70"/>
    <x v="0"/>
    <x v="0"/>
    <n v="-27"/>
    <x v="0"/>
    <n v="0"/>
    <x v="3"/>
    <x v="1"/>
  </r>
  <r>
    <x v="0"/>
    <x v="70"/>
    <x v="5"/>
    <x v="7"/>
    <n v="-75"/>
    <x v="0"/>
    <n v="0"/>
    <x v="3"/>
    <x v="1"/>
  </r>
  <r>
    <x v="1"/>
    <x v="70"/>
    <x v="6"/>
    <x v="17"/>
    <n v="27.95"/>
    <x v="1"/>
    <n v="0"/>
    <x v="3"/>
    <x v="1"/>
  </r>
  <r>
    <x v="0"/>
    <x v="71"/>
    <x v="4"/>
    <x v="6"/>
    <n v="723.73"/>
    <x v="1"/>
    <n v="0"/>
    <x v="3"/>
    <x v="1"/>
  </r>
  <r>
    <x v="0"/>
    <x v="71"/>
    <x v="6"/>
    <x v="11"/>
    <n v="-27.95"/>
    <x v="0"/>
    <n v="0"/>
    <x v="3"/>
    <x v="1"/>
  </r>
  <r>
    <x v="0"/>
    <x v="72"/>
    <x v="5"/>
    <x v="7"/>
    <n v="-75"/>
    <x v="0"/>
    <n v="0"/>
    <x v="3"/>
    <x v="0"/>
  </r>
  <r>
    <x v="1"/>
    <x v="72"/>
    <x v="16"/>
    <x v="46"/>
    <n v="-45.2"/>
    <x v="0"/>
    <n v="0"/>
    <x v="3"/>
    <x v="0"/>
  </r>
  <r>
    <x v="1"/>
    <x v="72"/>
    <x v="2"/>
    <x v="47"/>
    <n v="-33.880000000000003"/>
    <x v="0"/>
    <n v="0"/>
    <x v="3"/>
    <x v="0"/>
  </r>
  <r>
    <x v="1"/>
    <x v="72"/>
    <x v="8"/>
    <x v="24"/>
    <n v="-45"/>
    <x v="0"/>
    <n v="0"/>
    <x v="3"/>
    <x v="0"/>
  </r>
  <r>
    <x v="1"/>
    <x v="73"/>
    <x v="2"/>
    <x v="9"/>
    <n v="-11.85"/>
    <x v="0"/>
    <n v="0"/>
    <x v="3"/>
    <x v="0"/>
  </r>
  <r>
    <x v="0"/>
    <x v="74"/>
    <x v="0"/>
    <x v="0"/>
    <n v="23.14"/>
    <x v="1"/>
    <n v="0"/>
    <x v="3"/>
    <x v="1"/>
  </r>
  <r>
    <x v="0"/>
    <x v="74"/>
    <x v="0"/>
    <x v="0"/>
    <n v="-34"/>
    <x v="0"/>
    <n v="0"/>
    <x v="3"/>
    <x v="1"/>
  </r>
  <r>
    <x v="1"/>
    <x v="74"/>
    <x v="1"/>
    <x v="23"/>
    <n v="-40.47"/>
    <x v="0"/>
    <n v="0"/>
    <x v="3"/>
    <x v="1"/>
  </r>
  <r>
    <x v="0"/>
    <x v="75"/>
    <x v="5"/>
    <x v="7"/>
    <n v="-75"/>
    <x v="0"/>
    <n v="0"/>
    <x v="3"/>
    <x v="1"/>
  </r>
  <r>
    <x v="0"/>
    <x v="76"/>
    <x v="5"/>
    <x v="7"/>
    <n v="-75"/>
    <x v="0"/>
    <n v="0"/>
    <x v="3"/>
    <x v="1"/>
  </r>
  <r>
    <x v="0"/>
    <x v="77"/>
    <x v="2"/>
    <x v="34"/>
    <n v="-4.5199999999999996"/>
    <x v="0"/>
    <n v="0"/>
    <x v="3"/>
    <x v="1"/>
  </r>
  <r>
    <x v="0"/>
    <x v="77"/>
    <x v="2"/>
    <x v="42"/>
    <n v="-8.4600000000000009"/>
    <x v="0"/>
    <n v="0"/>
    <x v="3"/>
    <x v="1"/>
  </r>
  <r>
    <x v="0"/>
    <x v="77"/>
    <x v="5"/>
    <x v="7"/>
    <n v="-75"/>
    <x v="0"/>
    <n v="0"/>
    <x v="3"/>
    <x v="1"/>
  </r>
  <r>
    <x v="0"/>
    <x v="78"/>
    <x v="0"/>
    <x v="0"/>
    <n v="-24"/>
    <x v="0"/>
    <n v="0"/>
    <x v="3"/>
    <x v="0"/>
  </r>
  <r>
    <x v="0"/>
    <x v="78"/>
    <x v="6"/>
    <x v="11"/>
    <n v="-176.4"/>
    <x v="0"/>
    <n v="0"/>
    <x v="3"/>
    <x v="0"/>
  </r>
  <r>
    <x v="1"/>
    <x v="78"/>
    <x v="6"/>
    <x v="17"/>
    <n v="-176.4"/>
    <x v="0"/>
    <n v="0"/>
    <x v="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3F11B9-D113-7F4A-91F0-B3EFC801EA5E}" name="pivot_category"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B15" firstHeaderRow="1" firstDataRow="1" firstDataCol="1" rowPageCount="1" colPageCount="1"/>
  <pivotFields count="9">
    <pivotField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axis="axisRow" showAll="0" sortType="ascending">
      <items count="18">
        <item h="1" x="9"/>
        <item h="1" x="6"/>
        <item x="16"/>
        <item x="0"/>
        <item x="3"/>
        <item x="14"/>
        <item x="2"/>
        <item x="7"/>
        <item x="12"/>
        <item x="8"/>
        <item x="10"/>
        <item x="4"/>
        <item h="1" x="5"/>
        <item x="13"/>
        <item h="1" x="15"/>
        <item x="1"/>
        <item x="11"/>
        <item t="default"/>
      </items>
      <autoSortScope>
        <pivotArea dataOnly="0" outline="0" fieldPosition="0">
          <references count="1">
            <reference field="4294967294" count="1" selected="0">
              <x v="0"/>
            </reference>
          </references>
        </pivotArea>
      </autoSortScope>
    </pivotField>
    <pivotField showAll="0"/>
    <pivotField dataField="1" showAll="0"/>
    <pivotField axis="axisPage" multipleItemSelectionAllowed="1" showAll="0">
      <items count="3">
        <item h="1" x="1"/>
        <item x="0"/>
        <item t="default"/>
      </items>
    </pivotField>
    <pivotField showAll="0"/>
    <pivotField showAll="0"/>
    <pivotField showAll="0">
      <items count="3">
        <item x="0"/>
        <item x="1"/>
        <item t="default"/>
      </items>
    </pivotField>
  </pivotFields>
  <rowFields count="1">
    <field x="2"/>
  </rowFields>
  <rowItems count="12">
    <i>
      <x v="15"/>
    </i>
    <i>
      <x v="4"/>
    </i>
    <i>
      <x v="3"/>
    </i>
    <i>
      <x v="6"/>
    </i>
    <i>
      <x v="9"/>
    </i>
    <i>
      <x v="2"/>
    </i>
    <i>
      <x v="16"/>
    </i>
    <i>
      <x v="5"/>
    </i>
    <i>
      <x v="7"/>
    </i>
    <i>
      <x v="10"/>
    </i>
    <i>
      <x v="8"/>
    </i>
    <i t="grand">
      <x/>
    </i>
  </rowItems>
  <colItems count="1">
    <i/>
  </colItems>
  <pageFields count="1">
    <pageField fld="5" hier="-1"/>
  </pageFields>
  <dataFields count="1">
    <dataField name="Amount i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1C53EE-E45E-FF4C-955C-416D24A2441E}" name="PivotTable3"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B45" firstHeaderRow="1" firstDataRow="1" firstDataCol="1"/>
  <pivotFields count="9">
    <pivotField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items count="18">
        <item h="1" x="9"/>
        <item h="1" x="6"/>
        <item x="16"/>
        <item x="0"/>
        <item x="3"/>
        <item x="14"/>
        <item x="2"/>
        <item x="7"/>
        <item x="12"/>
        <item x="8"/>
        <item x="10"/>
        <item x="4"/>
        <item h="1" x="5"/>
        <item x="13"/>
        <item h="1" x="15"/>
        <item x="1"/>
        <item x="11"/>
        <item t="default"/>
      </items>
    </pivotField>
    <pivotField axis="axisRow" showAll="0" sortType="ascending">
      <items count="49">
        <item x="13"/>
        <item x="16"/>
        <item h="1" x="22"/>
        <item x="21"/>
        <item x="39"/>
        <item x="37"/>
        <item h="1" x="17"/>
        <item x="31"/>
        <item x="32"/>
        <item x="28"/>
        <item x="23"/>
        <item x="5"/>
        <item x="35"/>
        <item h="1" x="7"/>
        <item x="27"/>
        <item x="9"/>
        <item h="1" x="33"/>
        <item x="40"/>
        <item x="3"/>
        <item x="34"/>
        <item x="30"/>
        <item h="1" x="10"/>
        <item x="38"/>
        <item x="8"/>
        <item x="6"/>
        <item x="14"/>
        <item x="43"/>
        <item x="44"/>
        <item x="20"/>
        <item x="36"/>
        <item x="19"/>
        <item x="12"/>
        <item x="45"/>
        <item x="25"/>
        <item x="42"/>
        <item x="47"/>
        <item x="15"/>
        <item x="26"/>
        <item x="41"/>
        <item x="18"/>
        <item x="29"/>
        <item x="2"/>
        <item x="4"/>
        <item x="24"/>
        <item x="1"/>
        <item x="46"/>
        <item h="1" x="0"/>
        <item h="1" x="11"/>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items count="3">
        <item x="0"/>
        <item x="1"/>
        <item t="default"/>
      </items>
    </pivotField>
  </pivotFields>
  <rowFields count="1">
    <field x="3"/>
  </rowFields>
  <rowItems count="42">
    <i>
      <x v="44"/>
    </i>
    <i>
      <x v="10"/>
    </i>
    <i>
      <x v="5"/>
    </i>
    <i>
      <x v="43"/>
    </i>
    <i>
      <x v="30"/>
    </i>
    <i>
      <x v="15"/>
    </i>
    <i>
      <x v="27"/>
    </i>
    <i>
      <x v="22"/>
    </i>
    <i>
      <x v="25"/>
    </i>
    <i>
      <x v="18"/>
    </i>
    <i>
      <x v="40"/>
    </i>
    <i>
      <x v="42"/>
    </i>
    <i>
      <x v="19"/>
    </i>
    <i>
      <x v="9"/>
    </i>
    <i>
      <x v="11"/>
    </i>
    <i>
      <x v="36"/>
    </i>
    <i>
      <x v="20"/>
    </i>
    <i>
      <x v="8"/>
    </i>
    <i>
      <x v="45"/>
    </i>
    <i>
      <x v="39"/>
    </i>
    <i>
      <x v="38"/>
    </i>
    <i>
      <x v="31"/>
    </i>
    <i>
      <x v="26"/>
    </i>
    <i>
      <x v="35"/>
    </i>
    <i>
      <x v="28"/>
    </i>
    <i>
      <x v="37"/>
    </i>
    <i>
      <x v="17"/>
    </i>
    <i>
      <x v="34"/>
    </i>
    <i>
      <x v="12"/>
    </i>
    <i>
      <x v="1"/>
    </i>
    <i>
      <x v="4"/>
    </i>
    <i>
      <x v="29"/>
    </i>
    <i>
      <x v="41"/>
    </i>
    <i>
      <x v="33"/>
    </i>
    <i>
      <x/>
    </i>
    <i>
      <x v="7"/>
    </i>
    <i>
      <x v="32"/>
    </i>
    <i>
      <x v="3"/>
    </i>
    <i>
      <x v="23"/>
    </i>
    <i>
      <x v="14"/>
    </i>
    <i>
      <x v="24"/>
    </i>
    <i t="grand">
      <x/>
    </i>
  </rowItems>
  <colItems count="1">
    <i/>
  </colItems>
  <dataFields count="1">
    <dataField name="Sum of Amount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E3A639-4420-FA42-BED3-A9AF713D5EBD}" name="expenses_table"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Category" colHeaderCaption="DOW">
  <location ref="A5:B10" firstHeaderRow="1" firstDataRow="1" firstDataCol="1" rowPageCount="2" colPageCount="1"/>
  <pivotFields count="9">
    <pivotField axis="axisPage"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sortType="descending">
      <items count="18">
        <item x="11"/>
        <item x="1"/>
        <item h="1" x="15"/>
        <item x="13"/>
        <item h="1" x="5"/>
        <item x="4"/>
        <item x="10"/>
        <item x="8"/>
        <item x="12"/>
        <item x="7"/>
        <item x="2"/>
        <item x="14"/>
        <item x="3"/>
        <item x="0"/>
        <item x="16"/>
        <item h="1" x="6"/>
        <item h="1" x="9"/>
        <item t="default"/>
      </items>
    </pivotField>
    <pivotField showAll="0"/>
    <pivotField dataField="1" showAll="0"/>
    <pivotField axis="axisPage" multipleItemSelectionAllowed="1" showAll="0">
      <items count="3">
        <item h="1" x="1"/>
        <item x="0"/>
        <item t="default"/>
      </items>
    </pivotField>
    <pivotField showAll="0"/>
    <pivotField axis="axisRow" showAll="0">
      <items count="5">
        <item x="0"/>
        <item x="1"/>
        <item x="2"/>
        <item x="3"/>
        <item t="default"/>
      </items>
    </pivotField>
    <pivotField showAll="0">
      <items count="3">
        <item x="0"/>
        <item x="1"/>
        <item t="default"/>
      </items>
    </pivotField>
  </pivotFields>
  <rowFields count="1">
    <field x="7"/>
  </rowFields>
  <rowItems count="5">
    <i>
      <x/>
    </i>
    <i>
      <x v="1"/>
    </i>
    <i>
      <x v="2"/>
    </i>
    <i>
      <x v="3"/>
    </i>
    <i t="grand">
      <x/>
    </i>
  </rowItems>
  <colItems count="1">
    <i/>
  </colItems>
  <pageFields count="2">
    <pageField fld="5" hier="-1"/>
    <pageField fld="0" hier="-1"/>
  </pageFields>
  <dataFields count="1">
    <dataField name="Total Amount ($)" fld="4" baseField="0" baseItem="0" numFmtId="42"/>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A7F608-522A-7B4A-A0D7-DCA332F361E7}" name="earnings_pivot"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rowHeaderCaption="Category" colHeaderCaption="Month">
  <location ref="A4:B9" firstHeaderRow="1" firstDataRow="1" firstDataCol="1" rowPageCount="1" colPageCount="1"/>
  <pivotFields count="9">
    <pivotField showAll="0">
      <items count="3">
        <item x="0"/>
        <item x="1"/>
        <item t="default"/>
      </items>
    </pivotField>
    <pivotField numFmtId="14" showAll="0">
      <items count="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t="default"/>
      </items>
    </pivotField>
    <pivotField showAll="0">
      <items count="18">
        <item h="1" x="9"/>
        <item h="1" x="6"/>
        <item x="16"/>
        <item x="0"/>
        <item x="3"/>
        <item x="14"/>
        <item x="2"/>
        <item x="7"/>
        <item x="12"/>
        <item x="8"/>
        <item x="10"/>
        <item sd="0" x="4"/>
        <item h="1" x="5"/>
        <item sd="0" x="13"/>
        <item h="1" sd="0" x="15"/>
        <item x="1"/>
        <item x="11"/>
        <item t="default"/>
      </items>
    </pivotField>
    <pivotField showAll="0">
      <items count="49">
        <item x="13"/>
        <item x="16"/>
        <item x="22"/>
        <item x="21"/>
        <item x="39"/>
        <item x="37"/>
        <item h="1" x="17"/>
        <item x="31"/>
        <item x="32"/>
        <item x="28"/>
        <item x="23"/>
        <item x="5"/>
        <item x="35"/>
        <item x="7"/>
        <item x="27"/>
        <item x="9"/>
        <item x="33"/>
        <item x="40"/>
        <item x="3"/>
        <item x="34"/>
        <item x="30"/>
        <item x="10"/>
        <item x="38"/>
        <item x="8"/>
        <item x="6"/>
        <item x="14"/>
        <item x="43"/>
        <item x="44"/>
        <item x="20"/>
        <item x="36"/>
        <item x="19"/>
        <item x="12"/>
        <item x="45"/>
        <item x="25"/>
        <item x="42"/>
        <item x="47"/>
        <item x="15"/>
        <item x="26"/>
        <item x="41"/>
        <item x="18"/>
        <item x="29"/>
        <item x="2"/>
        <item x="4"/>
        <item x="24"/>
        <item x="1"/>
        <item x="46"/>
        <item x="0"/>
        <item h="1" x="11"/>
        <item t="default"/>
      </items>
    </pivotField>
    <pivotField dataField="1" showAll="0"/>
    <pivotField axis="axisPage" multipleItemSelectionAllowed="1" showAll="0">
      <items count="3">
        <item x="1"/>
        <item h="1" x="0"/>
        <item t="default"/>
      </items>
    </pivotField>
    <pivotField showAll="0"/>
    <pivotField axis="axisRow" showAll="0">
      <items count="5">
        <item x="0"/>
        <item x="1"/>
        <item x="2"/>
        <item x="3"/>
        <item t="default"/>
      </items>
    </pivotField>
    <pivotField showAll="0">
      <items count="3">
        <item x="0"/>
        <item x="1"/>
        <item t="default"/>
      </items>
    </pivotField>
  </pivotFields>
  <rowFields count="1">
    <field x="7"/>
  </rowFields>
  <rowItems count="5">
    <i>
      <x/>
    </i>
    <i>
      <x v="1"/>
    </i>
    <i>
      <x v="2"/>
    </i>
    <i>
      <x v="3"/>
    </i>
    <i t="grand">
      <x/>
    </i>
  </rowItems>
  <colItems count="1">
    <i/>
  </colItems>
  <pageFields count="1">
    <pageField fld="5" hier="-1"/>
  </pageFields>
  <dataFields count="1">
    <dataField name="Total Amount ($)" fld="4" baseField="0" baseItem="0" numFmtId="7"/>
  </dataFields>
  <chartFormats count="2">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73BB614-F46B-1243-97E1-B14448CFB4EC}" name="earnings_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Category" colHeaderCaption="Month">
  <location ref="A4:E10" firstHeaderRow="1" firstDataRow="2" firstDataCol="1" rowPageCount="2" colPageCount="1"/>
  <pivotFields count="9">
    <pivotField axis="axisPage" showAll="0">
      <items count="3">
        <item x="0"/>
        <item x="1"/>
        <item t="default"/>
      </items>
    </pivotField>
    <pivotField numFmtId="14" showAll="0"/>
    <pivotField showAll="0">
      <items count="18">
        <item x="9"/>
        <item x="6"/>
        <item x="16"/>
        <item x="0"/>
        <item x="3"/>
        <item x="14"/>
        <item x="2"/>
        <item x="7"/>
        <item x="12"/>
        <item x="8"/>
        <item x="10"/>
        <item sd="0" x="4"/>
        <item x="5"/>
        <item sd="0" x="13"/>
        <item h="1" sd="0" x="15"/>
        <item x="1"/>
        <item x="11"/>
        <item t="default"/>
      </items>
    </pivotField>
    <pivotField axis="axisCol" showAll="0">
      <items count="49">
        <item x="13"/>
        <item x="16"/>
        <item x="22"/>
        <item x="21"/>
        <item x="39"/>
        <item x="37"/>
        <item h="1" x="17"/>
        <item x="31"/>
        <item x="32"/>
        <item x="28"/>
        <item x="23"/>
        <item x="5"/>
        <item x="35"/>
        <item x="7"/>
        <item x="27"/>
        <item x="9"/>
        <item x="33"/>
        <item x="40"/>
        <item x="3"/>
        <item x="34"/>
        <item x="30"/>
        <item x="10"/>
        <item x="38"/>
        <item x="8"/>
        <item x="6"/>
        <item x="14"/>
        <item x="43"/>
        <item x="44"/>
        <item x="20"/>
        <item x="36"/>
        <item x="19"/>
        <item x="12"/>
        <item x="45"/>
        <item x="25"/>
        <item x="42"/>
        <item x="47"/>
        <item x="15"/>
        <item x="26"/>
        <item x="41"/>
        <item x="18"/>
        <item x="29"/>
        <item x="2"/>
        <item x="4"/>
        <item x="24"/>
        <item x="1"/>
        <item x="46"/>
        <item x="0"/>
        <item h="1" x="11"/>
        <item t="default"/>
      </items>
    </pivotField>
    <pivotField dataField="1" showAll="0"/>
    <pivotField axis="axisPage" multipleItemSelectionAllowed="1" showAll="0">
      <items count="3">
        <item x="1"/>
        <item h="1" x="0"/>
        <item t="default"/>
      </items>
    </pivotField>
    <pivotField showAll="0"/>
    <pivotField axis="axisRow" showAll="0">
      <items count="5">
        <item x="0"/>
        <item x="1"/>
        <item x="2"/>
        <item x="3"/>
        <item t="default"/>
      </items>
    </pivotField>
    <pivotField showAll="0"/>
  </pivotFields>
  <rowFields count="1">
    <field x="7"/>
  </rowFields>
  <rowItems count="5">
    <i>
      <x/>
    </i>
    <i>
      <x v="1"/>
    </i>
    <i>
      <x v="2"/>
    </i>
    <i>
      <x v="3"/>
    </i>
    <i t="grand">
      <x/>
    </i>
  </rowItems>
  <colFields count="1">
    <field x="3"/>
  </colFields>
  <colItems count="4">
    <i>
      <x v="16"/>
    </i>
    <i>
      <x v="24"/>
    </i>
    <i>
      <x v="46"/>
    </i>
    <i t="grand">
      <x/>
    </i>
  </colItems>
  <pageFields count="2">
    <pageField fld="5" hier="-1"/>
    <pageField fld="0" hier="-1"/>
  </pageFields>
  <dataFields count="1">
    <dataField name="Total Amount ($)" fld="4" baseField="0" baseItem="0" numFmtId="7"/>
  </dataFields>
  <formats count="10">
    <format dxfId="0">
      <pivotArea type="all" dataOnly="0" outline="0" fieldPosition="0"/>
    </format>
    <format dxfId="1">
      <pivotArea outline="0" collapsedLevelsAreSubtotals="1" fieldPosition="0"/>
    </format>
    <format dxfId="2">
      <pivotArea type="origin" dataOnly="0" labelOnly="1" outline="0" fieldPosition="0"/>
    </format>
    <format dxfId="3">
      <pivotArea field="3" type="button" dataOnly="0" labelOnly="1" outline="0" axis="axisCol" fieldPosition="0"/>
    </format>
    <format dxfId="4">
      <pivotArea type="topRight" dataOnly="0" labelOnly="1" outline="0" fieldPosition="0"/>
    </format>
    <format dxfId="5">
      <pivotArea field="7" type="button" dataOnly="0" labelOnly="1" outline="0" axis="axisRow" fieldPosition="0"/>
    </format>
    <format dxfId="6">
      <pivotArea dataOnly="0" labelOnly="1" fieldPosition="0">
        <references count="1">
          <reference field="7" count="0"/>
        </references>
      </pivotArea>
    </format>
    <format dxfId="7">
      <pivotArea dataOnly="0" labelOnly="1" grandRow="1" outline="0" fieldPosition="0"/>
    </format>
    <format dxfId="8">
      <pivotArea dataOnly="0" labelOnly="1" fieldPosition="0">
        <references count="1">
          <reference field="3" count="3">
            <x v="16"/>
            <x v="24"/>
            <x v="46"/>
          </reference>
        </references>
      </pivotArea>
    </format>
    <format dxfId="9">
      <pivotArea dataOnly="0" labelOnly="1" grandCol="1" outline="0" fieldPosition="0"/>
    </format>
  </formats>
  <chartFormats count="6">
    <chartFormat chart="10" format="10" series="1">
      <pivotArea type="data" outline="0" fieldPosition="0">
        <references count="2">
          <reference field="4294967294" count="1" selected="0">
            <x v="0"/>
          </reference>
          <reference field="3" count="1" selected="0">
            <x v="16"/>
          </reference>
        </references>
      </pivotArea>
    </chartFormat>
    <chartFormat chart="10" format="11" series="1">
      <pivotArea type="data" outline="0" fieldPosition="0">
        <references count="2">
          <reference field="4294967294" count="1" selected="0">
            <x v="0"/>
          </reference>
          <reference field="3" count="1" selected="0">
            <x v="24"/>
          </reference>
        </references>
      </pivotArea>
    </chartFormat>
    <chartFormat chart="10" format="12" series="1">
      <pivotArea type="data" outline="0" fieldPosition="0">
        <references count="2">
          <reference field="4294967294" count="1" selected="0">
            <x v="0"/>
          </reference>
          <reference field="3" count="1" selected="0">
            <x v="46"/>
          </reference>
        </references>
      </pivotArea>
    </chartFormat>
    <chartFormat chart="13" format="0" series="1">
      <pivotArea type="data" outline="0" fieldPosition="0">
        <references count="2">
          <reference field="4294967294" count="1" selected="0">
            <x v="0"/>
          </reference>
          <reference field="3" count="1" selected="0">
            <x v="16"/>
          </reference>
        </references>
      </pivotArea>
    </chartFormat>
    <chartFormat chart="13" format="1" series="1">
      <pivotArea type="data" outline="0" fieldPosition="0">
        <references count="2">
          <reference field="4294967294" count="1" selected="0">
            <x v="0"/>
          </reference>
          <reference field="3" count="1" selected="0">
            <x v="24"/>
          </reference>
        </references>
      </pivotArea>
    </chartFormat>
    <chartFormat chart="13" format="2" series="1">
      <pivotArea type="data" outline="0" fieldPosition="0">
        <references count="2">
          <reference field="4294967294" count="1" selected="0">
            <x v="0"/>
          </reference>
          <reference field="3" count="1" selected="0">
            <x v="46"/>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F80AAA-42CD-A342-8A8D-09149152666B}" name="expenses_tab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Category" colHeaderCaption="DOW">
  <location ref="A5:D18" firstHeaderRow="1" firstDataRow="2" firstDataCol="1" rowPageCount="2" colPageCount="1"/>
  <pivotFields count="9">
    <pivotField axis="axisPage" showAll="0">
      <items count="3">
        <item x="0"/>
        <item x="1"/>
        <item t="default"/>
      </items>
    </pivotField>
    <pivotField numFmtId="14" showAll="0"/>
    <pivotField axis="axisRow" showAll="0" sortType="descending">
      <items count="18">
        <item x="11"/>
        <item x="1"/>
        <item h="1" x="15"/>
        <item x="13"/>
        <item h="1" x="5"/>
        <item x="4"/>
        <item x="10"/>
        <item x="8"/>
        <item x="12"/>
        <item x="7"/>
        <item x="2"/>
        <item x="14"/>
        <item x="3"/>
        <item x="0"/>
        <item x="16"/>
        <item h="1" x="6"/>
        <item h="1" x="9"/>
        <item t="default"/>
      </items>
    </pivotField>
    <pivotField showAll="0"/>
    <pivotField dataField="1" showAll="0"/>
    <pivotField axis="axisPage" multipleItemSelectionAllowed="1" showAll="0">
      <items count="3">
        <item h="1" x="1"/>
        <item x="0"/>
        <item t="default"/>
      </items>
    </pivotField>
    <pivotField showAll="0"/>
    <pivotField showAll="0"/>
    <pivotField axis="axisCol" showAll="0">
      <items count="3">
        <item x="0"/>
        <item x="1"/>
        <item t="default"/>
      </items>
    </pivotField>
  </pivotFields>
  <rowFields count="1">
    <field x="2"/>
  </rowFields>
  <rowItems count="12">
    <i>
      <x/>
    </i>
    <i>
      <x v="1"/>
    </i>
    <i>
      <x v="6"/>
    </i>
    <i>
      <x v="7"/>
    </i>
    <i>
      <x v="8"/>
    </i>
    <i>
      <x v="9"/>
    </i>
    <i>
      <x v="10"/>
    </i>
    <i>
      <x v="11"/>
    </i>
    <i>
      <x v="12"/>
    </i>
    <i>
      <x v="13"/>
    </i>
    <i>
      <x v="14"/>
    </i>
    <i t="grand">
      <x/>
    </i>
  </rowItems>
  <colFields count="1">
    <field x="8"/>
  </colFields>
  <colItems count="3">
    <i>
      <x/>
    </i>
    <i>
      <x v="1"/>
    </i>
    <i t="grand">
      <x/>
    </i>
  </colItems>
  <pageFields count="2">
    <pageField fld="5" hier="-1"/>
    <pageField fld="0" hier="-1"/>
  </pageFields>
  <dataFields count="1">
    <dataField name="Total Amount ($)" fld="4" baseField="0" baseItem="0" numFmtId="42"/>
  </dataFields>
  <formats count="1">
    <format dxfId="20">
      <pivotArea type="all" dataOnly="0" outline="0" fieldPosition="0"/>
    </format>
  </formats>
  <chartFormats count="6">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0"/>
          </reference>
        </references>
      </pivotArea>
    </chartFormat>
    <chartFormat chart="1" format="3" series="1">
      <pivotArea type="data" outline="0" fieldPosition="0">
        <references count="2">
          <reference field="4294967294" count="1" selected="0">
            <x v="0"/>
          </reference>
          <reference field="8" count="1" selected="0">
            <x v="1"/>
          </reference>
        </references>
      </pivotArea>
    </chartFormat>
    <chartFormat chart="6" format="0" series="1">
      <pivotArea type="data" outline="0" fieldPosition="0">
        <references count="2">
          <reference field="4294967294" count="1" selected="0">
            <x v="0"/>
          </reference>
          <reference field="8" count="1" selected="0">
            <x v="0"/>
          </reference>
        </references>
      </pivotArea>
    </chartFormat>
    <chartFormat chart="6" format="1" series="1">
      <pivotArea type="data" outline="0" fieldPosition="0">
        <references count="2">
          <reference field="4294967294" count="1" selected="0">
            <x v="0"/>
          </reference>
          <reference field="8"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8561748-A8A1-B94F-B199-1B0FE0B80F97}" sourceName="Category">
  <pivotTables>
    <pivotTable tabId="8" name="earnings_pivot"/>
    <pivotTable tabId="6" name="expenses_table"/>
    <pivotTable tabId="15" name="pivot_category"/>
    <pivotTable tabId="17" name="PivotTable3"/>
  </pivotTables>
  <data>
    <tabular pivotCacheId="200922415">
      <items count="17">
        <i x="9"/>
        <i x="6"/>
        <i x="16" s="1"/>
        <i x="0" s="1"/>
        <i x="3" s="1"/>
        <i x="14" s="1"/>
        <i x="2" s="1"/>
        <i x="7" s="1"/>
        <i x="12" s="1"/>
        <i x="8" s="1"/>
        <i x="10" s="1"/>
        <i x="4" s="1"/>
        <i x="5"/>
        <i x="13" s="1"/>
        <i x="15"/>
        <i x="1" s="1"/>
        <i x="1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day_Extended_Weekend__inc_Friday" xr10:uid="{C720C0DC-9057-B74F-B979-1C28440FCE5A}" sourceName="Workday/Extended Weekend (inc Friday)">
  <pivotTables>
    <pivotTable tabId="8" name="earnings_pivot"/>
    <pivotTable tabId="6" name="expenses_table"/>
    <pivotTable tabId="15" name="pivot_category"/>
    <pivotTable tabId="17" name="PivotTable3"/>
  </pivotTables>
  <data>
    <tabular pivotCacheId="20092241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ethod" xr10:uid="{B902970D-383B-0145-9A66-002D73A12C99}" sourceName="Method">
  <pivotTables>
    <pivotTable tabId="8" name="earnings_pivot"/>
    <pivotTable tabId="15" name="pivot_category"/>
    <pivotTable tabId="17" name="PivotTable3"/>
  </pivotTables>
  <data>
    <tabular pivotCacheId="20092241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93082169-2C56-F342-B87B-1FABBE0C380F}" sourceName="Month">
  <pivotTables>
    <pivotTable tabId="13" name="earnings_pivot"/>
  </pivotTables>
  <data>
    <tabular pivotCacheId="200922415">
      <items count="4">
        <i x="0" s="1"/>
        <i x="1"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day_Extended_Weekend__inc_Friday1" xr10:uid="{F51CB550-D53E-9242-8FA4-E172C4FB113D}" sourceName="Workday/Extended Weekend (inc Friday)">
  <pivotTables>
    <pivotTable tabId="12" name="expenses_table"/>
  </pivotTables>
  <data>
    <tabular pivotCacheId="20092241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0A837B24-03E4-BC49-A9E8-016206E296D2}" cache="Slicer_Category" caption="Category" startItem="2" style="SlicerStyleDark4" rowHeight="230716"/>
  <slicer name="Workday/Extended Weekend (inc Friday)" xr10:uid="{4B451EC3-F6B6-8144-8073-FE6A8C21501B}" cache="Slicer_Workday_Extended_Weekend__inc_Friday" caption="Workday/Extended Weekend (inc Friday)" style="SlicerStyleDark4" rowHeight="230716"/>
  <slicer name="Method" xr10:uid="{6F0F8EF4-E08B-D347-92F2-692DF2824AF1}" cache="Slicer_Method" caption="Payment Method" style="SlicerStyleDark4"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B1D3693-3EBA-F744-A445-C2DE8331D1FF}" cache="Slicer_Month" caption="Month"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orkday/Extended Weekend (inc Friday) 1" xr10:uid="{53AE1A12-A3EA-F640-B5AB-179001C3C029}" cache="Slicer_Workday_Extended_Weekend__inc_Friday1" caption="Workday/Extended Weekend (inc Friday)" style="SlicerStyleLight4"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E2BBCA-3F43-EA48-9EC4-0007134C9FBC}" name="expenses_table" displayName="expenses_table" ref="A1:I247" totalsRowShown="0" headerRowDxfId="41" headerRowBorderDxfId="40" tableBorderDxfId="39">
  <autoFilter ref="A1:I247" xr:uid="{1CE2BBCA-3F43-EA48-9EC4-0007134C9FBC}">
    <filterColumn colId="4">
      <customFilters>
        <customFilter operator="lessThan" val="0"/>
      </customFilters>
    </filterColumn>
  </autoFilter>
  <sortState xmlns:xlrd2="http://schemas.microsoft.com/office/spreadsheetml/2017/richdata2" ref="A2:I247">
    <sortCondition ref="B1:B247"/>
  </sortState>
  <tableColumns count="9">
    <tableColumn id="1" xr3:uid="{F10CA1B2-7120-C84C-8023-87180B21085B}" name="Method"/>
    <tableColumn id="2" xr3:uid="{1B439FAA-0761-C44E-965D-469A22852A8F}" name="Transaction Date" dataDxfId="38"/>
    <tableColumn id="3" xr3:uid="{CC2B1945-8262-9145-9F19-C2DE98427053}" name="Category"/>
    <tableColumn id="4" xr3:uid="{A13631DC-44F7-D247-9F04-999BA9E49159}" name="Merchant"/>
    <tableColumn id="5" xr3:uid="{92221C3F-3723-3E46-9028-2994DF171F8A}" name="Amount ($)"/>
    <tableColumn id="9" xr3:uid="{5E07B6B1-B6A7-FD45-A36B-AE02CF6A75AA}" name="Spending or Income" dataDxfId="37">
      <calculatedColumnFormula>IF(expenses_table[[#This Row],[Amount ($)]]&lt;0, "Spending", "Income")</calculatedColumnFormula>
    </tableColumn>
    <tableColumn id="6" xr3:uid="{C747EDCA-AF62-A541-9179-3179FBEC7C11}" name="Need/Want"/>
    <tableColumn id="7" xr3:uid="{38B9BC3B-CEB7-1246-A416-997FA882D8A9}" name="Month" dataDxfId="36">
      <calculatedColumnFormula>TEXT(expenses_table[[#This Row],[Transaction Date]], "mmmm")</calculatedColumnFormula>
    </tableColumn>
    <tableColumn id="8" xr3:uid="{821F97FE-09B4-E647-907B-FEFE3B9E94F7}" name="Workday/Extended Weekend (inc Friday)" dataDxfId="35">
      <calculatedColumnFormula>IF(WEEKDAY(expenses_table[[#This Row],[Transaction Date]], 2) &lt;= 4, "Workday", "Ext-Weekend")</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6A8F48-A898-7B41-8B2F-2C8E9106DD5A}" name="earnings_table" displayName="earnings_table" ref="A1:I247" totalsRowShown="0" headerRowDxfId="34" dataDxfId="32" headerRowBorderDxfId="33" tableBorderDxfId="31" totalsRowBorderDxfId="30">
  <autoFilter ref="A1:I247" xr:uid="{1B6A8F48-A898-7B41-8B2F-2C8E9106DD5A}">
    <filterColumn colId="2">
      <filters>
        <filter val="E-Transfer"/>
        <filter val="Payroll"/>
        <filter val="Taxes"/>
      </filters>
    </filterColumn>
    <filterColumn colId="4">
      <customFilters>
        <customFilter operator="greaterThan" val="0"/>
      </customFilters>
    </filterColumn>
  </autoFilter>
  <tableColumns count="9">
    <tableColumn id="1" xr3:uid="{31B2C3DA-4854-9844-9496-96146F16A89E}" name="Method" dataDxfId="29"/>
    <tableColumn id="2" xr3:uid="{F71D2D76-F449-6846-A86A-31D132D01864}" name="Transaction Date" dataDxfId="28"/>
    <tableColumn id="3" xr3:uid="{698BE150-94AA-6647-A4A5-F0D1632492E8}" name="Category" dataDxfId="27"/>
    <tableColumn id="4" xr3:uid="{62EA866A-6213-BE46-A5CC-E8DAC9C406A8}" name="Merchant" dataDxfId="26"/>
    <tableColumn id="5" xr3:uid="{28935B6D-449E-5A45-AA26-1E8220AE2B4F}" name="Amount ($)" dataDxfId="25"/>
    <tableColumn id="6" xr3:uid="{FD1C89E1-120E-994B-B144-AC49F06A5BCE}" name="Spending or Income" dataDxfId="24"/>
    <tableColumn id="7" xr3:uid="{5DA1230D-54BC-734B-A7E7-501E0542A11B}" name="Need/Want" dataDxfId="23"/>
    <tableColumn id="8" xr3:uid="{B107A14D-0255-0149-B572-B678995ADF37}" name="Month" dataDxfId="22"/>
    <tableColumn id="9" xr3:uid="{B38D5AA0-A0B8-E54B-84D7-E0C0E1511AE4}" name="Workday/Extended Weekend (inc Friday)" dataDxfId="2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0EF351-E274-B742-BA70-BF66AF535AA2}" name="clean_table" displayName="clean_table" ref="A1:I247" totalsRowShown="0" headerRowDxfId="19" headerRowBorderDxfId="18" tableBorderDxfId="17">
  <autoFilter ref="A1:I247" xr:uid="{2E0EF351-E274-B742-BA70-BF66AF535AA2}">
    <filterColumn colId="2">
      <filters>
        <filter val="Clothing"/>
        <filter val="E-Transfer"/>
        <filter val="Entertainment"/>
        <filter val="Fitness"/>
        <filter val="Food"/>
        <filter val="Gift"/>
        <filter val="Grocery"/>
        <filter val="Healthcare"/>
        <filter val="Other"/>
        <filter val="Payroll"/>
        <filter val="Savings"/>
        <filter val="Taxes"/>
        <filter val="Transportation"/>
        <filter val="Withdrawal"/>
      </filters>
    </filterColumn>
  </autoFilter>
  <sortState xmlns:xlrd2="http://schemas.microsoft.com/office/spreadsheetml/2017/richdata2" ref="A2:I247">
    <sortCondition ref="B1:B247"/>
  </sortState>
  <tableColumns count="9">
    <tableColumn id="1" xr3:uid="{A3AC953F-C3BF-EC4D-BED6-3CD2101D70CB}" name="Method"/>
    <tableColumn id="2" xr3:uid="{A5BF0BD9-2C81-0044-A20C-49D5AAB02C7F}" name="Transaction Date" dataDxfId="16"/>
    <tableColumn id="3" xr3:uid="{1F839404-3984-5942-A4B6-A0BA5517ECBE}" name="Category"/>
    <tableColumn id="4" xr3:uid="{2E492010-3649-CE4D-B40E-51953B8AA2B4}" name="Merchant"/>
    <tableColumn id="5" xr3:uid="{DA92C096-E88D-5247-9AFF-65920543CDCF}" name="Amount ($)"/>
    <tableColumn id="9" xr3:uid="{7C9899EE-AB63-5148-93CF-F8AFDDB6142C}" name="Spending or Income" dataDxfId="15">
      <calculatedColumnFormula>IF(clean_table[[#This Row],[Amount ($)]]&lt;0, "Spending", "Income")</calculatedColumnFormula>
    </tableColumn>
    <tableColumn id="6" xr3:uid="{F75F65BF-D5DF-BB45-A978-62BAC39848E0}" name="Need/Want"/>
    <tableColumn id="7" xr3:uid="{AD3A5953-37D8-9346-8570-AF420D890048}" name="Month" dataDxfId="14">
      <calculatedColumnFormula>TEXT(clean_table[[#This Row],[Transaction Date]], "mmmm")</calculatedColumnFormula>
    </tableColumn>
    <tableColumn id="8" xr3:uid="{2C48890E-6BA1-834F-8B9C-C6D4CD51ADFD}" name="Workday/Extended Weekend (inc Friday)" dataDxfId="13">
      <calculatedColumnFormula>IF(WEEKDAY(clean_table[[#This Row],[Transaction Date]], 2) &lt;= 4, "Workday", "Ext-Weekend")</calculatedColumnFormula>
    </tableColumn>
  </tableColumns>
  <tableStyleInfo name="TableStyleMedium12" showFirstColumn="0" showLastColumn="0"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Transaction_Date" xr10:uid="{0286B6F8-9F6D-1649-ADC5-4614D274D440}" sourceName="Transaction Date">
  <pivotTables>
    <pivotTable tabId="8" name="earnings_pivot"/>
    <pivotTable tabId="6" name="expenses_table"/>
    <pivotTable tabId="15" name="pivot_category"/>
    <pivotTable tabId="17" name="PivotTable3"/>
  </pivotTables>
  <state minimalRefreshVersion="6" lastRefreshVersion="6" pivotCacheId="200922415" filterType="unknown">
    <bounds startDate="2024-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Transaction Date" xr10:uid="{941A9B22-E33D-3241-A22C-D8C7AF06D1B1}" cache="NativeTimeline_Transaction_Date" caption="Transaction Date" showSelectionLabel="0" showTimeLevel="0" level="2" selectionLevel="2" scrollPosition="2024-08-25T00:00:00" style="TimeSlicerStyleDark4"/>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A4593-1015-0D49-97A1-B65149B47EFD}">
  <dimension ref="A2:L24"/>
  <sheetViews>
    <sheetView showGridLines="0" showRowColHeaders="0" zoomScale="114" workbookViewId="0">
      <selection activeCell="B25" sqref="B25"/>
    </sheetView>
  </sheetViews>
  <sheetFormatPr baseColWidth="10" defaultRowHeight="15" x14ac:dyDescent="0.2"/>
  <cols>
    <col min="1" max="1" width="5.5" customWidth="1"/>
    <col min="2" max="2" width="146.83203125" customWidth="1"/>
  </cols>
  <sheetData>
    <row r="2" spans="2:12" ht="4" customHeight="1" x14ac:dyDescent="0.2"/>
    <row r="3" spans="2:12" ht="35" x14ac:dyDescent="0.35">
      <c r="B3" s="44" t="s">
        <v>106</v>
      </c>
      <c r="C3" s="44"/>
      <c r="D3" s="44"/>
      <c r="E3" s="44"/>
      <c r="F3" s="44"/>
      <c r="G3" s="44"/>
      <c r="H3" s="44"/>
      <c r="I3" s="44"/>
      <c r="J3" s="44"/>
      <c r="K3" s="44"/>
      <c r="L3" s="44"/>
    </row>
    <row r="5" spans="2:12" ht="18" x14ac:dyDescent="0.2">
      <c r="C5" s="42"/>
      <c r="D5" s="42"/>
      <c r="E5" s="42"/>
      <c r="F5" s="42"/>
      <c r="G5" s="42"/>
      <c r="H5" s="42"/>
    </row>
    <row r="6" spans="2:12" ht="23" x14ac:dyDescent="0.25">
      <c r="B6" s="53" t="s">
        <v>103</v>
      </c>
      <c r="C6" s="42"/>
      <c r="D6" s="42"/>
      <c r="E6" s="42"/>
    </row>
    <row r="9" spans="2:12" ht="21" x14ac:dyDescent="0.25">
      <c r="B9" s="52" t="s">
        <v>101</v>
      </c>
    </row>
    <row r="11" spans="2:12" ht="18" x14ac:dyDescent="0.2">
      <c r="B11" s="41" t="s">
        <v>105</v>
      </c>
    </row>
    <row r="12" spans="2:12" ht="18" x14ac:dyDescent="0.2">
      <c r="B12" s="42" t="s">
        <v>104</v>
      </c>
    </row>
    <row r="15" spans="2:12" ht="21" x14ac:dyDescent="0.25">
      <c r="B15" s="52" t="s">
        <v>102</v>
      </c>
    </row>
    <row r="16" spans="2:12" ht="190" x14ac:dyDescent="0.2">
      <c r="B16" s="54" t="s">
        <v>107</v>
      </c>
    </row>
    <row r="19" spans="1:2" ht="21" x14ac:dyDescent="0.25">
      <c r="B19" s="52" t="s">
        <v>113</v>
      </c>
    </row>
    <row r="20" spans="1:2" ht="18" x14ac:dyDescent="0.2">
      <c r="B20" s="42" t="s">
        <v>114</v>
      </c>
    </row>
    <row r="23" spans="1:2" ht="21" x14ac:dyDescent="0.25">
      <c r="B23" s="43" t="s">
        <v>99</v>
      </c>
    </row>
    <row r="24" spans="1:2" ht="23" x14ac:dyDescent="0.25">
      <c r="A24" s="39"/>
      <c r="B24" s="55" t="s">
        <v>98</v>
      </c>
    </row>
  </sheetData>
  <sheetProtection sheet="1" objects="1" scenarios="1" select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813E8-23BF-FF44-B015-1FE81D517B4E}">
  <dimension ref="A1:E15"/>
  <sheetViews>
    <sheetView zoomScale="172" workbookViewId="0">
      <selection activeCell="D19" sqref="D19"/>
    </sheetView>
  </sheetViews>
  <sheetFormatPr baseColWidth="10" defaultRowHeight="15" x14ac:dyDescent="0.2"/>
  <cols>
    <col min="1" max="1" width="16.33203125" customWidth="1"/>
    <col min="2" max="2" width="11.83203125" bestFit="1" customWidth="1"/>
  </cols>
  <sheetData>
    <row r="1" spans="1:5" x14ac:dyDescent="0.2">
      <c r="A1" s="7" t="s">
        <v>80</v>
      </c>
      <c r="B1" t="s">
        <v>82</v>
      </c>
    </row>
    <row r="3" spans="1:5" x14ac:dyDescent="0.2">
      <c r="A3" s="7" t="s">
        <v>88</v>
      </c>
      <c r="B3" t="s">
        <v>90</v>
      </c>
      <c r="D3" t="str" cm="1">
        <f t="array" ref="D3:D12">A4:A13</f>
        <v>Transportation</v>
      </c>
      <c r="E3" cm="1">
        <f t="array" ref="E3:E12">ABS(B4:B13)</f>
        <v>1065.02</v>
      </c>
    </row>
    <row r="4" spans="1:5" x14ac:dyDescent="0.2">
      <c r="A4" s="8" t="s">
        <v>33</v>
      </c>
      <c r="B4" s="57">
        <v>-1065.02</v>
      </c>
      <c r="D4" t="str">
        <v>Entertainment</v>
      </c>
      <c r="E4">
        <v>929.1</v>
      </c>
    </row>
    <row r="5" spans="1:5" x14ac:dyDescent="0.2">
      <c r="A5" s="8" t="s">
        <v>15</v>
      </c>
      <c r="B5" s="57">
        <v>-929.1</v>
      </c>
      <c r="D5" t="str">
        <v>E-Transfer</v>
      </c>
      <c r="E5">
        <v>751.5</v>
      </c>
    </row>
    <row r="6" spans="1:5" x14ac:dyDescent="0.2">
      <c r="A6" s="8" t="s">
        <v>6</v>
      </c>
      <c r="B6" s="57">
        <v>-751.5</v>
      </c>
      <c r="D6" t="str">
        <v>Food</v>
      </c>
      <c r="E6">
        <v>474.3300000000001</v>
      </c>
    </row>
    <row r="7" spans="1:5" x14ac:dyDescent="0.2">
      <c r="A7" s="8" t="s">
        <v>12</v>
      </c>
      <c r="B7" s="57">
        <v>-474.3300000000001</v>
      </c>
      <c r="D7" t="str">
        <v>Healthcare</v>
      </c>
      <c r="E7">
        <v>240.11</v>
      </c>
    </row>
    <row r="8" spans="1:5" x14ac:dyDescent="0.2">
      <c r="A8" s="8" t="s">
        <v>25</v>
      </c>
      <c r="B8" s="57">
        <v>-240.11</v>
      </c>
      <c r="D8" t="str">
        <v>Clothing</v>
      </c>
      <c r="E8">
        <v>146.88999999999999</v>
      </c>
    </row>
    <row r="9" spans="1:5" x14ac:dyDescent="0.2">
      <c r="A9" s="8" t="s">
        <v>62</v>
      </c>
      <c r="B9" s="57">
        <v>-146.88999999999999</v>
      </c>
      <c r="D9" t="str">
        <v>Withdrawal</v>
      </c>
      <c r="E9">
        <v>140</v>
      </c>
    </row>
    <row r="10" spans="1:5" x14ac:dyDescent="0.2">
      <c r="A10" s="8" t="s">
        <v>31</v>
      </c>
      <c r="B10" s="57">
        <v>-140</v>
      </c>
      <c r="D10" t="str">
        <v>Fitness</v>
      </c>
      <c r="E10">
        <v>42.26</v>
      </c>
    </row>
    <row r="11" spans="1:5" x14ac:dyDescent="0.2">
      <c r="A11" s="8" t="s">
        <v>44</v>
      </c>
      <c r="B11" s="57">
        <v>-42.26</v>
      </c>
      <c r="D11" t="str">
        <v>Gift</v>
      </c>
      <c r="E11">
        <v>33.9</v>
      </c>
    </row>
    <row r="12" spans="1:5" x14ac:dyDescent="0.2">
      <c r="A12" s="8" t="s">
        <v>20</v>
      </c>
      <c r="B12" s="57">
        <v>-33.9</v>
      </c>
      <c r="D12" t="str">
        <v>Other</v>
      </c>
      <c r="E12">
        <v>9.24</v>
      </c>
    </row>
    <row r="13" spans="1:5" x14ac:dyDescent="0.2">
      <c r="A13" s="8" t="s">
        <v>30</v>
      </c>
      <c r="B13" s="57">
        <v>-9.24</v>
      </c>
    </row>
    <row r="14" spans="1:5" x14ac:dyDescent="0.2">
      <c r="A14" s="8" t="s">
        <v>37</v>
      </c>
      <c r="B14" s="57">
        <v>-2.99</v>
      </c>
    </row>
    <row r="15" spans="1:5" x14ac:dyDescent="0.2">
      <c r="A15" s="8" t="s">
        <v>78</v>
      </c>
      <c r="B15" s="57">
        <v>-3835.3399999999997</v>
      </c>
    </row>
  </sheetData>
  <conditionalFormatting sqref="A4:A13">
    <cfRule type="top10" dxfId="12" priority="1" bottom="1" rank="3"/>
  </conditionalFormatting>
  <conditionalFormatting sqref="A6">
    <cfRule type="top10" dxfId="11" priority="2" rank="3"/>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B15A5-4555-0B44-BDCF-73A7E44CEA5F}">
  <dimension ref="A3:B45"/>
  <sheetViews>
    <sheetView workbookViewId="0">
      <selection activeCell="B6" sqref="B6"/>
    </sheetView>
  </sheetViews>
  <sheetFormatPr baseColWidth="10" defaultRowHeight="15" x14ac:dyDescent="0.2"/>
  <cols>
    <col min="1" max="1" width="16.83203125" bestFit="1" customWidth="1"/>
    <col min="2" max="2" width="18" bestFit="1" customWidth="1"/>
  </cols>
  <sheetData>
    <row r="3" spans="1:2" x14ac:dyDescent="0.2">
      <c r="A3" s="7" t="s">
        <v>88</v>
      </c>
      <c r="B3" t="s">
        <v>89</v>
      </c>
    </row>
    <row r="4" spans="1:2" x14ac:dyDescent="0.2">
      <c r="A4" s="8" t="s">
        <v>60</v>
      </c>
      <c r="B4" s="57">
        <v>-575</v>
      </c>
    </row>
    <row r="5" spans="1:2" x14ac:dyDescent="0.2">
      <c r="A5" s="8" t="s">
        <v>34</v>
      </c>
      <c r="B5" s="57">
        <v>-231.44</v>
      </c>
    </row>
    <row r="6" spans="1:2" x14ac:dyDescent="0.2">
      <c r="A6" s="8" t="s">
        <v>48</v>
      </c>
      <c r="B6" s="57">
        <v>-208.32999999999998</v>
      </c>
    </row>
    <row r="7" spans="1:2" x14ac:dyDescent="0.2">
      <c r="A7" s="8" t="s">
        <v>59</v>
      </c>
      <c r="B7" s="57">
        <v>-170</v>
      </c>
    </row>
    <row r="8" spans="1:2" x14ac:dyDescent="0.2">
      <c r="A8" s="8" t="s">
        <v>66</v>
      </c>
      <c r="B8" s="57">
        <v>-128.13</v>
      </c>
    </row>
    <row r="9" spans="1:2" x14ac:dyDescent="0.2">
      <c r="A9" s="8" t="s">
        <v>14</v>
      </c>
      <c r="B9" s="57">
        <v>-111.64999999999998</v>
      </c>
    </row>
    <row r="10" spans="1:2" x14ac:dyDescent="0.2">
      <c r="A10" s="8" t="s">
        <v>63</v>
      </c>
      <c r="B10" s="57">
        <v>-101.69</v>
      </c>
    </row>
    <row r="11" spans="1:2" x14ac:dyDescent="0.2">
      <c r="A11" s="8" t="s">
        <v>49</v>
      </c>
      <c r="B11" s="57">
        <v>-86.37</v>
      </c>
    </row>
    <row r="12" spans="1:2" x14ac:dyDescent="0.2">
      <c r="A12" s="8" t="s">
        <v>23</v>
      </c>
      <c r="B12" s="57">
        <v>-84.22999999999999</v>
      </c>
    </row>
    <row r="13" spans="1:2" x14ac:dyDescent="0.2">
      <c r="A13" s="8" t="s">
        <v>70</v>
      </c>
      <c r="B13" s="57">
        <v>-73.36</v>
      </c>
    </row>
    <row r="14" spans="1:2" x14ac:dyDescent="0.2">
      <c r="A14" s="8" t="s">
        <v>54</v>
      </c>
      <c r="B14" s="57">
        <v>-67.48</v>
      </c>
    </row>
    <row r="15" spans="1:2" x14ac:dyDescent="0.2">
      <c r="A15" s="8" t="s">
        <v>71</v>
      </c>
      <c r="B15" s="57">
        <v>-56.65</v>
      </c>
    </row>
    <row r="16" spans="1:2" x14ac:dyDescent="0.2">
      <c r="A16" s="8" t="s">
        <v>45</v>
      </c>
      <c r="B16" s="57">
        <v>-53.56</v>
      </c>
    </row>
    <row r="17" spans="1:2" x14ac:dyDescent="0.2">
      <c r="A17" s="8" t="s">
        <v>39</v>
      </c>
      <c r="B17" s="57">
        <v>-53.34</v>
      </c>
    </row>
    <row r="18" spans="1:2" x14ac:dyDescent="0.2">
      <c r="A18" s="8" t="s">
        <v>69</v>
      </c>
      <c r="B18" s="57">
        <v>-51.02</v>
      </c>
    </row>
    <row r="19" spans="1:2" x14ac:dyDescent="0.2">
      <c r="A19" s="8" t="s">
        <v>68</v>
      </c>
      <c r="B19" s="57">
        <v>-49.72</v>
      </c>
    </row>
    <row r="20" spans="1:2" x14ac:dyDescent="0.2">
      <c r="A20" s="8" t="s">
        <v>58</v>
      </c>
      <c r="B20" s="57">
        <v>-48.300000000000004</v>
      </c>
    </row>
    <row r="21" spans="1:2" x14ac:dyDescent="0.2">
      <c r="A21" s="8" t="s">
        <v>41</v>
      </c>
      <c r="B21" s="57">
        <v>-46.43</v>
      </c>
    </row>
    <row r="22" spans="1:2" x14ac:dyDescent="0.2">
      <c r="A22" s="8" t="s">
        <v>64</v>
      </c>
      <c r="B22" s="57">
        <v>-45.2</v>
      </c>
    </row>
    <row r="23" spans="1:2" x14ac:dyDescent="0.2">
      <c r="A23" s="8" t="s">
        <v>26</v>
      </c>
      <c r="B23" s="57">
        <v>-36.21</v>
      </c>
    </row>
    <row r="24" spans="1:2" x14ac:dyDescent="0.2">
      <c r="A24" s="8" t="s">
        <v>52</v>
      </c>
      <c r="B24" s="57">
        <v>-34.450000000000003</v>
      </c>
    </row>
    <row r="25" spans="1:2" x14ac:dyDescent="0.2">
      <c r="A25" s="8" t="s">
        <v>21</v>
      </c>
      <c r="B25" s="57">
        <v>-33.9</v>
      </c>
    </row>
    <row r="26" spans="1:2" x14ac:dyDescent="0.2">
      <c r="A26" s="8" t="s">
        <v>61</v>
      </c>
      <c r="B26" s="57">
        <v>-33.9</v>
      </c>
    </row>
    <row r="27" spans="1:2" x14ac:dyDescent="0.2">
      <c r="A27" s="8" t="s">
        <v>65</v>
      </c>
      <c r="B27" s="57">
        <v>-33.880000000000003</v>
      </c>
    </row>
    <row r="28" spans="1:2" x14ac:dyDescent="0.2">
      <c r="A28" s="8" t="s">
        <v>28</v>
      </c>
      <c r="B28" s="57">
        <v>-31.830000000000002</v>
      </c>
    </row>
    <row r="29" spans="1:2" x14ac:dyDescent="0.2">
      <c r="A29" s="8" t="s">
        <v>36</v>
      </c>
      <c r="B29" s="57">
        <v>-24.26</v>
      </c>
    </row>
    <row r="30" spans="1:2" x14ac:dyDescent="0.2">
      <c r="A30" s="8" t="s">
        <v>51</v>
      </c>
      <c r="B30" s="57">
        <v>-22.6</v>
      </c>
    </row>
    <row r="31" spans="1:2" x14ac:dyDescent="0.2">
      <c r="A31" s="8" t="s">
        <v>53</v>
      </c>
      <c r="B31" s="57">
        <v>-21.840000000000003</v>
      </c>
    </row>
    <row r="32" spans="1:2" x14ac:dyDescent="0.2">
      <c r="A32" s="8" t="s">
        <v>46</v>
      </c>
      <c r="B32" s="57">
        <v>-20.11</v>
      </c>
    </row>
    <row r="33" spans="1:2" x14ac:dyDescent="0.2">
      <c r="A33" s="8" t="s">
        <v>67</v>
      </c>
      <c r="B33" s="57">
        <v>-16.940000000000001</v>
      </c>
    </row>
    <row r="34" spans="1:2" x14ac:dyDescent="0.2">
      <c r="A34" s="8" t="s">
        <v>50</v>
      </c>
      <c r="B34" s="57">
        <v>-16.100000000000001</v>
      </c>
    </row>
    <row r="35" spans="1:2" x14ac:dyDescent="0.2">
      <c r="A35" s="8" t="s">
        <v>47</v>
      </c>
      <c r="B35" s="57">
        <v>-15.8</v>
      </c>
    </row>
    <row r="36" spans="1:2" x14ac:dyDescent="0.2">
      <c r="A36" s="8" t="s">
        <v>19</v>
      </c>
      <c r="B36" s="57">
        <v>-15.18</v>
      </c>
    </row>
    <row r="37" spans="1:2" x14ac:dyDescent="0.2">
      <c r="A37" s="8" t="s">
        <v>35</v>
      </c>
      <c r="B37" s="57">
        <v>-14.38</v>
      </c>
    </row>
    <row r="38" spans="1:2" x14ac:dyDescent="0.2">
      <c r="A38" s="8" t="s">
        <v>22</v>
      </c>
      <c r="B38" s="57">
        <v>-14.16</v>
      </c>
    </row>
    <row r="39" spans="1:2" x14ac:dyDescent="0.2">
      <c r="A39" s="8" t="s">
        <v>40</v>
      </c>
      <c r="B39" s="57">
        <v>-10.46</v>
      </c>
    </row>
    <row r="40" spans="1:2" x14ac:dyDescent="0.2">
      <c r="A40" s="8" t="s">
        <v>55</v>
      </c>
      <c r="B40" s="57">
        <v>-10.17</v>
      </c>
    </row>
    <row r="41" spans="1:2" x14ac:dyDescent="0.2">
      <c r="A41" s="8" t="s">
        <v>29</v>
      </c>
      <c r="B41" s="57">
        <v>-4.5999999999999996</v>
      </c>
    </row>
    <row r="42" spans="1:2" x14ac:dyDescent="0.2">
      <c r="A42" s="8" t="s">
        <v>13</v>
      </c>
      <c r="B42" s="57">
        <v>-4.08</v>
      </c>
    </row>
    <row r="43" spans="1:2" x14ac:dyDescent="0.2">
      <c r="A43" s="8" t="s">
        <v>38</v>
      </c>
      <c r="B43" s="57">
        <v>-2.99</v>
      </c>
    </row>
    <row r="44" spans="1:2" x14ac:dyDescent="0.2">
      <c r="A44" s="8" t="s">
        <v>9</v>
      </c>
      <c r="B44" s="57">
        <v>4930.8200000000006</v>
      </c>
    </row>
    <row r="45" spans="1:2" x14ac:dyDescent="0.2">
      <c r="A45" s="8" t="s">
        <v>78</v>
      </c>
      <c r="B45" s="57">
        <v>2271.0800000000004</v>
      </c>
    </row>
  </sheetData>
  <conditionalFormatting sqref="A4:A6">
    <cfRule type="top10" dxfId="10" priority="1" bottom="1" rank="3"/>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5A5E5-D110-9B40-8BD5-5D7BECDAF1FD}">
  <dimension ref="A1:I247"/>
  <sheetViews>
    <sheetView zoomScale="142" workbookViewId="0">
      <selection activeCell="D1" sqref="D1"/>
    </sheetView>
  </sheetViews>
  <sheetFormatPr baseColWidth="10" defaultColWidth="8.83203125" defaultRowHeight="15" x14ac:dyDescent="0.2"/>
  <cols>
    <col min="1" max="1" width="12.5" customWidth="1"/>
    <col min="2" max="2" width="19" customWidth="1"/>
    <col min="3" max="3" width="24.33203125" customWidth="1"/>
    <col min="4" max="4" width="16.5" customWidth="1"/>
    <col min="5" max="5" width="14.83203125" customWidth="1"/>
    <col min="6" max="6" width="21.6640625" customWidth="1"/>
    <col min="7" max="7" width="11.5" customWidth="1"/>
    <col min="8" max="8" width="30" customWidth="1"/>
    <col min="9" max="9" width="38.33203125" customWidth="1"/>
  </cols>
  <sheetData>
    <row r="1" spans="1:9" x14ac:dyDescent="0.2">
      <c r="A1" s="6" t="s">
        <v>0</v>
      </c>
      <c r="B1" s="6" t="s">
        <v>1</v>
      </c>
      <c r="C1" s="6" t="s">
        <v>72</v>
      </c>
      <c r="D1" s="6" t="s">
        <v>2</v>
      </c>
      <c r="E1" s="6" t="s">
        <v>73</v>
      </c>
      <c r="F1" s="6" t="s">
        <v>80</v>
      </c>
      <c r="G1" s="6" t="s">
        <v>3</v>
      </c>
      <c r="H1" s="6" t="s">
        <v>4</v>
      </c>
      <c r="I1" s="6" t="s">
        <v>85</v>
      </c>
    </row>
    <row r="2" spans="1:9" x14ac:dyDescent="0.2">
      <c r="A2" t="s">
        <v>5</v>
      </c>
      <c r="B2" s="1">
        <v>45506</v>
      </c>
      <c r="C2" t="s">
        <v>6</v>
      </c>
      <c r="D2" t="s">
        <v>7</v>
      </c>
      <c r="E2">
        <v>-10</v>
      </c>
      <c r="F2" t="str">
        <f>IF(expenses_table[[#This Row],[Amount ($)]]&lt;0, "Spending", "Income")</f>
        <v>Spending</v>
      </c>
      <c r="G2">
        <v>0</v>
      </c>
      <c r="H2" t="str">
        <f>TEXT(expenses_table[[#This Row],[Transaction Date]], "mmmm")</f>
        <v>August</v>
      </c>
      <c r="I2" t="str">
        <f>IF(WEEKDAY(expenses_table[[#This Row],[Transaction Date]], 2) &lt;= 4, "Workday", "Ext-Weekend")</f>
        <v>Ext-Weekend</v>
      </c>
    </row>
    <row r="3" spans="1:9" x14ac:dyDescent="0.2">
      <c r="A3" t="s">
        <v>56</v>
      </c>
      <c r="B3" s="1">
        <v>45508</v>
      </c>
      <c r="C3" t="s">
        <v>33</v>
      </c>
      <c r="D3" t="s">
        <v>60</v>
      </c>
      <c r="E3">
        <v>-15.59</v>
      </c>
      <c r="F3" t="str">
        <f>IF(expenses_table[[#This Row],[Amount ($)]]&lt;0, "Spending", "Income")</f>
        <v>Spending</v>
      </c>
      <c r="G3">
        <v>0</v>
      </c>
      <c r="H3" t="str">
        <f>TEXT(expenses_table[[#This Row],[Transaction Date]], "mmmm")</f>
        <v>August</v>
      </c>
      <c r="I3" t="str">
        <f>IF(WEEKDAY(expenses_table[[#This Row],[Transaction Date]], 2) &lt;= 4, "Workday", "Ext-Weekend")</f>
        <v>Ext-Weekend</v>
      </c>
    </row>
    <row r="4" spans="1:9" x14ac:dyDescent="0.2">
      <c r="A4" t="s">
        <v>56</v>
      </c>
      <c r="B4" s="1">
        <v>45508</v>
      </c>
      <c r="C4" t="s">
        <v>33</v>
      </c>
      <c r="D4" t="s">
        <v>60</v>
      </c>
      <c r="E4">
        <v>-52.74</v>
      </c>
      <c r="F4" t="str">
        <f>IF(expenses_table[[#This Row],[Amount ($)]]&lt;0, "Spending", "Income")</f>
        <v>Spending</v>
      </c>
      <c r="G4">
        <v>0</v>
      </c>
      <c r="H4" t="str">
        <f>TEXT(expenses_table[[#This Row],[Transaction Date]], "mmmm")</f>
        <v>August</v>
      </c>
      <c r="I4" t="str">
        <f>IF(WEEKDAY(expenses_table[[#This Row],[Transaction Date]], 2) &lt;= 4, "Workday", "Ext-Weekend")</f>
        <v>Ext-Weekend</v>
      </c>
    </row>
    <row r="5" spans="1:9" x14ac:dyDescent="0.2">
      <c r="A5" t="s">
        <v>56</v>
      </c>
      <c r="B5" s="1">
        <v>45508</v>
      </c>
      <c r="C5" t="s">
        <v>33</v>
      </c>
      <c r="D5" t="s">
        <v>60</v>
      </c>
      <c r="E5">
        <v>-52.74</v>
      </c>
      <c r="F5" t="str">
        <f>IF(expenses_table[[#This Row],[Amount ($)]]&lt;0, "Spending", "Income")</f>
        <v>Spending</v>
      </c>
      <c r="G5">
        <v>0</v>
      </c>
      <c r="H5" t="str">
        <f>TEXT(expenses_table[[#This Row],[Transaction Date]], "mmmm")</f>
        <v>August</v>
      </c>
      <c r="I5" t="str">
        <f>IF(WEEKDAY(expenses_table[[#This Row],[Transaction Date]], 2) &lt;= 4, "Workday", "Ext-Weekend")</f>
        <v>Ext-Weekend</v>
      </c>
    </row>
    <row r="6" spans="1:9" x14ac:dyDescent="0.2">
      <c r="A6" t="s">
        <v>56</v>
      </c>
      <c r="B6" s="1">
        <v>45508</v>
      </c>
      <c r="C6" t="s">
        <v>12</v>
      </c>
      <c r="D6" t="s">
        <v>19</v>
      </c>
      <c r="E6">
        <v>-2.17</v>
      </c>
      <c r="F6" t="str">
        <f>IF(expenses_table[[#This Row],[Amount ($)]]&lt;0, "Spending", "Income")</f>
        <v>Spending</v>
      </c>
      <c r="G6">
        <v>0</v>
      </c>
      <c r="H6" t="str">
        <f>TEXT(expenses_table[[#This Row],[Transaction Date]], "mmmm")</f>
        <v>August</v>
      </c>
      <c r="I6" t="str">
        <f>IF(WEEKDAY(expenses_table[[#This Row],[Transaction Date]], 2) &lt;= 4, "Workday", "Ext-Weekend")</f>
        <v>Ext-Weekend</v>
      </c>
    </row>
    <row r="7" spans="1:9" x14ac:dyDescent="0.2">
      <c r="A7" t="s">
        <v>56</v>
      </c>
      <c r="B7" s="1">
        <v>45508</v>
      </c>
      <c r="C7" t="s">
        <v>33</v>
      </c>
      <c r="D7" t="s">
        <v>60</v>
      </c>
      <c r="E7">
        <v>-24.85</v>
      </c>
      <c r="F7" t="str">
        <f>IF(expenses_table[[#This Row],[Amount ($)]]&lt;0, "Spending", "Income")</f>
        <v>Spending</v>
      </c>
      <c r="G7">
        <v>0</v>
      </c>
      <c r="H7" t="str">
        <f>TEXT(expenses_table[[#This Row],[Transaction Date]], "mmmm")</f>
        <v>August</v>
      </c>
      <c r="I7" t="str">
        <f>IF(WEEKDAY(expenses_table[[#This Row],[Transaction Date]], 2) &lt;= 4, "Workday", "Ext-Weekend")</f>
        <v>Ext-Weekend</v>
      </c>
    </row>
    <row r="8" spans="1:9" x14ac:dyDescent="0.2">
      <c r="A8" t="s">
        <v>56</v>
      </c>
      <c r="B8" s="1">
        <v>45508</v>
      </c>
      <c r="C8" t="s">
        <v>15</v>
      </c>
      <c r="D8" t="s">
        <v>70</v>
      </c>
      <c r="E8">
        <v>-11.6</v>
      </c>
      <c r="F8" t="str">
        <f>IF(expenses_table[[#This Row],[Amount ($)]]&lt;0, "Spending", "Income")</f>
        <v>Spending</v>
      </c>
      <c r="G8">
        <v>0</v>
      </c>
      <c r="H8" t="str">
        <f>TEXT(expenses_table[[#This Row],[Transaction Date]], "mmmm")</f>
        <v>August</v>
      </c>
      <c r="I8" t="str">
        <f>IF(WEEKDAY(expenses_table[[#This Row],[Transaction Date]], 2) &lt;= 4, "Workday", "Ext-Weekend")</f>
        <v>Ext-Weekend</v>
      </c>
    </row>
    <row r="9" spans="1:9" x14ac:dyDescent="0.2">
      <c r="A9" t="s">
        <v>56</v>
      </c>
      <c r="B9" s="1">
        <v>45508</v>
      </c>
      <c r="C9" t="s">
        <v>15</v>
      </c>
      <c r="D9" t="s">
        <v>70</v>
      </c>
      <c r="E9">
        <v>-27</v>
      </c>
      <c r="F9" t="str">
        <f>IF(expenses_table[[#This Row],[Amount ($)]]&lt;0, "Spending", "Income")</f>
        <v>Spending</v>
      </c>
      <c r="G9">
        <v>0</v>
      </c>
      <c r="H9" t="str">
        <f>TEXT(expenses_table[[#This Row],[Transaction Date]], "mmmm")</f>
        <v>August</v>
      </c>
      <c r="I9" t="str">
        <f>IF(WEEKDAY(expenses_table[[#This Row],[Transaction Date]], 2) &lt;= 4, "Workday", "Ext-Weekend")</f>
        <v>Ext-Weekend</v>
      </c>
    </row>
    <row r="10" spans="1:9" x14ac:dyDescent="0.2">
      <c r="A10" t="s">
        <v>56</v>
      </c>
      <c r="B10" s="1">
        <v>45508</v>
      </c>
      <c r="C10" t="s">
        <v>15</v>
      </c>
      <c r="D10" t="s">
        <v>70</v>
      </c>
      <c r="E10">
        <v>-34.76</v>
      </c>
      <c r="F10" t="str">
        <f>IF(expenses_table[[#This Row],[Amount ($)]]&lt;0, "Spending", "Income")</f>
        <v>Spending</v>
      </c>
      <c r="G10">
        <v>0</v>
      </c>
      <c r="H10" t="str">
        <f>TEXT(expenses_table[[#This Row],[Transaction Date]], "mmmm")</f>
        <v>August</v>
      </c>
      <c r="I10" t="str">
        <f>IF(WEEKDAY(expenses_table[[#This Row],[Transaction Date]], 2) &lt;= 4, "Workday", "Ext-Weekend")</f>
        <v>Ext-Weekend</v>
      </c>
    </row>
    <row r="11" spans="1:9" x14ac:dyDescent="0.2">
      <c r="A11" t="s">
        <v>56</v>
      </c>
      <c r="B11" s="1">
        <v>45508</v>
      </c>
      <c r="C11" t="s">
        <v>15</v>
      </c>
      <c r="D11" t="s">
        <v>71</v>
      </c>
      <c r="E11">
        <v>-56.65</v>
      </c>
      <c r="F11" t="str">
        <f>IF(expenses_table[[#This Row],[Amount ($)]]&lt;0, "Spending", "Income")</f>
        <v>Spending</v>
      </c>
      <c r="G11">
        <v>0</v>
      </c>
      <c r="H11" t="str">
        <f>TEXT(expenses_table[[#This Row],[Transaction Date]], "mmmm")</f>
        <v>August</v>
      </c>
      <c r="I11" t="str">
        <f>IF(WEEKDAY(expenses_table[[#This Row],[Transaction Date]], 2) &lt;= 4, "Workday", "Ext-Weekend")</f>
        <v>Ext-Weekend</v>
      </c>
    </row>
    <row r="12" spans="1:9" hidden="1" x14ac:dyDescent="0.2">
      <c r="A12" t="s">
        <v>5</v>
      </c>
      <c r="B12" s="1">
        <v>45509</v>
      </c>
      <c r="C12" t="s">
        <v>6</v>
      </c>
      <c r="D12" t="s">
        <v>7</v>
      </c>
      <c r="E12">
        <v>29</v>
      </c>
      <c r="F12" t="str">
        <f>IF(expenses_table[[#This Row],[Amount ($)]]&lt;0, "Spending", "Income")</f>
        <v>Income</v>
      </c>
      <c r="G12">
        <v>0</v>
      </c>
      <c r="H12" t="str">
        <f>TEXT(expenses_table[[#This Row],[Transaction Date]], "mmmm")</f>
        <v>August</v>
      </c>
      <c r="I12" t="str">
        <f>IF(WEEKDAY(expenses_table[[#This Row],[Transaction Date]], 2) &lt;= 4, "Workday", "Ext-Weekend")</f>
        <v>Workday</v>
      </c>
    </row>
    <row r="13" spans="1:9" hidden="1" x14ac:dyDescent="0.2">
      <c r="A13" t="s">
        <v>5</v>
      </c>
      <c r="B13" s="1">
        <v>45509</v>
      </c>
      <c r="C13" t="s">
        <v>6</v>
      </c>
      <c r="D13" t="s">
        <v>7</v>
      </c>
      <c r="E13">
        <v>15</v>
      </c>
      <c r="F13" t="str">
        <f>IF(expenses_table[[#This Row],[Amount ($)]]&lt;0, "Spending", "Income")</f>
        <v>Income</v>
      </c>
      <c r="G13">
        <v>0</v>
      </c>
      <c r="H13" t="str">
        <f>TEXT(expenses_table[[#This Row],[Transaction Date]], "mmmm")</f>
        <v>August</v>
      </c>
      <c r="I13" t="str">
        <f>IF(WEEKDAY(expenses_table[[#This Row],[Transaction Date]], 2) &lt;= 4, "Workday", "Ext-Weekend")</f>
        <v>Workday</v>
      </c>
    </row>
    <row r="14" spans="1:9" x14ac:dyDescent="0.2">
      <c r="A14" t="s">
        <v>56</v>
      </c>
      <c r="B14" s="1">
        <v>45509</v>
      </c>
      <c r="C14" t="s">
        <v>15</v>
      </c>
      <c r="D14" t="s">
        <v>69</v>
      </c>
      <c r="E14">
        <v>-51.02</v>
      </c>
      <c r="F14" t="str">
        <f>IF(expenses_table[[#This Row],[Amount ($)]]&lt;0, "Spending", "Income")</f>
        <v>Spending</v>
      </c>
      <c r="G14">
        <v>0</v>
      </c>
      <c r="H14" t="str">
        <f>TEXT(expenses_table[[#This Row],[Transaction Date]], "mmmm")</f>
        <v>August</v>
      </c>
      <c r="I14" t="str">
        <f>IF(WEEKDAY(expenses_table[[#This Row],[Transaction Date]], 2) &lt;= 4, "Workday", "Ext-Weekend")</f>
        <v>Workday</v>
      </c>
    </row>
    <row r="15" spans="1:9" hidden="1" x14ac:dyDescent="0.2">
      <c r="A15" t="s">
        <v>5</v>
      </c>
      <c r="B15" s="1">
        <v>45510</v>
      </c>
      <c r="C15" t="s">
        <v>8</v>
      </c>
      <c r="D15" t="s">
        <v>9</v>
      </c>
      <c r="E15">
        <v>340.7</v>
      </c>
      <c r="F15" t="str">
        <f>IF(expenses_table[[#This Row],[Amount ($)]]&lt;0, "Spending", "Income")</f>
        <v>Income</v>
      </c>
      <c r="G15">
        <v>0</v>
      </c>
      <c r="H15" t="str">
        <f>TEXT(expenses_table[[#This Row],[Transaction Date]], "mmmm")</f>
        <v>August</v>
      </c>
      <c r="I15" t="str">
        <f>IF(WEEKDAY(expenses_table[[#This Row],[Transaction Date]], 2) &lt;= 4, "Workday", "Ext-Weekend")</f>
        <v>Workday</v>
      </c>
    </row>
    <row r="16" spans="1:9" x14ac:dyDescent="0.2">
      <c r="A16" t="s">
        <v>5</v>
      </c>
      <c r="B16" s="1">
        <v>45510</v>
      </c>
      <c r="C16" t="s">
        <v>10</v>
      </c>
      <c r="D16" t="s">
        <v>11</v>
      </c>
      <c r="E16">
        <v>-57</v>
      </c>
      <c r="F16" t="str">
        <f>IF(expenses_table[[#This Row],[Amount ($)]]&lt;0, "Spending", "Income")</f>
        <v>Spending</v>
      </c>
      <c r="G16">
        <v>0</v>
      </c>
      <c r="H16" t="str">
        <f>TEXT(expenses_table[[#This Row],[Transaction Date]], "mmmm")</f>
        <v>August</v>
      </c>
      <c r="I16" t="str">
        <f>IF(WEEKDAY(expenses_table[[#This Row],[Transaction Date]], 2) &lt;= 4, "Workday", "Ext-Weekend")</f>
        <v>Workday</v>
      </c>
    </row>
    <row r="17" spans="1:9" x14ac:dyDescent="0.2">
      <c r="A17" t="s">
        <v>5</v>
      </c>
      <c r="B17" s="1">
        <v>45511</v>
      </c>
      <c r="C17" t="s">
        <v>10</v>
      </c>
      <c r="D17" t="s">
        <v>11</v>
      </c>
      <c r="E17">
        <v>-75</v>
      </c>
      <c r="F17" t="str">
        <f>IF(expenses_table[[#This Row],[Amount ($)]]&lt;0, "Spending", "Income")</f>
        <v>Spending</v>
      </c>
      <c r="G17">
        <v>0</v>
      </c>
      <c r="H17" t="str">
        <f>TEXT(expenses_table[[#This Row],[Transaction Date]], "mmmm")</f>
        <v>August</v>
      </c>
      <c r="I17" t="str">
        <f>IF(WEEKDAY(expenses_table[[#This Row],[Transaction Date]], 2) &lt;= 4, "Workday", "Ext-Weekend")</f>
        <v>Workday</v>
      </c>
    </row>
    <row r="18" spans="1:9" x14ac:dyDescent="0.2">
      <c r="A18" t="s">
        <v>5</v>
      </c>
      <c r="B18" s="1">
        <v>45511</v>
      </c>
      <c r="C18" t="s">
        <v>6</v>
      </c>
      <c r="D18" t="s">
        <v>7</v>
      </c>
      <c r="E18">
        <v>-6</v>
      </c>
      <c r="F18" t="str">
        <f>IF(expenses_table[[#This Row],[Amount ($)]]&lt;0, "Spending", "Income")</f>
        <v>Spending</v>
      </c>
      <c r="G18">
        <v>0</v>
      </c>
      <c r="H18" t="str">
        <f>TEXT(expenses_table[[#This Row],[Transaction Date]], "mmmm")</f>
        <v>August</v>
      </c>
      <c r="I18" t="str">
        <f>IF(WEEKDAY(expenses_table[[#This Row],[Transaction Date]], 2) &lt;= 4, "Workday", "Ext-Weekend")</f>
        <v>Workday</v>
      </c>
    </row>
    <row r="19" spans="1:9" x14ac:dyDescent="0.2">
      <c r="A19" t="s">
        <v>5</v>
      </c>
      <c r="B19" s="1">
        <v>45516</v>
      </c>
      <c r="C19" t="s">
        <v>6</v>
      </c>
      <c r="D19" t="s">
        <v>7</v>
      </c>
      <c r="E19">
        <v>-22.5</v>
      </c>
      <c r="F19" t="str">
        <f>IF(expenses_table[[#This Row],[Amount ($)]]&lt;0, "Spending", "Income")</f>
        <v>Spending</v>
      </c>
      <c r="G19">
        <v>0</v>
      </c>
      <c r="H19" t="str">
        <f>TEXT(expenses_table[[#This Row],[Transaction Date]], "mmmm")</f>
        <v>August</v>
      </c>
      <c r="I19" t="str">
        <f>IF(WEEKDAY(expenses_table[[#This Row],[Transaction Date]], 2) &lt;= 4, "Workday", "Ext-Weekend")</f>
        <v>Workday</v>
      </c>
    </row>
    <row r="20" spans="1:9" x14ac:dyDescent="0.2">
      <c r="A20" t="s">
        <v>5</v>
      </c>
      <c r="B20" s="1">
        <v>45516</v>
      </c>
      <c r="C20" t="s">
        <v>12</v>
      </c>
      <c r="D20" t="s">
        <v>13</v>
      </c>
      <c r="E20">
        <v>-4.08</v>
      </c>
      <c r="F20" t="str">
        <f>IF(expenses_table[[#This Row],[Amount ($)]]&lt;0, "Spending", "Income")</f>
        <v>Spending</v>
      </c>
      <c r="G20">
        <v>0</v>
      </c>
      <c r="H20" t="str">
        <f>TEXT(expenses_table[[#This Row],[Transaction Date]], "mmmm")</f>
        <v>August</v>
      </c>
      <c r="I20" t="str">
        <f>IF(WEEKDAY(expenses_table[[#This Row],[Transaction Date]], 2) &lt;= 4, "Workday", "Ext-Weekend")</f>
        <v>Workday</v>
      </c>
    </row>
    <row r="21" spans="1:9" x14ac:dyDescent="0.2">
      <c r="A21" t="s">
        <v>5</v>
      </c>
      <c r="B21" s="1">
        <v>45516</v>
      </c>
      <c r="C21" t="s">
        <v>12</v>
      </c>
      <c r="D21" t="s">
        <v>14</v>
      </c>
      <c r="E21">
        <v>-5</v>
      </c>
      <c r="F21" t="str">
        <f>IF(expenses_table[[#This Row],[Amount ($)]]&lt;0, "Spending", "Income")</f>
        <v>Spending</v>
      </c>
      <c r="G21">
        <v>0</v>
      </c>
      <c r="H21" t="str">
        <f>TEXT(expenses_table[[#This Row],[Transaction Date]], "mmmm")</f>
        <v>August</v>
      </c>
      <c r="I21" t="str">
        <f>IF(WEEKDAY(expenses_table[[#This Row],[Transaction Date]], 2) &lt;= 4, "Workday", "Ext-Weekend")</f>
        <v>Workday</v>
      </c>
    </row>
    <row r="22" spans="1:9" x14ac:dyDescent="0.2">
      <c r="A22" t="s">
        <v>5</v>
      </c>
      <c r="B22" s="1">
        <v>45516</v>
      </c>
      <c r="C22" t="s">
        <v>15</v>
      </c>
      <c r="D22" t="s">
        <v>16</v>
      </c>
      <c r="E22">
        <v>-34.950000000000003</v>
      </c>
      <c r="F22" t="str">
        <f>IF(expenses_table[[#This Row],[Amount ($)]]&lt;0, "Spending", "Income")</f>
        <v>Spending</v>
      </c>
      <c r="G22">
        <v>0</v>
      </c>
      <c r="H22" t="str">
        <f>TEXT(expenses_table[[#This Row],[Transaction Date]], "mmmm")</f>
        <v>August</v>
      </c>
      <c r="I22" t="str">
        <f>IF(WEEKDAY(expenses_table[[#This Row],[Transaction Date]], 2) &lt;= 4, "Workday", "Ext-Weekend")</f>
        <v>Workday</v>
      </c>
    </row>
    <row r="23" spans="1:9" x14ac:dyDescent="0.2">
      <c r="A23" t="s">
        <v>5</v>
      </c>
      <c r="B23" s="1">
        <v>45517</v>
      </c>
      <c r="C23" t="s">
        <v>17</v>
      </c>
      <c r="D23" t="s">
        <v>18</v>
      </c>
      <c r="E23">
        <v>-122.91</v>
      </c>
      <c r="F23" t="str">
        <f>IF(expenses_table[[#This Row],[Amount ($)]]&lt;0, "Spending", "Income")</f>
        <v>Spending</v>
      </c>
      <c r="G23">
        <v>0</v>
      </c>
      <c r="H23" t="str">
        <f>TEXT(expenses_table[[#This Row],[Transaction Date]], "mmmm")</f>
        <v>August</v>
      </c>
      <c r="I23" t="str">
        <f>IF(WEEKDAY(expenses_table[[#This Row],[Transaction Date]], 2) &lt;= 4, "Workday", "Ext-Weekend")</f>
        <v>Workday</v>
      </c>
    </row>
    <row r="24" spans="1:9" x14ac:dyDescent="0.2">
      <c r="A24" t="s">
        <v>5</v>
      </c>
      <c r="B24" s="1">
        <v>45518</v>
      </c>
      <c r="C24" t="s">
        <v>6</v>
      </c>
      <c r="D24" t="s">
        <v>7</v>
      </c>
      <c r="E24">
        <v>-10</v>
      </c>
      <c r="F24" t="str">
        <f>IF(expenses_table[[#This Row],[Amount ($)]]&lt;0, "Spending", "Income")</f>
        <v>Spending</v>
      </c>
      <c r="G24">
        <v>0</v>
      </c>
      <c r="H24" t="str">
        <f>TEXT(expenses_table[[#This Row],[Transaction Date]], "mmmm")</f>
        <v>August</v>
      </c>
      <c r="I24" t="str">
        <f>IF(WEEKDAY(expenses_table[[#This Row],[Transaction Date]], 2) &lt;= 4, "Workday", "Ext-Weekend")</f>
        <v>Workday</v>
      </c>
    </row>
    <row r="25" spans="1:9" x14ac:dyDescent="0.2">
      <c r="A25" t="s">
        <v>5</v>
      </c>
      <c r="B25" s="1">
        <v>45520</v>
      </c>
      <c r="C25" t="s">
        <v>12</v>
      </c>
      <c r="D25" t="s">
        <v>19</v>
      </c>
      <c r="E25">
        <v>-6.53</v>
      </c>
      <c r="F25" t="str">
        <f>IF(expenses_table[[#This Row],[Amount ($)]]&lt;0, "Spending", "Income")</f>
        <v>Spending</v>
      </c>
      <c r="G25">
        <v>0</v>
      </c>
      <c r="H25" t="str">
        <f>TEXT(expenses_table[[#This Row],[Transaction Date]], "mmmm")</f>
        <v>August</v>
      </c>
      <c r="I25" t="str">
        <f>IF(WEEKDAY(expenses_table[[#This Row],[Transaction Date]], 2) &lt;= 4, "Workday", "Ext-Weekend")</f>
        <v>Ext-Weekend</v>
      </c>
    </row>
    <row r="26" spans="1:9" x14ac:dyDescent="0.2">
      <c r="A26" t="s">
        <v>5</v>
      </c>
      <c r="B26" s="1">
        <v>45520</v>
      </c>
      <c r="C26" t="s">
        <v>20</v>
      </c>
      <c r="D26" t="s">
        <v>21</v>
      </c>
      <c r="E26">
        <v>-33.9</v>
      </c>
      <c r="F26" t="str">
        <f>IF(expenses_table[[#This Row],[Amount ($)]]&lt;0, "Spending", "Income")</f>
        <v>Spending</v>
      </c>
      <c r="G26">
        <v>0</v>
      </c>
      <c r="H26" t="str">
        <f>TEXT(expenses_table[[#This Row],[Transaction Date]], "mmmm")</f>
        <v>August</v>
      </c>
      <c r="I26" t="str">
        <f>IF(WEEKDAY(expenses_table[[#This Row],[Transaction Date]], 2) &lt;= 4, "Workday", "Ext-Weekend")</f>
        <v>Ext-Weekend</v>
      </c>
    </row>
    <row r="27" spans="1:9" x14ac:dyDescent="0.2">
      <c r="A27" t="s">
        <v>5</v>
      </c>
      <c r="B27" s="1">
        <v>45520</v>
      </c>
      <c r="C27" t="s">
        <v>15</v>
      </c>
      <c r="D27" t="s">
        <v>16</v>
      </c>
      <c r="E27">
        <v>-33.950000000000003</v>
      </c>
      <c r="F27" t="str">
        <f>IF(expenses_table[[#This Row],[Amount ($)]]&lt;0, "Spending", "Income")</f>
        <v>Spending</v>
      </c>
      <c r="G27">
        <v>0</v>
      </c>
      <c r="H27" t="str">
        <f>TEXT(expenses_table[[#This Row],[Transaction Date]], "mmmm")</f>
        <v>August</v>
      </c>
      <c r="I27" t="str">
        <f>IF(WEEKDAY(expenses_table[[#This Row],[Transaction Date]], 2) &lt;= 4, "Workday", "Ext-Weekend")</f>
        <v>Ext-Weekend</v>
      </c>
    </row>
    <row r="28" spans="1:9" hidden="1" x14ac:dyDescent="0.2">
      <c r="A28" t="s">
        <v>5</v>
      </c>
      <c r="B28" s="1">
        <v>45523</v>
      </c>
      <c r="C28" t="s">
        <v>17</v>
      </c>
      <c r="D28" t="s">
        <v>18</v>
      </c>
      <c r="E28">
        <v>200</v>
      </c>
      <c r="F28" t="str">
        <f>IF(expenses_table[[#This Row],[Amount ($)]]&lt;0, "Spending", "Income")</f>
        <v>Income</v>
      </c>
      <c r="G28">
        <v>0</v>
      </c>
      <c r="H28" t="str">
        <f>TEXT(expenses_table[[#This Row],[Transaction Date]], "mmmm")</f>
        <v>August</v>
      </c>
      <c r="I28" t="str">
        <f>IF(WEEKDAY(expenses_table[[#This Row],[Transaction Date]], 2) &lt;= 4, "Workday", "Ext-Weekend")</f>
        <v>Workday</v>
      </c>
    </row>
    <row r="29" spans="1:9" x14ac:dyDescent="0.2">
      <c r="A29" t="s">
        <v>5</v>
      </c>
      <c r="B29" s="1">
        <v>45523</v>
      </c>
      <c r="C29" t="s">
        <v>6</v>
      </c>
      <c r="D29" t="s">
        <v>7</v>
      </c>
      <c r="E29">
        <v>-65</v>
      </c>
      <c r="F29" t="str">
        <f>IF(expenses_table[[#This Row],[Amount ($)]]&lt;0, "Spending", "Income")</f>
        <v>Spending</v>
      </c>
      <c r="G29">
        <v>0</v>
      </c>
      <c r="H29" t="str">
        <f>TEXT(expenses_table[[#This Row],[Transaction Date]], "mmmm")</f>
        <v>August</v>
      </c>
      <c r="I29" t="str">
        <f>IF(WEEKDAY(expenses_table[[#This Row],[Transaction Date]], 2) &lt;= 4, "Workday", "Ext-Weekend")</f>
        <v>Workday</v>
      </c>
    </row>
    <row r="30" spans="1:9" x14ac:dyDescent="0.2">
      <c r="A30" t="s">
        <v>5</v>
      </c>
      <c r="B30" s="1">
        <v>45523</v>
      </c>
      <c r="C30" t="s">
        <v>12</v>
      </c>
      <c r="D30" t="s">
        <v>14</v>
      </c>
      <c r="E30">
        <v>-11.85</v>
      </c>
      <c r="F30" t="str">
        <f>IF(expenses_table[[#This Row],[Amount ($)]]&lt;0, "Spending", "Income")</f>
        <v>Spending</v>
      </c>
      <c r="G30">
        <v>0</v>
      </c>
      <c r="H30" t="str">
        <f>TEXT(expenses_table[[#This Row],[Transaction Date]], "mmmm")</f>
        <v>August</v>
      </c>
      <c r="I30" t="str">
        <f>IF(WEEKDAY(expenses_table[[#This Row],[Transaction Date]], 2) &lt;= 4, "Workday", "Ext-Weekend")</f>
        <v>Workday</v>
      </c>
    </row>
    <row r="31" spans="1:9" x14ac:dyDescent="0.2">
      <c r="A31" t="s">
        <v>5</v>
      </c>
      <c r="B31" s="1">
        <v>45523</v>
      </c>
      <c r="C31" t="s">
        <v>15</v>
      </c>
      <c r="D31" t="s">
        <v>22</v>
      </c>
      <c r="E31">
        <v>-14.16</v>
      </c>
      <c r="F31" t="str">
        <f>IF(expenses_table[[#This Row],[Amount ($)]]&lt;0, "Spending", "Income")</f>
        <v>Spending</v>
      </c>
      <c r="G31">
        <v>0</v>
      </c>
      <c r="H31" t="str">
        <f>TEXT(expenses_table[[#This Row],[Transaction Date]], "mmmm")</f>
        <v>August</v>
      </c>
      <c r="I31" t="str">
        <f>IF(WEEKDAY(expenses_table[[#This Row],[Transaction Date]], 2) &lt;= 4, "Workday", "Ext-Weekend")</f>
        <v>Workday</v>
      </c>
    </row>
    <row r="32" spans="1:9" x14ac:dyDescent="0.2">
      <c r="A32" t="s">
        <v>5</v>
      </c>
      <c r="B32" s="1">
        <v>45523</v>
      </c>
      <c r="C32" t="s">
        <v>15</v>
      </c>
      <c r="D32" t="s">
        <v>23</v>
      </c>
      <c r="E32">
        <v>-27.07</v>
      </c>
      <c r="F32" t="str">
        <f>IF(expenses_table[[#This Row],[Amount ($)]]&lt;0, "Spending", "Income")</f>
        <v>Spending</v>
      </c>
      <c r="G32">
        <v>0</v>
      </c>
      <c r="H32" t="str">
        <f>TEXT(expenses_table[[#This Row],[Transaction Date]], "mmmm")</f>
        <v>August</v>
      </c>
      <c r="I32" t="str">
        <f>IF(WEEKDAY(expenses_table[[#This Row],[Transaction Date]], 2) &lt;= 4, "Workday", "Ext-Weekend")</f>
        <v>Workday</v>
      </c>
    </row>
    <row r="33" spans="1:9" hidden="1" x14ac:dyDescent="0.2">
      <c r="A33" t="s">
        <v>5</v>
      </c>
      <c r="B33" s="1">
        <v>45526</v>
      </c>
      <c r="C33" t="s">
        <v>8</v>
      </c>
      <c r="D33" t="s">
        <v>9</v>
      </c>
      <c r="E33">
        <v>702.56</v>
      </c>
      <c r="F33" t="str">
        <f>IF(expenses_table[[#This Row],[Amount ($)]]&lt;0, "Spending", "Income")</f>
        <v>Income</v>
      </c>
      <c r="G33">
        <v>0</v>
      </c>
      <c r="H33" t="str">
        <f>TEXT(expenses_table[[#This Row],[Transaction Date]], "mmmm")</f>
        <v>August</v>
      </c>
      <c r="I33" t="str">
        <f>IF(WEEKDAY(expenses_table[[#This Row],[Transaction Date]], 2) &lt;= 4, "Workday", "Ext-Weekend")</f>
        <v>Workday</v>
      </c>
    </row>
    <row r="34" spans="1:9" x14ac:dyDescent="0.2">
      <c r="A34" t="s">
        <v>5</v>
      </c>
      <c r="B34" s="1">
        <v>45526</v>
      </c>
      <c r="C34" t="s">
        <v>17</v>
      </c>
      <c r="D34" t="s">
        <v>18</v>
      </c>
      <c r="E34">
        <v>-33.380000000000003</v>
      </c>
      <c r="F34" t="str">
        <f>IF(expenses_table[[#This Row],[Amount ($)]]&lt;0, "Spending", "Income")</f>
        <v>Spending</v>
      </c>
      <c r="G34">
        <v>0</v>
      </c>
      <c r="H34" t="str">
        <f>TEXT(expenses_table[[#This Row],[Transaction Date]], "mmmm")</f>
        <v>August</v>
      </c>
      <c r="I34" t="str">
        <f>IF(WEEKDAY(expenses_table[[#This Row],[Transaction Date]], 2) &lt;= 4, "Workday", "Ext-Weekend")</f>
        <v>Workday</v>
      </c>
    </row>
    <row r="35" spans="1:9" x14ac:dyDescent="0.2">
      <c r="A35" t="s">
        <v>5</v>
      </c>
      <c r="B35" s="1">
        <v>45527</v>
      </c>
      <c r="C35" t="s">
        <v>10</v>
      </c>
      <c r="D35" t="s">
        <v>11</v>
      </c>
      <c r="E35">
        <v>-75</v>
      </c>
      <c r="F35" t="str">
        <f>IF(expenses_table[[#This Row],[Amount ($)]]&lt;0, "Spending", "Income")</f>
        <v>Spending</v>
      </c>
      <c r="G35">
        <v>0</v>
      </c>
      <c r="H35" t="str">
        <f>TEXT(expenses_table[[#This Row],[Transaction Date]], "mmmm")</f>
        <v>August</v>
      </c>
      <c r="I35" t="str">
        <f>IF(WEEKDAY(expenses_table[[#This Row],[Transaction Date]], 2) &lt;= 4, "Workday", "Ext-Weekend")</f>
        <v>Ext-Weekend</v>
      </c>
    </row>
    <row r="36" spans="1:9" x14ac:dyDescent="0.2">
      <c r="A36" t="s">
        <v>56</v>
      </c>
      <c r="B36" s="1">
        <v>45528</v>
      </c>
      <c r="C36" t="s">
        <v>15</v>
      </c>
      <c r="D36" t="s">
        <v>68</v>
      </c>
      <c r="E36">
        <v>-49.72</v>
      </c>
      <c r="F36" t="str">
        <f>IF(expenses_table[[#This Row],[Amount ($)]]&lt;0, "Spending", "Income")</f>
        <v>Spending</v>
      </c>
      <c r="G36">
        <v>0</v>
      </c>
      <c r="H36" t="str">
        <f>TEXT(expenses_table[[#This Row],[Transaction Date]], "mmmm")</f>
        <v>August</v>
      </c>
      <c r="I36" t="str">
        <f>IF(WEEKDAY(expenses_table[[#This Row],[Transaction Date]], 2) &lt;= 4, "Workday", "Ext-Weekend")</f>
        <v>Ext-Weekend</v>
      </c>
    </row>
    <row r="37" spans="1:9" hidden="1" x14ac:dyDescent="0.2">
      <c r="A37" t="s">
        <v>5</v>
      </c>
      <c r="B37" s="1">
        <v>45530</v>
      </c>
      <c r="C37" t="s">
        <v>8</v>
      </c>
      <c r="D37" t="s">
        <v>9</v>
      </c>
      <c r="E37">
        <v>89.69</v>
      </c>
      <c r="F37" t="str">
        <f>IF(expenses_table[[#This Row],[Amount ($)]]&lt;0, "Spending", "Income")</f>
        <v>Income</v>
      </c>
      <c r="G37">
        <v>0</v>
      </c>
      <c r="H37" t="str">
        <f>TEXT(expenses_table[[#This Row],[Transaction Date]], "mmmm")</f>
        <v>August</v>
      </c>
      <c r="I37" t="str">
        <f>IF(WEEKDAY(expenses_table[[#This Row],[Transaction Date]], 2) &lt;= 4, "Workday", "Ext-Weekend")</f>
        <v>Workday</v>
      </c>
    </row>
    <row r="38" spans="1:9" x14ac:dyDescent="0.2">
      <c r="A38" t="s">
        <v>5</v>
      </c>
      <c r="B38" s="1">
        <v>45530</v>
      </c>
      <c r="C38" t="s">
        <v>6</v>
      </c>
      <c r="D38" t="s">
        <v>7</v>
      </c>
      <c r="E38">
        <v>-31</v>
      </c>
      <c r="F38" t="str">
        <f>IF(expenses_table[[#This Row],[Amount ($)]]&lt;0, "Spending", "Income")</f>
        <v>Spending</v>
      </c>
      <c r="G38">
        <v>0</v>
      </c>
      <c r="H38" t="str">
        <f>TEXT(expenses_table[[#This Row],[Transaction Date]], "mmmm")</f>
        <v>August</v>
      </c>
      <c r="I38" t="str">
        <f>IF(WEEKDAY(expenses_table[[#This Row],[Transaction Date]], 2) &lt;= 4, "Workday", "Ext-Weekend")</f>
        <v>Workday</v>
      </c>
    </row>
    <row r="39" spans="1:9" x14ac:dyDescent="0.2">
      <c r="A39" t="s">
        <v>5</v>
      </c>
      <c r="B39" s="1">
        <v>45530</v>
      </c>
      <c r="C39" t="s">
        <v>12</v>
      </c>
      <c r="D39" t="s">
        <v>9</v>
      </c>
      <c r="E39">
        <v>-1.25</v>
      </c>
      <c r="F39" t="str">
        <f>IF(expenses_table[[#This Row],[Amount ($)]]&lt;0, "Spending", "Income")</f>
        <v>Spending</v>
      </c>
      <c r="G39">
        <v>0</v>
      </c>
      <c r="H39" t="str">
        <f>TEXT(expenses_table[[#This Row],[Transaction Date]], "mmmm")</f>
        <v>August</v>
      </c>
      <c r="I39" t="str">
        <f>IF(WEEKDAY(expenses_table[[#This Row],[Transaction Date]], 2) &lt;= 4, "Workday", "Ext-Weekend")</f>
        <v>Workday</v>
      </c>
    </row>
    <row r="40" spans="1:9" x14ac:dyDescent="0.2">
      <c r="A40" t="s">
        <v>5</v>
      </c>
      <c r="B40" s="1">
        <v>45530</v>
      </c>
      <c r="C40" t="s">
        <v>12</v>
      </c>
      <c r="D40" t="s">
        <v>14</v>
      </c>
      <c r="E40">
        <v>-11.85</v>
      </c>
      <c r="F40" t="str">
        <f>IF(expenses_table[[#This Row],[Amount ($)]]&lt;0, "Spending", "Income")</f>
        <v>Spending</v>
      </c>
      <c r="G40">
        <v>0</v>
      </c>
      <c r="H40" t="str">
        <f>TEXT(expenses_table[[#This Row],[Transaction Date]], "mmmm")</f>
        <v>August</v>
      </c>
      <c r="I40" t="str">
        <f>IF(WEEKDAY(expenses_table[[#This Row],[Transaction Date]], 2) &lt;= 4, "Workday", "Ext-Weekend")</f>
        <v>Workday</v>
      </c>
    </row>
    <row r="41" spans="1:9" x14ac:dyDescent="0.2">
      <c r="A41" t="s">
        <v>5</v>
      </c>
      <c r="B41" s="1">
        <v>45531</v>
      </c>
      <c r="C41" t="s">
        <v>10</v>
      </c>
      <c r="D41" t="s">
        <v>11</v>
      </c>
      <c r="E41">
        <v>-75</v>
      </c>
      <c r="F41" t="str">
        <f>IF(expenses_table[[#This Row],[Amount ($)]]&lt;0, "Spending", "Income")</f>
        <v>Spending</v>
      </c>
      <c r="G41">
        <v>0</v>
      </c>
      <c r="H41" t="str">
        <f>TEXT(expenses_table[[#This Row],[Transaction Date]], "mmmm")</f>
        <v>August</v>
      </c>
      <c r="I41" t="str">
        <f>IF(WEEKDAY(expenses_table[[#This Row],[Transaction Date]], 2) &lt;= 4, "Workday", "Ext-Weekend")</f>
        <v>Workday</v>
      </c>
    </row>
    <row r="42" spans="1:9" x14ac:dyDescent="0.2">
      <c r="A42" t="s">
        <v>5</v>
      </c>
      <c r="B42" s="1">
        <v>45532</v>
      </c>
      <c r="C42" t="s">
        <v>10</v>
      </c>
      <c r="D42" t="s">
        <v>11</v>
      </c>
      <c r="E42">
        <v>-75</v>
      </c>
      <c r="F42" t="str">
        <f>IF(expenses_table[[#This Row],[Amount ($)]]&lt;0, "Spending", "Income")</f>
        <v>Spending</v>
      </c>
      <c r="G42">
        <v>0</v>
      </c>
      <c r="H42" t="str">
        <f>TEXT(expenses_table[[#This Row],[Transaction Date]], "mmmm")</f>
        <v>August</v>
      </c>
      <c r="I42" t="str">
        <f>IF(WEEKDAY(expenses_table[[#This Row],[Transaction Date]], 2) &lt;= 4, "Workday", "Ext-Weekend")</f>
        <v>Workday</v>
      </c>
    </row>
    <row r="43" spans="1:9" x14ac:dyDescent="0.2">
      <c r="A43" t="s">
        <v>56</v>
      </c>
      <c r="B43" s="1">
        <v>45532</v>
      </c>
      <c r="C43" t="s">
        <v>12</v>
      </c>
      <c r="D43" t="s">
        <v>67</v>
      </c>
      <c r="E43">
        <v>-16.940000000000001</v>
      </c>
      <c r="F43" t="str">
        <f>IF(expenses_table[[#This Row],[Amount ($)]]&lt;0, "Spending", "Income")</f>
        <v>Spending</v>
      </c>
      <c r="G43">
        <v>0</v>
      </c>
      <c r="H43" t="str">
        <f>TEXT(expenses_table[[#This Row],[Transaction Date]], "mmmm")</f>
        <v>August</v>
      </c>
      <c r="I43" t="str">
        <f>IF(WEEKDAY(expenses_table[[#This Row],[Transaction Date]], 2) &lt;= 4, "Workday", "Ext-Weekend")</f>
        <v>Workday</v>
      </c>
    </row>
    <row r="44" spans="1:9" x14ac:dyDescent="0.2">
      <c r="A44" t="s">
        <v>5</v>
      </c>
      <c r="B44" s="1">
        <v>45533</v>
      </c>
      <c r="C44" t="s">
        <v>10</v>
      </c>
      <c r="D44" t="s">
        <v>11</v>
      </c>
      <c r="E44">
        <v>-67</v>
      </c>
      <c r="F44" t="str">
        <f>IF(expenses_table[[#This Row],[Amount ($)]]&lt;0, "Spending", "Income")</f>
        <v>Spending</v>
      </c>
      <c r="G44">
        <v>0</v>
      </c>
      <c r="H44" t="str">
        <f>TEXT(expenses_table[[#This Row],[Transaction Date]], "mmmm")</f>
        <v>August</v>
      </c>
      <c r="I44" t="str">
        <f>IF(WEEKDAY(expenses_table[[#This Row],[Transaction Date]], 2) &lt;= 4, "Workday", "Ext-Weekend")</f>
        <v>Workday</v>
      </c>
    </row>
    <row r="45" spans="1:9" x14ac:dyDescent="0.2">
      <c r="A45" t="s">
        <v>5</v>
      </c>
      <c r="B45" s="1">
        <v>45533</v>
      </c>
      <c r="C45" t="s">
        <v>17</v>
      </c>
      <c r="D45" t="s">
        <v>18</v>
      </c>
      <c r="E45">
        <v>-199.72</v>
      </c>
      <c r="F45" t="str">
        <f>IF(expenses_table[[#This Row],[Amount ($)]]&lt;0, "Spending", "Income")</f>
        <v>Spending</v>
      </c>
      <c r="G45">
        <v>0</v>
      </c>
      <c r="H45" t="str">
        <f>TEXT(expenses_table[[#This Row],[Transaction Date]], "mmmm")</f>
        <v>August</v>
      </c>
      <c r="I45" t="str">
        <f>IF(WEEKDAY(expenses_table[[#This Row],[Transaction Date]], 2) &lt;= 4, "Workday", "Ext-Weekend")</f>
        <v>Workday</v>
      </c>
    </row>
    <row r="46" spans="1:9" hidden="1" x14ac:dyDescent="0.2">
      <c r="A46" t="s">
        <v>56</v>
      </c>
      <c r="B46" s="1">
        <v>45533</v>
      </c>
      <c r="C46" t="s">
        <v>17</v>
      </c>
      <c r="D46" t="s">
        <v>57</v>
      </c>
      <c r="E46">
        <v>199.72</v>
      </c>
      <c r="F46" t="str">
        <f>IF(expenses_table[[#This Row],[Amount ($)]]&lt;0, "Spending", "Income")</f>
        <v>Income</v>
      </c>
      <c r="G46">
        <v>0</v>
      </c>
      <c r="H46" t="str">
        <f>TEXT(expenses_table[[#This Row],[Transaction Date]], "mmmm")</f>
        <v>August</v>
      </c>
      <c r="I46" t="str">
        <f>IF(WEEKDAY(expenses_table[[#This Row],[Transaction Date]], 2) &lt;= 4, "Workday", "Ext-Weekend")</f>
        <v>Workday</v>
      </c>
    </row>
    <row r="47" spans="1:9" x14ac:dyDescent="0.2">
      <c r="A47" t="s">
        <v>5</v>
      </c>
      <c r="B47" s="1">
        <v>45534</v>
      </c>
      <c r="C47" t="s">
        <v>10</v>
      </c>
      <c r="D47" t="s">
        <v>11</v>
      </c>
      <c r="E47">
        <v>-42</v>
      </c>
      <c r="F47" t="str">
        <f>IF(expenses_table[[#This Row],[Amount ($)]]&lt;0, "Spending", "Income")</f>
        <v>Spending</v>
      </c>
      <c r="G47">
        <v>0</v>
      </c>
      <c r="H47" t="str">
        <f>TEXT(expenses_table[[#This Row],[Transaction Date]], "mmmm")</f>
        <v>August</v>
      </c>
      <c r="I47" t="str">
        <f>IF(WEEKDAY(expenses_table[[#This Row],[Transaction Date]], 2) &lt;= 4, "Workday", "Ext-Weekend")</f>
        <v>Ext-Weekend</v>
      </c>
    </row>
    <row r="48" spans="1:9" x14ac:dyDescent="0.2">
      <c r="A48" t="s">
        <v>5</v>
      </c>
      <c r="B48" s="1">
        <v>45534</v>
      </c>
      <c r="C48" t="s">
        <v>6</v>
      </c>
      <c r="D48" t="s">
        <v>7</v>
      </c>
      <c r="E48">
        <v>-18</v>
      </c>
      <c r="F48" t="str">
        <f>IF(expenses_table[[#This Row],[Amount ($)]]&lt;0, "Spending", "Income")</f>
        <v>Spending</v>
      </c>
      <c r="G48">
        <v>0</v>
      </c>
      <c r="H48" t="str">
        <f>TEXT(expenses_table[[#This Row],[Transaction Date]], "mmmm")</f>
        <v>August</v>
      </c>
      <c r="I48" t="str">
        <f>IF(WEEKDAY(expenses_table[[#This Row],[Transaction Date]], 2) &lt;= 4, "Workday", "Ext-Weekend")</f>
        <v>Ext-Weekend</v>
      </c>
    </row>
    <row r="49" spans="1:9" x14ac:dyDescent="0.2">
      <c r="A49" t="s">
        <v>5</v>
      </c>
      <c r="B49" s="1">
        <v>45534</v>
      </c>
      <c r="C49" t="s">
        <v>25</v>
      </c>
      <c r="D49" t="s">
        <v>26</v>
      </c>
      <c r="E49">
        <v>-36.21</v>
      </c>
      <c r="F49" t="str">
        <f>IF(expenses_table[[#This Row],[Amount ($)]]&lt;0, "Spending", "Income")</f>
        <v>Spending</v>
      </c>
      <c r="G49">
        <v>0</v>
      </c>
      <c r="H49" t="str">
        <f>TEXT(expenses_table[[#This Row],[Transaction Date]], "mmmm")</f>
        <v>August</v>
      </c>
      <c r="I49" t="str">
        <f>IF(WEEKDAY(expenses_table[[#This Row],[Transaction Date]], 2) &lt;= 4, "Workday", "Ext-Weekend")</f>
        <v>Ext-Weekend</v>
      </c>
    </row>
    <row r="50" spans="1:9" x14ac:dyDescent="0.2">
      <c r="A50" t="s">
        <v>5</v>
      </c>
      <c r="B50" s="1">
        <v>45534</v>
      </c>
      <c r="C50" t="s">
        <v>17</v>
      </c>
      <c r="D50" t="s">
        <v>18</v>
      </c>
      <c r="E50">
        <v>-16.940000000000001</v>
      </c>
      <c r="F50" t="str">
        <f>IF(expenses_table[[#This Row],[Amount ($)]]&lt;0, "Spending", "Income")</f>
        <v>Spending</v>
      </c>
      <c r="G50">
        <v>0</v>
      </c>
      <c r="H50" t="str">
        <f>TEXT(expenses_table[[#This Row],[Transaction Date]], "mmmm")</f>
        <v>August</v>
      </c>
      <c r="I50" t="str">
        <f>IF(WEEKDAY(expenses_table[[#This Row],[Transaction Date]], 2) &lt;= 4, "Workday", "Ext-Weekend")</f>
        <v>Ext-Weekend</v>
      </c>
    </row>
    <row r="51" spans="1:9" x14ac:dyDescent="0.2">
      <c r="A51" t="s">
        <v>56</v>
      </c>
      <c r="B51" s="1">
        <v>45534</v>
      </c>
      <c r="C51" t="s">
        <v>15</v>
      </c>
      <c r="D51" t="s">
        <v>23</v>
      </c>
      <c r="E51">
        <v>-30.09</v>
      </c>
      <c r="F51" t="str">
        <f>IF(expenses_table[[#This Row],[Amount ($)]]&lt;0, "Spending", "Income")</f>
        <v>Spending</v>
      </c>
      <c r="G51">
        <v>0</v>
      </c>
      <c r="H51" t="str">
        <f>TEXT(expenses_table[[#This Row],[Transaction Date]], "mmmm")</f>
        <v>August</v>
      </c>
      <c r="I51" t="str">
        <f>IF(WEEKDAY(expenses_table[[#This Row],[Transaction Date]], 2) &lt;= 4, "Workday", "Ext-Weekend")</f>
        <v>Ext-Weekend</v>
      </c>
    </row>
    <row r="52" spans="1:9" x14ac:dyDescent="0.2">
      <c r="A52" t="s">
        <v>56</v>
      </c>
      <c r="B52" s="1">
        <v>45535</v>
      </c>
      <c r="C52" t="s">
        <v>15</v>
      </c>
      <c r="D52" t="s">
        <v>23</v>
      </c>
      <c r="E52">
        <v>-27.07</v>
      </c>
      <c r="F52" t="str">
        <f>IF(expenses_table[[#This Row],[Amount ($)]]&lt;0, "Spending", "Income")</f>
        <v>Spending</v>
      </c>
      <c r="G52">
        <v>0</v>
      </c>
      <c r="H52" t="str">
        <f>TEXT(expenses_table[[#This Row],[Transaction Date]], "mmmm")</f>
        <v>August</v>
      </c>
      <c r="I52" t="str">
        <f>IF(WEEKDAY(expenses_table[[#This Row],[Transaction Date]], 2) &lt;= 4, "Workday", "Ext-Weekend")</f>
        <v>Ext-Weekend</v>
      </c>
    </row>
    <row r="53" spans="1:9" x14ac:dyDescent="0.2">
      <c r="A53" t="s">
        <v>56</v>
      </c>
      <c r="B53" s="1">
        <v>45535</v>
      </c>
      <c r="C53" t="s">
        <v>33</v>
      </c>
      <c r="D53" t="s">
        <v>60</v>
      </c>
      <c r="E53">
        <v>-39.35</v>
      </c>
      <c r="F53" t="str">
        <f>IF(expenses_table[[#This Row],[Amount ($)]]&lt;0, "Spending", "Income")</f>
        <v>Spending</v>
      </c>
      <c r="G53">
        <v>0</v>
      </c>
      <c r="H53" t="str">
        <f>TEXT(expenses_table[[#This Row],[Transaction Date]], "mmmm")</f>
        <v>August</v>
      </c>
      <c r="I53" t="str">
        <f>IF(WEEKDAY(expenses_table[[#This Row],[Transaction Date]], 2) &lt;= 4, "Workday", "Ext-Weekend")</f>
        <v>Ext-Weekend</v>
      </c>
    </row>
    <row r="54" spans="1:9" x14ac:dyDescent="0.2">
      <c r="A54" t="s">
        <v>56</v>
      </c>
      <c r="B54" s="1">
        <v>45535</v>
      </c>
      <c r="C54" t="s">
        <v>33</v>
      </c>
      <c r="D54" t="s">
        <v>60</v>
      </c>
      <c r="E54">
        <v>-82.24</v>
      </c>
      <c r="F54" t="str">
        <f>IF(expenses_table[[#This Row],[Amount ($)]]&lt;0, "Spending", "Income")</f>
        <v>Spending</v>
      </c>
      <c r="G54">
        <v>0</v>
      </c>
      <c r="H54" t="str">
        <f>TEXT(expenses_table[[#This Row],[Transaction Date]], "mmmm")</f>
        <v>August</v>
      </c>
      <c r="I54" t="str">
        <f>IF(WEEKDAY(expenses_table[[#This Row],[Transaction Date]], 2) &lt;= 4, "Workday", "Ext-Weekend")</f>
        <v>Ext-Weekend</v>
      </c>
    </row>
    <row r="55" spans="1:9" x14ac:dyDescent="0.2">
      <c r="A55" t="s">
        <v>56</v>
      </c>
      <c r="B55" s="1">
        <v>45535</v>
      </c>
      <c r="C55" t="s">
        <v>15</v>
      </c>
      <c r="D55" t="s">
        <v>66</v>
      </c>
      <c r="E55">
        <v>-29.99</v>
      </c>
      <c r="F55" t="str">
        <f>IF(expenses_table[[#This Row],[Amount ($)]]&lt;0, "Spending", "Income")</f>
        <v>Spending</v>
      </c>
      <c r="G55">
        <v>0</v>
      </c>
      <c r="H55" t="str">
        <f>TEXT(expenses_table[[#This Row],[Transaction Date]], "mmmm")</f>
        <v>August</v>
      </c>
      <c r="I55" t="str">
        <f>IF(WEEKDAY(expenses_table[[#This Row],[Transaction Date]], 2) &lt;= 4, "Workday", "Ext-Weekend")</f>
        <v>Ext-Weekend</v>
      </c>
    </row>
    <row r="56" spans="1:9" x14ac:dyDescent="0.2">
      <c r="A56" t="s">
        <v>56</v>
      </c>
      <c r="B56" s="1">
        <v>45535</v>
      </c>
      <c r="C56" t="s">
        <v>15</v>
      </c>
      <c r="D56" t="s">
        <v>66</v>
      </c>
      <c r="E56">
        <v>-44.99</v>
      </c>
      <c r="F56" t="str">
        <f>IF(expenses_table[[#This Row],[Amount ($)]]&lt;0, "Spending", "Income")</f>
        <v>Spending</v>
      </c>
      <c r="G56">
        <v>0</v>
      </c>
      <c r="H56" t="str">
        <f>TEXT(expenses_table[[#This Row],[Transaction Date]], "mmmm")</f>
        <v>August</v>
      </c>
      <c r="I56" t="str">
        <f>IF(WEEKDAY(expenses_table[[#This Row],[Transaction Date]], 2) &lt;= 4, "Workday", "Ext-Weekend")</f>
        <v>Ext-Weekend</v>
      </c>
    </row>
    <row r="57" spans="1:9" x14ac:dyDescent="0.2">
      <c r="A57" t="s">
        <v>5</v>
      </c>
      <c r="B57" s="1">
        <v>45538</v>
      </c>
      <c r="C57" t="s">
        <v>27</v>
      </c>
      <c r="D57" t="s">
        <v>11</v>
      </c>
      <c r="E57">
        <v>-190</v>
      </c>
      <c r="F57" t="str">
        <f>IF(expenses_table[[#This Row],[Amount ($)]]&lt;0, "Spending", "Income")</f>
        <v>Spending</v>
      </c>
      <c r="G57">
        <v>0</v>
      </c>
      <c r="H57" t="str">
        <f>TEXT(expenses_table[[#This Row],[Transaction Date]], "mmmm")</f>
        <v>September</v>
      </c>
      <c r="I57" t="str">
        <f>IF(WEEKDAY(expenses_table[[#This Row],[Transaction Date]], 2) &lt;= 4, "Workday", "Ext-Weekend")</f>
        <v>Workday</v>
      </c>
    </row>
    <row r="58" spans="1:9" hidden="1" x14ac:dyDescent="0.2">
      <c r="A58" t="s">
        <v>5</v>
      </c>
      <c r="B58" s="1">
        <v>45538</v>
      </c>
      <c r="C58" t="s">
        <v>6</v>
      </c>
      <c r="D58" t="s">
        <v>7</v>
      </c>
      <c r="E58">
        <v>31</v>
      </c>
      <c r="F58" t="str">
        <f>IF(expenses_table[[#This Row],[Amount ($)]]&lt;0, "Spending", "Income")</f>
        <v>Income</v>
      </c>
      <c r="G58">
        <v>0</v>
      </c>
      <c r="H58" t="str">
        <f>TEXT(expenses_table[[#This Row],[Transaction Date]], "mmmm")</f>
        <v>September</v>
      </c>
      <c r="I58" t="str">
        <f>IF(WEEKDAY(expenses_table[[#This Row],[Transaction Date]], 2) &lt;= 4, "Workday", "Ext-Weekend")</f>
        <v>Workday</v>
      </c>
    </row>
    <row r="59" spans="1:9" hidden="1" x14ac:dyDescent="0.2">
      <c r="A59" t="s">
        <v>5</v>
      </c>
      <c r="B59" s="1">
        <v>45538</v>
      </c>
      <c r="C59" t="s">
        <v>6</v>
      </c>
      <c r="D59" t="s">
        <v>7</v>
      </c>
      <c r="E59">
        <v>36</v>
      </c>
      <c r="F59" t="str">
        <f>IF(expenses_table[[#This Row],[Amount ($)]]&lt;0, "Spending", "Income")</f>
        <v>Income</v>
      </c>
      <c r="G59">
        <v>0</v>
      </c>
      <c r="H59" t="str">
        <f>TEXT(expenses_table[[#This Row],[Transaction Date]], "mmmm")</f>
        <v>September</v>
      </c>
      <c r="I59" t="str">
        <f>IF(WEEKDAY(expenses_table[[#This Row],[Transaction Date]], 2) &lt;= 4, "Workday", "Ext-Weekend")</f>
        <v>Workday</v>
      </c>
    </row>
    <row r="60" spans="1:9" x14ac:dyDescent="0.2">
      <c r="A60" t="s">
        <v>5</v>
      </c>
      <c r="B60" s="1">
        <v>45538</v>
      </c>
      <c r="C60" t="s">
        <v>12</v>
      </c>
      <c r="D60" t="s">
        <v>9</v>
      </c>
      <c r="E60">
        <v>-1.25</v>
      </c>
      <c r="F60" t="str">
        <f>IF(expenses_table[[#This Row],[Amount ($)]]&lt;0, "Spending", "Income")</f>
        <v>Spending</v>
      </c>
      <c r="G60">
        <v>0</v>
      </c>
      <c r="H60" t="str">
        <f>TEXT(expenses_table[[#This Row],[Transaction Date]], "mmmm")</f>
        <v>September</v>
      </c>
      <c r="I60" t="str">
        <f>IF(WEEKDAY(expenses_table[[#This Row],[Transaction Date]], 2) &lt;= 4, "Workday", "Ext-Weekend")</f>
        <v>Workday</v>
      </c>
    </row>
    <row r="61" spans="1:9" x14ac:dyDescent="0.2">
      <c r="A61" t="s">
        <v>5</v>
      </c>
      <c r="B61" s="1">
        <v>45538</v>
      </c>
      <c r="C61" t="s">
        <v>12</v>
      </c>
      <c r="D61" t="s">
        <v>9</v>
      </c>
      <c r="E61">
        <v>-1.25</v>
      </c>
      <c r="F61" t="str">
        <f>IF(expenses_table[[#This Row],[Amount ($)]]&lt;0, "Spending", "Income")</f>
        <v>Spending</v>
      </c>
      <c r="G61">
        <v>0</v>
      </c>
      <c r="H61" t="str">
        <f>TEXT(expenses_table[[#This Row],[Transaction Date]], "mmmm")</f>
        <v>September</v>
      </c>
      <c r="I61" t="str">
        <f>IF(WEEKDAY(expenses_table[[#This Row],[Transaction Date]], 2) &lt;= 4, "Workday", "Ext-Weekend")</f>
        <v>Workday</v>
      </c>
    </row>
    <row r="62" spans="1:9" x14ac:dyDescent="0.2">
      <c r="A62" t="s">
        <v>5</v>
      </c>
      <c r="B62" s="1">
        <v>45538</v>
      </c>
      <c r="C62" t="s">
        <v>12</v>
      </c>
      <c r="D62" t="s">
        <v>28</v>
      </c>
      <c r="E62">
        <v>-2.02</v>
      </c>
      <c r="F62" t="str">
        <f>IF(expenses_table[[#This Row],[Amount ($)]]&lt;0, "Spending", "Income")</f>
        <v>Spending</v>
      </c>
      <c r="G62">
        <v>0</v>
      </c>
      <c r="H62" t="str">
        <f>TEXT(expenses_table[[#This Row],[Transaction Date]], "mmmm")</f>
        <v>September</v>
      </c>
      <c r="I62" t="str">
        <f>IF(WEEKDAY(expenses_table[[#This Row],[Transaction Date]], 2) &lt;= 4, "Workday", "Ext-Weekend")</f>
        <v>Workday</v>
      </c>
    </row>
    <row r="63" spans="1:9" x14ac:dyDescent="0.2">
      <c r="A63" t="s">
        <v>5</v>
      </c>
      <c r="B63" s="1">
        <v>45538</v>
      </c>
      <c r="C63" t="s">
        <v>12</v>
      </c>
      <c r="D63" t="s">
        <v>29</v>
      </c>
      <c r="E63">
        <v>-4.5999999999999996</v>
      </c>
      <c r="F63" t="str">
        <f>IF(expenses_table[[#This Row],[Amount ($)]]&lt;0, "Spending", "Income")</f>
        <v>Spending</v>
      </c>
      <c r="G63">
        <v>0</v>
      </c>
      <c r="H63" t="str">
        <f>TEXT(expenses_table[[#This Row],[Transaction Date]], "mmmm")</f>
        <v>September</v>
      </c>
      <c r="I63" t="str">
        <f>IF(WEEKDAY(expenses_table[[#This Row],[Transaction Date]], 2) &lt;= 4, "Workday", "Ext-Weekend")</f>
        <v>Workday</v>
      </c>
    </row>
    <row r="64" spans="1:9" x14ac:dyDescent="0.2">
      <c r="A64" t="s">
        <v>5</v>
      </c>
      <c r="B64" s="1">
        <v>45538</v>
      </c>
      <c r="C64" t="s">
        <v>30</v>
      </c>
      <c r="D64" t="s">
        <v>7</v>
      </c>
      <c r="E64">
        <v>-5</v>
      </c>
      <c r="F64" t="str">
        <f>IF(expenses_table[[#This Row],[Amount ($)]]&lt;0, "Spending", "Income")</f>
        <v>Spending</v>
      </c>
      <c r="G64">
        <v>0</v>
      </c>
      <c r="H64" t="str">
        <f>TEXT(expenses_table[[#This Row],[Transaction Date]], "mmmm")</f>
        <v>September</v>
      </c>
      <c r="I64" t="str">
        <f>IF(WEEKDAY(expenses_table[[#This Row],[Transaction Date]], 2) &lt;= 4, "Workday", "Ext-Weekend")</f>
        <v>Workday</v>
      </c>
    </row>
    <row r="65" spans="1:9" x14ac:dyDescent="0.2">
      <c r="A65" t="s">
        <v>5</v>
      </c>
      <c r="B65" s="1">
        <v>45538</v>
      </c>
      <c r="C65" t="s">
        <v>12</v>
      </c>
      <c r="D65" t="s">
        <v>14</v>
      </c>
      <c r="E65">
        <v>-11.85</v>
      </c>
      <c r="F65" t="str">
        <f>IF(expenses_table[[#This Row],[Amount ($)]]&lt;0, "Spending", "Income")</f>
        <v>Spending</v>
      </c>
      <c r="G65">
        <v>0</v>
      </c>
      <c r="H65" t="str">
        <f>TEXT(expenses_table[[#This Row],[Transaction Date]], "mmmm")</f>
        <v>September</v>
      </c>
      <c r="I65" t="str">
        <f>IF(WEEKDAY(expenses_table[[#This Row],[Transaction Date]], 2) &lt;= 4, "Workday", "Ext-Weekend")</f>
        <v>Workday</v>
      </c>
    </row>
    <row r="66" spans="1:9" x14ac:dyDescent="0.2">
      <c r="A66" t="s">
        <v>5</v>
      </c>
      <c r="B66" s="1">
        <v>45538</v>
      </c>
      <c r="C66" t="s">
        <v>12</v>
      </c>
      <c r="D66" t="s">
        <v>28</v>
      </c>
      <c r="E66">
        <v>-13.21</v>
      </c>
      <c r="F66" t="str">
        <f>IF(expenses_table[[#This Row],[Amount ($)]]&lt;0, "Spending", "Income")</f>
        <v>Spending</v>
      </c>
      <c r="G66">
        <v>0</v>
      </c>
      <c r="H66" t="str">
        <f>TEXT(expenses_table[[#This Row],[Transaction Date]], "mmmm")</f>
        <v>September</v>
      </c>
      <c r="I66" t="str">
        <f>IF(WEEKDAY(expenses_table[[#This Row],[Transaction Date]], 2) &lt;= 4, "Workday", "Ext-Weekend")</f>
        <v>Workday</v>
      </c>
    </row>
    <row r="67" spans="1:9" x14ac:dyDescent="0.2">
      <c r="A67" t="s">
        <v>5</v>
      </c>
      <c r="B67" s="1">
        <v>45538</v>
      </c>
      <c r="C67" t="s">
        <v>12</v>
      </c>
      <c r="D67" t="s">
        <v>28</v>
      </c>
      <c r="E67">
        <v>-16.600000000000001</v>
      </c>
      <c r="F67" t="str">
        <f>IF(expenses_table[[#This Row],[Amount ($)]]&lt;0, "Spending", "Income")</f>
        <v>Spending</v>
      </c>
      <c r="G67">
        <v>0</v>
      </c>
      <c r="H67" t="str">
        <f>TEXT(expenses_table[[#This Row],[Transaction Date]], "mmmm")</f>
        <v>September</v>
      </c>
      <c r="I67" t="str">
        <f>IF(WEEKDAY(expenses_table[[#This Row],[Transaction Date]], 2) &lt;= 4, "Workday", "Ext-Weekend")</f>
        <v>Workday</v>
      </c>
    </row>
    <row r="68" spans="1:9" x14ac:dyDescent="0.2">
      <c r="A68" t="s">
        <v>5</v>
      </c>
      <c r="B68" s="1">
        <v>45539</v>
      </c>
      <c r="C68" t="s">
        <v>6</v>
      </c>
      <c r="D68" t="s">
        <v>7</v>
      </c>
      <c r="E68">
        <v>-32</v>
      </c>
      <c r="F68" t="str">
        <f>IF(expenses_table[[#This Row],[Amount ($)]]&lt;0, "Spending", "Income")</f>
        <v>Spending</v>
      </c>
      <c r="G68">
        <v>0</v>
      </c>
      <c r="H68" t="str">
        <f>TEXT(expenses_table[[#This Row],[Transaction Date]], "mmmm")</f>
        <v>September</v>
      </c>
      <c r="I68" t="str">
        <f>IF(WEEKDAY(expenses_table[[#This Row],[Transaction Date]], 2) &lt;= 4, "Workday", "Ext-Weekend")</f>
        <v>Workday</v>
      </c>
    </row>
    <row r="69" spans="1:9" x14ac:dyDescent="0.2">
      <c r="A69" t="s">
        <v>5</v>
      </c>
      <c r="B69" s="1">
        <v>45539</v>
      </c>
      <c r="C69" t="s">
        <v>17</v>
      </c>
      <c r="D69" t="s">
        <v>18</v>
      </c>
      <c r="E69">
        <v>-253.73</v>
      </c>
      <c r="F69" t="str">
        <f>IF(expenses_table[[#This Row],[Amount ($)]]&lt;0, "Spending", "Income")</f>
        <v>Spending</v>
      </c>
      <c r="G69">
        <v>0</v>
      </c>
      <c r="H69" t="str">
        <f>TEXT(expenses_table[[#This Row],[Transaction Date]], "mmmm")</f>
        <v>September</v>
      </c>
      <c r="I69" t="str">
        <f>IF(WEEKDAY(expenses_table[[#This Row],[Transaction Date]], 2) &lt;= 4, "Workday", "Ext-Weekend")</f>
        <v>Workday</v>
      </c>
    </row>
    <row r="70" spans="1:9" hidden="1" x14ac:dyDescent="0.2">
      <c r="A70" t="s">
        <v>56</v>
      </c>
      <c r="B70" s="1">
        <v>45539</v>
      </c>
      <c r="C70" t="s">
        <v>17</v>
      </c>
      <c r="D70" t="s">
        <v>57</v>
      </c>
      <c r="E70">
        <v>253.73</v>
      </c>
      <c r="F70" t="str">
        <f>IF(expenses_table[[#This Row],[Amount ($)]]&lt;0, "Spending", "Income")</f>
        <v>Income</v>
      </c>
      <c r="G70">
        <v>0</v>
      </c>
      <c r="H70" t="str">
        <f>TEXT(expenses_table[[#This Row],[Transaction Date]], "mmmm")</f>
        <v>September</v>
      </c>
      <c r="I70" t="str">
        <f>IF(WEEKDAY(expenses_table[[#This Row],[Transaction Date]], 2) &lt;= 4, "Workday", "Ext-Weekend")</f>
        <v>Workday</v>
      </c>
    </row>
    <row r="71" spans="1:9" hidden="1" x14ac:dyDescent="0.2">
      <c r="A71" t="s">
        <v>5</v>
      </c>
      <c r="B71" s="1">
        <v>45541</v>
      </c>
      <c r="C71" t="s">
        <v>8</v>
      </c>
      <c r="D71" t="s">
        <v>9</v>
      </c>
      <c r="E71">
        <v>359.17</v>
      </c>
      <c r="F71" t="str">
        <f>IF(expenses_table[[#This Row],[Amount ($)]]&lt;0, "Spending", "Income")</f>
        <v>Income</v>
      </c>
      <c r="G71">
        <v>0</v>
      </c>
      <c r="H71" t="str">
        <f>TEXT(expenses_table[[#This Row],[Transaction Date]], "mmmm")</f>
        <v>September</v>
      </c>
      <c r="I71" t="str">
        <f>IF(WEEKDAY(expenses_table[[#This Row],[Transaction Date]], 2) &lt;= 4, "Workday", "Ext-Weekend")</f>
        <v>Ext-Weekend</v>
      </c>
    </row>
    <row r="72" spans="1:9" x14ac:dyDescent="0.2">
      <c r="A72" t="s">
        <v>5</v>
      </c>
      <c r="B72" s="1">
        <v>45541</v>
      </c>
      <c r="C72" t="s">
        <v>10</v>
      </c>
      <c r="D72" t="s">
        <v>11</v>
      </c>
      <c r="E72">
        <v>-75</v>
      </c>
      <c r="F72" t="str">
        <f>IF(expenses_table[[#This Row],[Amount ($)]]&lt;0, "Spending", "Income")</f>
        <v>Spending</v>
      </c>
      <c r="G72">
        <v>0</v>
      </c>
      <c r="H72" t="str">
        <f>TEXT(expenses_table[[#This Row],[Transaction Date]], "mmmm")</f>
        <v>September</v>
      </c>
      <c r="I72" t="str">
        <f>IF(WEEKDAY(expenses_table[[#This Row],[Transaction Date]], 2) &lt;= 4, "Workday", "Ext-Weekend")</f>
        <v>Ext-Weekend</v>
      </c>
    </row>
    <row r="73" spans="1:9" hidden="1" x14ac:dyDescent="0.2">
      <c r="A73" t="s">
        <v>5</v>
      </c>
      <c r="B73" s="1">
        <v>45544</v>
      </c>
      <c r="C73" t="s">
        <v>8</v>
      </c>
      <c r="D73" t="s">
        <v>9</v>
      </c>
      <c r="E73">
        <v>40.380000000000003</v>
      </c>
      <c r="F73" t="str">
        <f>IF(expenses_table[[#This Row],[Amount ($)]]&lt;0, "Spending", "Income")</f>
        <v>Income</v>
      </c>
      <c r="G73">
        <v>0</v>
      </c>
      <c r="H73" t="str">
        <f>TEXT(expenses_table[[#This Row],[Transaction Date]], "mmmm")</f>
        <v>September</v>
      </c>
      <c r="I73" t="str">
        <f>IF(WEEKDAY(expenses_table[[#This Row],[Transaction Date]], 2) &lt;= 4, "Workday", "Ext-Weekend")</f>
        <v>Workday</v>
      </c>
    </row>
    <row r="74" spans="1:9" x14ac:dyDescent="0.2">
      <c r="A74" t="s">
        <v>5</v>
      </c>
      <c r="B74" s="1">
        <v>45544</v>
      </c>
      <c r="C74" t="s">
        <v>31</v>
      </c>
      <c r="D74" t="s">
        <v>32</v>
      </c>
      <c r="E74">
        <v>-100</v>
      </c>
      <c r="F74" t="str">
        <f>IF(expenses_table[[#This Row],[Amount ($)]]&lt;0, "Spending", "Income")</f>
        <v>Spending</v>
      </c>
      <c r="G74">
        <v>0</v>
      </c>
      <c r="H74" t="str">
        <f>TEXT(expenses_table[[#This Row],[Transaction Date]], "mmmm")</f>
        <v>September</v>
      </c>
      <c r="I74" t="str">
        <f>IF(WEEKDAY(expenses_table[[#This Row],[Transaction Date]], 2) &lt;= 4, "Workday", "Ext-Weekend")</f>
        <v>Workday</v>
      </c>
    </row>
    <row r="75" spans="1:9" x14ac:dyDescent="0.2">
      <c r="A75" t="s">
        <v>5</v>
      </c>
      <c r="B75" s="1">
        <v>45544</v>
      </c>
      <c r="C75" t="s">
        <v>12</v>
      </c>
      <c r="D75" t="s">
        <v>14</v>
      </c>
      <c r="E75">
        <v>-11.85</v>
      </c>
      <c r="F75" t="str">
        <f>IF(expenses_table[[#This Row],[Amount ($)]]&lt;0, "Spending", "Income")</f>
        <v>Spending</v>
      </c>
      <c r="G75">
        <v>0</v>
      </c>
      <c r="H75" t="str">
        <f>TEXT(expenses_table[[#This Row],[Transaction Date]], "mmmm")</f>
        <v>September</v>
      </c>
      <c r="I75" t="str">
        <f>IF(WEEKDAY(expenses_table[[#This Row],[Transaction Date]], 2) &lt;= 4, "Workday", "Ext-Weekend")</f>
        <v>Workday</v>
      </c>
    </row>
    <row r="76" spans="1:9" x14ac:dyDescent="0.2">
      <c r="A76" t="s">
        <v>5</v>
      </c>
      <c r="B76" s="1">
        <v>45544</v>
      </c>
      <c r="C76" t="s">
        <v>33</v>
      </c>
      <c r="D76" t="s">
        <v>34</v>
      </c>
      <c r="E76">
        <v>-29.92</v>
      </c>
      <c r="F76" t="str">
        <f>IF(expenses_table[[#This Row],[Amount ($)]]&lt;0, "Spending", "Income")</f>
        <v>Spending</v>
      </c>
      <c r="G76">
        <v>0</v>
      </c>
      <c r="H76" t="str">
        <f>TEXT(expenses_table[[#This Row],[Transaction Date]], "mmmm")</f>
        <v>September</v>
      </c>
      <c r="I76" t="str">
        <f>IF(WEEKDAY(expenses_table[[#This Row],[Transaction Date]], 2) &lt;= 4, "Workday", "Ext-Weekend")</f>
        <v>Workday</v>
      </c>
    </row>
    <row r="77" spans="1:9" hidden="1" x14ac:dyDescent="0.2">
      <c r="A77" t="s">
        <v>5</v>
      </c>
      <c r="B77" s="1">
        <v>45546</v>
      </c>
      <c r="C77" t="s">
        <v>6</v>
      </c>
      <c r="D77" t="s">
        <v>7</v>
      </c>
      <c r="E77">
        <v>50</v>
      </c>
      <c r="F77" t="str">
        <f>IF(expenses_table[[#This Row],[Amount ($)]]&lt;0, "Spending", "Income")</f>
        <v>Income</v>
      </c>
      <c r="G77">
        <v>0</v>
      </c>
      <c r="H77" t="str">
        <f>TEXT(expenses_table[[#This Row],[Transaction Date]], "mmmm")</f>
        <v>September</v>
      </c>
      <c r="I77" t="str">
        <f>IF(WEEKDAY(expenses_table[[#This Row],[Transaction Date]], 2) &lt;= 4, "Workday", "Ext-Weekend")</f>
        <v>Workday</v>
      </c>
    </row>
    <row r="78" spans="1:9" x14ac:dyDescent="0.2">
      <c r="A78" t="s">
        <v>56</v>
      </c>
      <c r="B78" s="1">
        <v>45548</v>
      </c>
      <c r="C78" t="s">
        <v>25</v>
      </c>
      <c r="D78" t="s">
        <v>59</v>
      </c>
      <c r="E78">
        <v>-80</v>
      </c>
      <c r="F78" t="str">
        <f>IF(expenses_table[[#This Row],[Amount ($)]]&lt;0, "Spending", "Income")</f>
        <v>Spending</v>
      </c>
      <c r="G78">
        <v>0</v>
      </c>
      <c r="H78" t="str">
        <f>TEXT(expenses_table[[#This Row],[Transaction Date]], "mmmm")</f>
        <v>September</v>
      </c>
      <c r="I78" t="str">
        <f>IF(WEEKDAY(expenses_table[[#This Row],[Transaction Date]], 2) &lt;= 4, "Workday", "Ext-Weekend")</f>
        <v>Ext-Weekend</v>
      </c>
    </row>
    <row r="79" spans="1:9" x14ac:dyDescent="0.2">
      <c r="A79" t="s">
        <v>5</v>
      </c>
      <c r="B79" s="1">
        <v>45551</v>
      </c>
      <c r="C79" t="s">
        <v>6</v>
      </c>
      <c r="D79" t="s">
        <v>7</v>
      </c>
      <c r="E79">
        <v>-23</v>
      </c>
      <c r="F79" t="str">
        <f>IF(expenses_table[[#This Row],[Amount ($)]]&lt;0, "Spending", "Income")</f>
        <v>Spending</v>
      </c>
      <c r="G79">
        <v>0</v>
      </c>
      <c r="H79" t="str">
        <f>TEXT(expenses_table[[#This Row],[Transaction Date]], "mmmm")</f>
        <v>September</v>
      </c>
      <c r="I79" t="str">
        <f>IF(WEEKDAY(expenses_table[[#This Row],[Transaction Date]], 2) &lt;= 4, "Workday", "Ext-Weekend")</f>
        <v>Workday</v>
      </c>
    </row>
    <row r="80" spans="1:9" x14ac:dyDescent="0.2">
      <c r="A80" t="s">
        <v>5</v>
      </c>
      <c r="B80" s="1">
        <v>45551</v>
      </c>
      <c r="C80" t="s">
        <v>12</v>
      </c>
      <c r="D80" t="s">
        <v>35</v>
      </c>
      <c r="E80">
        <v>-14.38</v>
      </c>
      <c r="F80" t="str">
        <f>IF(expenses_table[[#This Row],[Amount ($)]]&lt;0, "Spending", "Income")</f>
        <v>Spending</v>
      </c>
      <c r="G80">
        <v>0</v>
      </c>
      <c r="H80" t="str">
        <f>TEXT(expenses_table[[#This Row],[Transaction Date]], "mmmm")</f>
        <v>September</v>
      </c>
      <c r="I80" t="str">
        <f>IF(WEEKDAY(expenses_table[[#This Row],[Transaction Date]], 2) &lt;= 4, "Workday", "Ext-Weekend")</f>
        <v>Workday</v>
      </c>
    </row>
    <row r="81" spans="1:9" x14ac:dyDescent="0.2">
      <c r="A81" t="s">
        <v>5</v>
      </c>
      <c r="B81" s="1">
        <v>45551</v>
      </c>
      <c r="C81" t="s">
        <v>12</v>
      </c>
      <c r="D81" t="s">
        <v>36</v>
      </c>
      <c r="E81">
        <v>-24.26</v>
      </c>
      <c r="F81" t="str">
        <f>IF(expenses_table[[#This Row],[Amount ($)]]&lt;0, "Spending", "Income")</f>
        <v>Spending</v>
      </c>
      <c r="G81">
        <v>0</v>
      </c>
      <c r="H81" t="str">
        <f>TEXT(expenses_table[[#This Row],[Transaction Date]], "mmmm")</f>
        <v>September</v>
      </c>
      <c r="I81" t="str">
        <f>IF(WEEKDAY(expenses_table[[#This Row],[Transaction Date]], 2) &lt;= 4, "Workday", "Ext-Weekend")</f>
        <v>Workday</v>
      </c>
    </row>
    <row r="82" spans="1:9" x14ac:dyDescent="0.2">
      <c r="A82" t="s">
        <v>5</v>
      </c>
      <c r="B82" s="1">
        <v>45552</v>
      </c>
      <c r="C82" t="s">
        <v>12</v>
      </c>
      <c r="D82" t="s">
        <v>19</v>
      </c>
      <c r="E82">
        <v>-4.18</v>
      </c>
      <c r="F82" t="str">
        <f>IF(expenses_table[[#This Row],[Amount ($)]]&lt;0, "Spending", "Income")</f>
        <v>Spending</v>
      </c>
      <c r="G82">
        <v>0</v>
      </c>
      <c r="H82" t="str">
        <f>TEXT(expenses_table[[#This Row],[Transaction Date]], "mmmm")</f>
        <v>September</v>
      </c>
      <c r="I82" t="str">
        <f>IF(WEEKDAY(expenses_table[[#This Row],[Transaction Date]], 2) &lt;= 4, "Workday", "Ext-Weekend")</f>
        <v>Workday</v>
      </c>
    </row>
    <row r="83" spans="1:9" hidden="1" x14ac:dyDescent="0.2">
      <c r="A83" t="s">
        <v>5</v>
      </c>
      <c r="B83" s="1">
        <v>45553</v>
      </c>
      <c r="C83" t="s">
        <v>6</v>
      </c>
      <c r="D83" t="s">
        <v>7</v>
      </c>
      <c r="E83">
        <v>50</v>
      </c>
      <c r="F83" t="str">
        <f>IF(expenses_table[[#This Row],[Amount ($)]]&lt;0, "Spending", "Income")</f>
        <v>Income</v>
      </c>
      <c r="G83">
        <v>0</v>
      </c>
      <c r="H83" t="str">
        <f>TEXT(expenses_table[[#This Row],[Transaction Date]], "mmmm")</f>
        <v>September</v>
      </c>
      <c r="I83" t="str">
        <f>IF(WEEKDAY(expenses_table[[#This Row],[Transaction Date]], 2) &lt;= 4, "Workday", "Ext-Weekend")</f>
        <v>Workday</v>
      </c>
    </row>
    <row r="84" spans="1:9" x14ac:dyDescent="0.2">
      <c r="A84" t="s">
        <v>5</v>
      </c>
      <c r="B84" s="1">
        <v>45553</v>
      </c>
      <c r="C84" t="s">
        <v>17</v>
      </c>
      <c r="D84" t="s">
        <v>18</v>
      </c>
      <c r="E84">
        <v>-127</v>
      </c>
      <c r="F84" t="str">
        <f>IF(expenses_table[[#This Row],[Amount ($)]]&lt;0, "Spending", "Income")</f>
        <v>Spending</v>
      </c>
      <c r="G84">
        <v>0</v>
      </c>
      <c r="H84" t="str">
        <f>TEXT(expenses_table[[#This Row],[Transaction Date]], "mmmm")</f>
        <v>September</v>
      </c>
      <c r="I84" t="str">
        <f>IF(WEEKDAY(expenses_table[[#This Row],[Transaction Date]], 2) &lt;= 4, "Workday", "Ext-Weekend")</f>
        <v>Workday</v>
      </c>
    </row>
    <row r="85" spans="1:9" hidden="1" x14ac:dyDescent="0.2">
      <c r="A85" t="s">
        <v>5</v>
      </c>
      <c r="B85" s="1">
        <v>45554</v>
      </c>
      <c r="C85" t="s">
        <v>8</v>
      </c>
      <c r="D85" t="s">
        <v>9</v>
      </c>
      <c r="E85">
        <v>590.25</v>
      </c>
      <c r="F85" t="str">
        <f>IF(expenses_table[[#This Row],[Amount ($)]]&lt;0, "Spending", "Income")</f>
        <v>Income</v>
      </c>
      <c r="G85">
        <v>0</v>
      </c>
      <c r="H85" t="str">
        <f>TEXT(expenses_table[[#This Row],[Transaction Date]], "mmmm")</f>
        <v>September</v>
      </c>
      <c r="I85" t="str">
        <f>IF(WEEKDAY(expenses_table[[#This Row],[Transaction Date]], 2) &lt;= 4, "Workday", "Ext-Weekend")</f>
        <v>Workday</v>
      </c>
    </row>
    <row r="86" spans="1:9" hidden="1" x14ac:dyDescent="0.2">
      <c r="A86" t="s">
        <v>5</v>
      </c>
      <c r="B86" s="1">
        <v>45555</v>
      </c>
      <c r="C86" t="s">
        <v>8</v>
      </c>
      <c r="D86" t="s">
        <v>9</v>
      </c>
      <c r="E86">
        <v>25.16</v>
      </c>
      <c r="F86" t="str">
        <f>IF(expenses_table[[#This Row],[Amount ($)]]&lt;0, "Spending", "Income")</f>
        <v>Income</v>
      </c>
      <c r="G86">
        <v>0</v>
      </c>
      <c r="H86" t="str">
        <f>TEXT(expenses_table[[#This Row],[Transaction Date]], "mmmm")</f>
        <v>September</v>
      </c>
      <c r="I86" t="str">
        <f>IF(WEEKDAY(expenses_table[[#This Row],[Transaction Date]], 2) &lt;= 4, "Workday", "Ext-Weekend")</f>
        <v>Ext-Weekend</v>
      </c>
    </row>
    <row r="87" spans="1:9" x14ac:dyDescent="0.2">
      <c r="A87" t="s">
        <v>5</v>
      </c>
      <c r="B87" s="1">
        <v>45555</v>
      </c>
      <c r="C87" t="s">
        <v>37</v>
      </c>
      <c r="D87" t="s">
        <v>38</v>
      </c>
      <c r="E87">
        <v>-2.99</v>
      </c>
      <c r="F87" t="str">
        <f>IF(expenses_table[[#This Row],[Amount ($)]]&lt;0, "Spending", "Income")</f>
        <v>Spending</v>
      </c>
      <c r="G87">
        <v>0</v>
      </c>
      <c r="H87" t="str">
        <f>TEXT(expenses_table[[#This Row],[Transaction Date]], "mmmm")</f>
        <v>September</v>
      </c>
      <c r="I87" t="str">
        <f>IF(WEEKDAY(expenses_table[[#This Row],[Transaction Date]], 2) &lt;= 4, "Workday", "Ext-Weekend")</f>
        <v>Ext-Weekend</v>
      </c>
    </row>
    <row r="88" spans="1:9" x14ac:dyDescent="0.2">
      <c r="A88" t="s">
        <v>5</v>
      </c>
      <c r="B88" s="1">
        <v>45555</v>
      </c>
      <c r="C88" t="s">
        <v>15</v>
      </c>
      <c r="D88" t="s">
        <v>16</v>
      </c>
      <c r="E88">
        <v>-38.450000000000003</v>
      </c>
      <c r="F88" t="str">
        <f>IF(expenses_table[[#This Row],[Amount ($)]]&lt;0, "Spending", "Income")</f>
        <v>Spending</v>
      </c>
      <c r="G88">
        <v>0</v>
      </c>
      <c r="H88" t="str">
        <f>TEXT(expenses_table[[#This Row],[Transaction Date]], "mmmm")</f>
        <v>September</v>
      </c>
      <c r="I88" t="str">
        <f>IF(WEEKDAY(expenses_table[[#This Row],[Transaction Date]], 2) &lt;= 4, "Workday", "Ext-Weekend")</f>
        <v>Ext-Weekend</v>
      </c>
    </row>
    <row r="89" spans="1:9" x14ac:dyDescent="0.2">
      <c r="A89" t="s">
        <v>5</v>
      </c>
      <c r="B89" s="1">
        <v>45555</v>
      </c>
      <c r="C89" t="s">
        <v>10</v>
      </c>
      <c r="D89" t="s">
        <v>11</v>
      </c>
      <c r="E89">
        <v>-75</v>
      </c>
      <c r="F89" t="str">
        <f>IF(expenses_table[[#This Row],[Amount ($)]]&lt;0, "Spending", "Income")</f>
        <v>Spending</v>
      </c>
      <c r="G89">
        <v>0</v>
      </c>
      <c r="H89" t="str">
        <f>TEXT(expenses_table[[#This Row],[Transaction Date]], "mmmm")</f>
        <v>September</v>
      </c>
      <c r="I89" t="str">
        <f>IF(WEEKDAY(expenses_table[[#This Row],[Transaction Date]], 2) &lt;= 4, "Workday", "Ext-Weekend")</f>
        <v>Ext-Weekend</v>
      </c>
    </row>
    <row r="90" spans="1:9" hidden="1" x14ac:dyDescent="0.2">
      <c r="A90" t="s">
        <v>5</v>
      </c>
      <c r="B90" s="1">
        <v>45558</v>
      </c>
      <c r="C90" t="s">
        <v>6</v>
      </c>
      <c r="D90" t="s">
        <v>7</v>
      </c>
      <c r="E90">
        <v>70</v>
      </c>
      <c r="F90" t="str">
        <f>IF(expenses_table[[#This Row],[Amount ($)]]&lt;0, "Spending", "Income")</f>
        <v>Income</v>
      </c>
      <c r="G90">
        <v>0</v>
      </c>
      <c r="H90" t="str">
        <f>TEXT(expenses_table[[#This Row],[Transaction Date]], "mmmm")</f>
        <v>September</v>
      </c>
      <c r="I90" t="str">
        <f>IF(WEEKDAY(expenses_table[[#This Row],[Transaction Date]], 2) &lt;= 4, "Workday", "Ext-Weekend")</f>
        <v>Workday</v>
      </c>
    </row>
    <row r="91" spans="1:9" x14ac:dyDescent="0.2">
      <c r="A91" t="s">
        <v>5</v>
      </c>
      <c r="B91" s="1">
        <v>45558</v>
      </c>
      <c r="C91" t="s">
        <v>6</v>
      </c>
      <c r="D91" t="s">
        <v>7</v>
      </c>
      <c r="E91">
        <v>-70</v>
      </c>
      <c r="F91" t="str">
        <f>IF(expenses_table[[#This Row],[Amount ($)]]&lt;0, "Spending", "Income")</f>
        <v>Spending</v>
      </c>
      <c r="G91">
        <v>0</v>
      </c>
      <c r="H91" t="str">
        <f>TEXT(expenses_table[[#This Row],[Transaction Date]], "mmmm")</f>
        <v>September</v>
      </c>
      <c r="I91" t="str">
        <f>IF(WEEKDAY(expenses_table[[#This Row],[Transaction Date]], 2) &lt;= 4, "Workday", "Ext-Weekend")</f>
        <v>Workday</v>
      </c>
    </row>
    <row r="92" spans="1:9" x14ac:dyDescent="0.2">
      <c r="A92" t="s">
        <v>5</v>
      </c>
      <c r="B92" s="1">
        <v>45558</v>
      </c>
      <c r="C92" t="s">
        <v>12</v>
      </c>
      <c r="D92" t="s">
        <v>14</v>
      </c>
      <c r="E92">
        <v>-11.85</v>
      </c>
      <c r="F92" t="str">
        <f>IF(expenses_table[[#This Row],[Amount ($)]]&lt;0, "Spending", "Income")</f>
        <v>Spending</v>
      </c>
      <c r="G92">
        <v>0</v>
      </c>
      <c r="H92" t="str">
        <f>TEXT(expenses_table[[#This Row],[Transaction Date]], "mmmm")</f>
        <v>September</v>
      </c>
      <c r="I92" t="str">
        <f>IF(WEEKDAY(expenses_table[[#This Row],[Transaction Date]], 2) &lt;= 4, "Workday", "Ext-Weekend")</f>
        <v>Workday</v>
      </c>
    </row>
    <row r="93" spans="1:9" x14ac:dyDescent="0.2">
      <c r="A93" t="s">
        <v>5</v>
      </c>
      <c r="B93" s="1">
        <v>45558</v>
      </c>
      <c r="C93" t="s">
        <v>15</v>
      </c>
      <c r="D93" t="s">
        <v>39</v>
      </c>
      <c r="E93">
        <v>-53.34</v>
      </c>
      <c r="F93" t="str">
        <f>IF(expenses_table[[#This Row],[Amount ($)]]&lt;0, "Spending", "Income")</f>
        <v>Spending</v>
      </c>
      <c r="G93">
        <v>0</v>
      </c>
      <c r="H93" t="str">
        <f>TEXT(expenses_table[[#This Row],[Transaction Date]], "mmmm")</f>
        <v>September</v>
      </c>
      <c r="I93" t="str">
        <f>IF(WEEKDAY(expenses_table[[#This Row],[Transaction Date]], 2) &lt;= 4, "Workday", "Ext-Weekend")</f>
        <v>Workday</v>
      </c>
    </row>
    <row r="94" spans="1:9" hidden="1" x14ac:dyDescent="0.2">
      <c r="A94" t="s">
        <v>5</v>
      </c>
      <c r="B94" s="1">
        <v>45559</v>
      </c>
      <c r="C94" t="s">
        <v>6</v>
      </c>
      <c r="D94" t="s">
        <v>7</v>
      </c>
      <c r="E94">
        <v>35</v>
      </c>
      <c r="F94" t="str">
        <f>IF(expenses_table[[#This Row],[Amount ($)]]&lt;0, "Spending", "Income")</f>
        <v>Income</v>
      </c>
      <c r="G94">
        <v>0</v>
      </c>
      <c r="H94" t="str">
        <f>TEXT(expenses_table[[#This Row],[Transaction Date]], "mmmm")</f>
        <v>September</v>
      </c>
      <c r="I94" t="str">
        <f>IF(WEEKDAY(expenses_table[[#This Row],[Transaction Date]], 2) &lt;= 4, "Workday", "Ext-Weekend")</f>
        <v>Workday</v>
      </c>
    </row>
    <row r="95" spans="1:9" x14ac:dyDescent="0.2">
      <c r="A95" t="s">
        <v>5</v>
      </c>
      <c r="B95" s="1">
        <v>45559</v>
      </c>
      <c r="C95" t="s">
        <v>10</v>
      </c>
      <c r="D95" t="s">
        <v>11</v>
      </c>
      <c r="E95">
        <v>-75</v>
      </c>
      <c r="F95" t="str">
        <f>IF(expenses_table[[#This Row],[Amount ($)]]&lt;0, "Spending", "Income")</f>
        <v>Spending</v>
      </c>
      <c r="G95">
        <v>0</v>
      </c>
      <c r="H95" t="str">
        <f>TEXT(expenses_table[[#This Row],[Transaction Date]], "mmmm")</f>
        <v>September</v>
      </c>
      <c r="I95" t="str">
        <f>IF(WEEKDAY(expenses_table[[#This Row],[Transaction Date]], 2) &lt;= 4, "Workday", "Ext-Weekend")</f>
        <v>Workday</v>
      </c>
    </row>
    <row r="96" spans="1:9" hidden="1" x14ac:dyDescent="0.2">
      <c r="A96" t="s">
        <v>5</v>
      </c>
      <c r="B96" s="1">
        <v>45560</v>
      </c>
      <c r="C96" t="s">
        <v>8</v>
      </c>
      <c r="D96" t="s">
        <v>9</v>
      </c>
      <c r="E96">
        <v>25.43</v>
      </c>
      <c r="F96" t="str">
        <f>IF(expenses_table[[#This Row],[Amount ($)]]&lt;0, "Spending", "Income")</f>
        <v>Income</v>
      </c>
      <c r="G96">
        <v>0</v>
      </c>
      <c r="H96" t="str">
        <f>TEXT(expenses_table[[#This Row],[Transaction Date]], "mmmm")</f>
        <v>September</v>
      </c>
      <c r="I96" t="str">
        <f>IF(WEEKDAY(expenses_table[[#This Row],[Transaction Date]], 2) &lt;= 4, "Workday", "Ext-Weekend")</f>
        <v>Workday</v>
      </c>
    </row>
    <row r="97" spans="1:9" x14ac:dyDescent="0.2">
      <c r="A97" t="s">
        <v>5</v>
      </c>
      <c r="B97" s="1">
        <v>45560</v>
      </c>
      <c r="C97" t="s">
        <v>10</v>
      </c>
      <c r="D97" t="s">
        <v>11</v>
      </c>
      <c r="E97">
        <v>-75</v>
      </c>
      <c r="F97" t="str">
        <f>IF(expenses_table[[#This Row],[Amount ($)]]&lt;0, "Spending", "Income")</f>
        <v>Spending</v>
      </c>
      <c r="G97">
        <v>0</v>
      </c>
      <c r="H97" t="str">
        <f>TEXT(expenses_table[[#This Row],[Transaction Date]], "mmmm")</f>
        <v>September</v>
      </c>
      <c r="I97" t="str">
        <f>IF(WEEKDAY(expenses_table[[#This Row],[Transaction Date]], 2) &lt;= 4, "Workday", "Ext-Weekend")</f>
        <v>Workday</v>
      </c>
    </row>
    <row r="98" spans="1:9" x14ac:dyDescent="0.2">
      <c r="A98" t="s">
        <v>5</v>
      </c>
      <c r="B98" s="1">
        <v>45560</v>
      </c>
      <c r="C98" t="s">
        <v>17</v>
      </c>
      <c r="D98" t="s">
        <v>7</v>
      </c>
      <c r="E98">
        <v>-11.75</v>
      </c>
      <c r="F98" t="str">
        <f>IF(expenses_table[[#This Row],[Amount ($)]]&lt;0, "Spending", "Income")</f>
        <v>Spending</v>
      </c>
      <c r="G98">
        <v>0</v>
      </c>
      <c r="H98" t="str">
        <f>TEXT(expenses_table[[#This Row],[Transaction Date]], "mmmm")</f>
        <v>September</v>
      </c>
      <c r="I98" t="str">
        <f>IF(WEEKDAY(expenses_table[[#This Row],[Transaction Date]], 2) &lt;= 4, "Workday", "Ext-Weekend")</f>
        <v>Workday</v>
      </c>
    </row>
    <row r="99" spans="1:9" hidden="1" x14ac:dyDescent="0.2">
      <c r="A99" t="s">
        <v>56</v>
      </c>
      <c r="B99" s="1">
        <v>45560</v>
      </c>
      <c r="C99" t="s">
        <v>17</v>
      </c>
      <c r="D99" t="s">
        <v>57</v>
      </c>
      <c r="E99">
        <v>11.75</v>
      </c>
      <c r="F99" t="str">
        <f>IF(expenses_table[[#This Row],[Amount ($)]]&lt;0, "Spending", "Income")</f>
        <v>Income</v>
      </c>
      <c r="G99">
        <v>0</v>
      </c>
      <c r="H99" t="str">
        <f>TEXT(expenses_table[[#This Row],[Transaction Date]], "mmmm")</f>
        <v>September</v>
      </c>
      <c r="I99" t="str">
        <f>IF(WEEKDAY(expenses_table[[#This Row],[Transaction Date]], 2) &lt;= 4, "Workday", "Ext-Weekend")</f>
        <v>Workday</v>
      </c>
    </row>
    <row r="100" spans="1:9" x14ac:dyDescent="0.2">
      <c r="A100" t="s">
        <v>5</v>
      </c>
      <c r="B100" s="1">
        <v>45561</v>
      </c>
      <c r="C100" t="s">
        <v>10</v>
      </c>
      <c r="D100" t="s">
        <v>11</v>
      </c>
      <c r="E100">
        <v>-75</v>
      </c>
      <c r="F100" t="str">
        <f>IF(expenses_table[[#This Row],[Amount ($)]]&lt;0, "Spending", "Income")</f>
        <v>Spending</v>
      </c>
      <c r="G100">
        <v>0</v>
      </c>
      <c r="H100" t="str">
        <f>TEXT(expenses_table[[#This Row],[Transaction Date]], "mmmm")</f>
        <v>September</v>
      </c>
      <c r="I100" t="str">
        <f>IF(WEEKDAY(expenses_table[[#This Row],[Transaction Date]], 2) &lt;= 4, "Workday", "Ext-Weekend")</f>
        <v>Workday</v>
      </c>
    </row>
    <row r="101" spans="1:9" hidden="1" x14ac:dyDescent="0.2">
      <c r="A101" t="s">
        <v>5</v>
      </c>
      <c r="B101" s="1">
        <v>45562</v>
      </c>
      <c r="C101" t="s">
        <v>6</v>
      </c>
      <c r="D101" t="s">
        <v>7</v>
      </c>
      <c r="E101">
        <v>60</v>
      </c>
      <c r="F101" t="str">
        <f>IF(expenses_table[[#This Row],[Amount ($)]]&lt;0, "Spending", "Income")</f>
        <v>Income</v>
      </c>
      <c r="G101">
        <v>0</v>
      </c>
      <c r="H101" t="str">
        <f>TEXT(expenses_table[[#This Row],[Transaction Date]], "mmmm")</f>
        <v>September</v>
      </c>
      <c r="I101" t="str">
        <f>IF(WEEKDAY(expenses_table[[#This Row],[Transaction Date]], 2) &lt;= 4, "Workday", "Ext-Weekend")</f>
        <v>Ext-Weekend</v>
      </c>
    </row>
    <row r="102" spans="1:9" x14ac:dyDescent="0.2">
      <c r="A102" t="s">
        <v>56</v>
      </c>
      <c r="B102" s="1">
        <v>45562</v>
      </c>
      <c r="C102" t="s">
        <v>15</v>
      </c>
      <c r="D102" t="s">
        <v>16</v>
      </c>
      <c r="E102">
        <v>-67.5</v>
      </c>
      <c r="F102" t="str">
        <f>IF(expenses_table[[#This Row],[Amount ($)]]&lt;0, "Spending", "Income")</f>
        <v>Spending</v>
      </c>
      <c r="G102">
        <v>0</v>
      </c>
      <c r="H102" t="str">
        <f>TEXT(expenses_table[[#This Row],[Transaction Date]], "mmmm")</f>
        <v>September</v>
      </c>
      <c r="I102" t="str">
        <f>IF(WEEKDAY(expenses_table[[#This Row],[Transaction Date]], 2) &lt;= 4, "Workday", "Ext-Weekend")</f>
        <v>Ext-Weekend</v>
      </c>
    </row>
    <row r="103" spans="1:9" x14ac:dyDescent="0.2">
      <c r="A103" t="s">
        <v>56</v>
      </c>
      <c r="B103" s="1">
        <v>45563</v>
      </c>
      <c r="C103" t="s">
        <v>12</v>
      </c>
      <c r="D103" t="s">
        <v>54</v>
      </c>
      <c r="E103">
        <v>-30</v>
      </c>
      <c r="F103" t="str">
        <f>IF(expenses_table[[#This Row],[Amount ($)]]&lt;0, "Spending", "Income")</f>
        <v>Spending</v>
      </c>
      <c r="G103">
        <v>0</v>
      </c>
      <c r="H103" t="str">
        <f>TEXT(expenses_table[[#This Row],[Transaction Date]], "mmmm")</f>
        <v>September</v>
      </c>
      <c r="I103" t="str">
        <f>IF(WEEKDAY(expenses_table[[#This Row],[Transaction Date]], 2) &lt;= 4, "Workday", "Ext-Weekend")</f>
        <v>Ext-Weekend</v>
      </c>
    </row>
    <row r="104" spans="1:9" x14ac:dyDescent="0.2">
      <c r="A104" t="s">
        <v>56</v>
      </c>
      <c r="B104" s="1">
        <v>45563</v>
      </c>
      <c r="C104" t="s">
        <v>33</v>
      </c>
      <c r="D104" t="s">
        <v>60</v>
      </c>
      <c r="E104">
        <v>-10.16</v>
      </c>
      <c r="F104" t="str">
        <f>IF(expenses_table[[#This Row],[Amount ($)]]&lt;0, "Spending", "Income")</f>
        <v>Spending</v>
      </c>
      <c r="G104">
        <v>0</v>
      </c>
      <c r="H104" t="str">
        <f>TEXT(expenses_table[[#This Row],[Transaction Date]], "mmmm")</f>
        <v>September</v>
      </c>
      <c r="I104" t="str">
        <f>IF(WEEKDAY(expenses_table[[#This Row],[Transaction Date]], 2) &lt;= 4, "Workday", "Ext-Weekend")</f>
        <v>Ext-Weekend</v>
      </c>
    </row>
    <row r="105" spans="1:9" x14ac:dyDescent="0.2">
      <c r="A105" t="s">
        <v>56</v>
      </c>
      <c r="B105" s="1">
        <v>45563</v>
      </c>
      <c r="C105" t="s">
        <v>33</v>
      </c>
      <c r="D105" t="s">
        <v>60</v>
      </c>
      <c r="E105">
        <v>-23.61</v>
      </c>
      <c r="F105" t="str">
        <f>IF(expenses_table[[#This Row],[Amount ($)]]&lt;0, "Spending", "Income")</f>
        <v>Spending</v>
      </c>
      <c r="G105">
        <v>0</v>
      </c>
      <c r="H105" t="str">
        <f>TEXT(expenses_table[[#This Row],[Transaction Date]], "mmmm")</f>
        <v>September</v>
      </c>
      <c r="I105" t="str">
        <f>IF(WEEKDAY(expenses_table[[#This Row],[Transaction Date]], 2) &lt;= 4, "Workday", "Ext-Weekend")</f>
        <v>Ext-Weekend</v>
      </c>
    </row>
    <row r="106" spans="1:9" x14ac:dyDescent="0.2">
      <c r="A106" t="s">
        <v>56</v>
      </c>
      <c r="B106" s="1">
        <v>45563</v>
      </c>
      <c r="C106" t="s">
        <v>12</v>
      </c>
      <c r="D106" t="s">
        <v>58</v>
      </c>
      <c r="E106">
        <v>-16.100000000000001</v>
      </c>
      <c r="F106" t="str">
        <f>IF(expenses_table[[#This Row],[Amount ($)]]&lt;0, "Spending", "Income")</f>
        <v>Spending</v>
      </c>
      <c r="G106">
        <v>0</v>
      </c>
      <c r="H106" t="str">
        <f>TEXT(expenses_table[[#This Row],[Transaction Date]], "mmmm")</f>
        <v>September</v>
      </c>
      <c r="I106" t="str">
        <f>IF(WEEKDAY(expenses_table[[#This Row],[Transaction Date]], 2) &lt;= 4, "Workday", "Ext-Weekend")</f>
        <v>Ext-Weekend</v>
      </c>
    </row>
    <row r="107" spans="1:9" x14ac:dyDescent="0.2">
      <c r="A107" t="s">
        <v>56</v>
      </c>
      <c r="B107" s="1">
        <v>45564</v>
      </c>
      <c r="C107" t="s">
        <v>33</v>
      </c>
      <c r="D107" t="s">
        <v>60</v>
      </c>
      <c r="E107">
        <v>-14.28</v>
      </c>
      <c r="F107" t="str">
        <f>IF(expenses_table[[#This Row],[Amount ($)]]&lt;0, "Spending", "Income")</f>
        <v>Spending</v>
      </c>
      <c r="G107">
        <v>0</v>
      </c>
      <c r="H107" t="str">
        <f>TEXT(expenses_table[[#This Row],[Transaction Date]], "mmmm")</f>
        <v>September</v>
      </c>
      <c r="I107" t="str">
        <f>IF(WEEKDAY(expenses_table[[#This Row],[Transaction Date]], 2) &lt;= 4, "Workday", "Ext-Weekend")</f>
        <v>Ext-Weekend</v>
      </c>
    </row>
    <row r="108" spans="1:9" x14ac:dyDescent="0.2">
      <c r="A108" t="s">
        <v>56</v>
      </c>
      <c r="B108" s="1">
        <v>45564</v>
      </c>
      <c r="C108" t="s">
        <v>33</v>
      </c>
      <c r="D108" t="s">
        <v>60</v>
      </c>
      <c r="E108">
        <v>-10.46</v>
      </c>
      <c r="F108" t="str">
        <f>IF(expenses_table[[#This Row],[Amount ($)]]&lt;0, "Spending", "Income")</f>
        <v>Spending</v>
      </c>
      <c r="G108">
        <v>0</v>
      </c>
      <c r="H108" t="str">
        <f>TEXT(expenses_table[[#This Row],[Transaction Date]], "mmmm")</f>
        <v>September</v>
      </c>
      <c r="I108" t="str">
        <f>IF(WEEKDAY(expenses_table[[#This Row],[Transaction Date]], 2) &lt;= 4, "Workday", "Ext-Weekend")</f>
        <v>Ext-Weekend</v>
      </c>
    </row>
    <row r="109" spans="1:9" x14ac:dyDescent="0.2">
      <c r="A109" t="s">
        <v>56</v>
      </c>
      <c r="B109" s="1">
        <v>45564</v>
      </c>
      <c r="C109" t="s">
        <v>33</v>
      </c>
      <c r="D109" t="s">
        <v>60</v>
      </c>
      <c r="E109">
        <v>-14.55</v>
      </c>
      <c r="F109" t="str">
        <f>IF(expenses_table[[#This Row],[Amount ($)]]&lt;0, "Spending", "Income")</f>
        <v>Spending</v>
      </c>
      <c r="G109">
        <v>0</v>
      </c>
      <c r="H109" t="str">
        <f>TEXT(expenses_table[[#This Row],[Transaction Date]], "mmmm")</f>
        <v>September</v>
      </c>
      <c r="I109" t="str">
        <f>IF(WEEKDAY(expenses_table[[#This Row],[Transaction Date]], 2) &lt;= 4, "Workday", "Ext-Weekend")</f>
        <v>Ext-Weekend</v>
      </c>
    </row>
    <row r="110" spans="1:9" x14ac:dyDescent="0.2">
      <c r="A110" t="s">
        <v>56</v>
      </c>
      <c r="B110" s="1">
        <v>45564</v>
      </c>
      <c r="C110" t="s">
        <v>33</v>
      </c>
      <c r="D110" t="s">
        <v>60</v>
      </c>
      <c r="E110">
        <v>-10.16</v>
      </c>
      <c r="F110" t="str">
        <f>IF(expenses_table[[#This Row],[Amount ($)]]&lt;0, "Spending", "Income")</f>
        <v>Spending</v>
      </c>
      <c r="G110">
        <v>0</v>
      </c>
      <c r="H110" t="str">
        <f>TEXT(expenses_table[[#This Row],[Transaction Date]], "mmmm")</f>
        <v>September</v>
      </c>
      <c r="I110" t="str">
        <f>IF(WEEKDAY(expenses_table[[#This Row],[Transaction Date]], 2) &lt;= 4, "Workday", "Ext-Weekend")</f>
        <v>Ext-Weekend</v>
      </c>
    </row>
    <row r="111" spans="1:9" x14ac:dyDescent="0.2">
      <c r="A111" t="s">
        <v>56</v>
      </c>
      <c r="B111" s="1">
        <v>45564</v>
      </c>
      <c r="C111" t="s">
        <v>33</v>
      </c>
      <c r="D111" t="s">
        <v>60</v>
      </c>
      <c r="E111">
        <v>-31.89</v>
      </c>
      <c r="F111" t="str">
        <f>IF(expenses_table[[#This Row],[Amount ($)]]&lt;0, "Spending", "Income")</f>
        <v>Spending</v>
      </c>
      <c r="G111">
        <v>0</v>
      </c>
      <c r="H111" t="str">
        <f>TEXT(expenses_table[[#This Row],[Transaction Date]], "mmmm")</f>
        <v>September</v>
      </c>
      <c r="I111" t="str">
        <f>IF(WEEKDAY(expenses_table[[#This Row],[Transaction Date]], 2) &lt;= 4, "Workday", "Ext-Weekend")</f>
        <v>Ext-Weekend</v>
      </c>
    </row>
    <row r="112" spans="1:9" hidden="1" x14ac:dyDescent="0.2">
      <c r="A112" t="s">
        <v>5</v>
      </c>
      <c r="B112" s="1">
        <v>45566</v>
      </c>
      <c r="C112" t="s">
        <v>6</v>
      </c>
      <c r="D112" t="s">
        <v>7</v>
      </c>
      <c r="E112">
        <v>9</v>
      </c>
      <c r="F112" t="str">
        <f>IF(expenses_table[[#This Row],[Amount ($)]]&lt;0, "Spending", "Income")</f>
        <v>Income</v>
      </c>
      <c r="G112">
        <v>0</v>
      </c>
      <c r="H112" t="str">
        <f>TEXT(expenses_table[[#This Row],[Transaction Date]], "mmmm")</f>
        <v>October</v>
      </c>
      <c r="I112" t="str">
        <f>IF(WEEKDAY(expenses_table[[#This Row],[Transaction Date]], 2) &lt;= 4, "Workday", "Ext-Weekend")</f>
        <v>Workday</v>
      </c>
    </row>
    <row r="113" spans="1:9" hidden="1" x14ac:dyDescent="0.2">
      <c r="A113" t="s">
        <v>5</v>
      </c>
      <c r="B113" s="1">
        <v>45566</v>
      </c>
      <c r="C113" t="s">
        <v>6</v>
      </c>
      <c r="D113" t="s">
        <v>7</v>
      </c>
      <c r="E113">
        <v>9</v>
      </c>
      <c r="F113" t="str">
        <f>IF(expenses_table[[#This Row],[Amount ($)]]&lt;0, "Spending", "Income")</f>
        <v>Income</v>
      </c>
      <c r="G113">
        <v>0</v>
      </c>
      <c r="H113" t="str">
        <f>TEXT(expenses_table[[#This Row],[Transaction Date]], "mmmm")</f>
        <v>October</v>
      </c>
      <c r="I113" t="str">
        <f>IF(WEEKDAY(expenses_table[[#This Row],[Transaction Date]], 2) &lt;= 4, "Workday", "Ext-Weekend")</f>
        <v>Workday</v>
      </c>
    </row>
    <row r="114" spans="1:9" hidden="1" x14ac:dyDescent="0.2">
      <c r="A114" t="s">
        <v>5</v>
      </c>
      <c r="B114" s="1">
        <v>45566</v>
      </c>
      <c r="C114" t="s">
        <v>6</v>
      </c>
      <c r="D114" t="s">
        <v>7</v>
      </c>
      <c r="E114">
        <v>28</v>
      </c>
      <c r="F114" t="str">
        <f>IF(expenses_table[[#This Row],[Amount ($)]]&lt;0, "Spending", "Income")</f>
        <v>Income</v>
      </c>
      <c r="G114">
        <v>0</v>
      </c>
      <c r="H114" t="str">
        <f>TEXT(expenses_table[[#This Row],[Transaction Date]], "mmmm")</f>
        <v>October</v>
      </c>
      <c r="I114" t="str">
        <f>IF(WEEKDAY(expenses_table[[#This Row],[Transaction Date]], 2) &lt;= 4, "Workday", "Ext-Weekend")</f>
        <v>Workday</v>
      </c>
    </row>
    <row r="115" spans="1:9" x14ac:dyDescent="0.2">
      <c r="A115" t="s">
        <v>5</v>
      </c>
      <c r="B115" s="1">
        <v>45566</v>
      </c>
      <c r="C115" t="s">
        <v>30</v>
      </c>
      <c r="D115" t="s">
        <v>40</v>
      </c>
      <c r="E115">
        <v>-4.24</v>
      </c>
      <c r="F115" t="str">
        <f>IF(expenses_table[[#This Row],[Amount ($)]]&lt;0, "Spending", "Income")</f>
        <v>Spending</v>
      </c>
      <c r="G115">
        <v>0</v>
      </c>
      <c r="H115" t="str">
        <f>TEXT(expenses_table[[#This Row],[Transaction Date]], "mmmm")</f>
        <v>October</v>
      </c>
      <c r="I115" t="str">
        <f>IF(WEEKDAY(expenses_table[[#This Row],[Transaction Date]], 2) &lt;= 4, "Workday", "Ext-Weekend")</f>
        <v>Workday</v>
      </c>
    </row>
    <row r="116" spans="1:9" x14ac:dyDescent="0.2">
      <c r="A116" t="s">
        <v>5</v>
      </c>
      <c r="B116" s="1">
        <v>45566</v>
      </c>
      <c r="C116" t="s">
        <v>12</v>
      </c>
      <c r="D116" t="s">
        <v>41</v>
      </c>
      <c r="E116">
        <v>-46.43</v>
      </c>
      <c r="F116" t="str">
        <f>IF(expenses_table[[#This Row],[Amount ($)]]&lt;0, "Spending", "Income")</f>
        <v>Spending</v>
      </c>
      <c r="G116">
        <v>0</v>
      </c>
      <c r="H116" t="str">
        <f>TEXT(expenses_table[[#This Row],[Transaction Date]], "mmmm")</f>
        <v>October</v>
      </c>
      <c r="I116" t="str">
        <f>IF(WEEKDAY(expenses_table[[#This Row],[Transaction Date]], 2) &lt;= 4, "Workday", "Ext-Weekend")</f>
        <v>Workday</v>
      </c>
    </row>
    <row r="117" spans="1:9" x14ac:dyDescent="0.2">
      <c r="A117" t="s">
        <v>5</v>
      </c>
      <c r="B117" s="1">
        <v>45566</v>
      </c>
      <c r="C117" t="s">
        <v>10</v>
      </c>
      <c r="D117" t="s">
        <v>11</v>
      </c>
      <c r="E117">
        <v>-75</v>
      </c>
      <c r="F117" t="str">
        <f>IF(expenses_table[[#This Row],[Amount ($)]]&lt;0, "Spending", "Income")</f>
        <v>Spending</v>
      </c>
      <c r="G117">
        <v>0</v>
      </c>
      <c r="H117" t="str">
        <f>TEXT(expenses_table[[#This Row],[Transaction Date]], "mmmm")</f>
        <v>October</v>
      </c>
      <c r="I117" t="str">
        <f>IF(WEEKDAY(expenses_table[[#This Row],[Transaction Date]], 2) &lt;= 4, "Workday", "Ext-Weekend")</f>
        <v>Workday</v>
      </c>
    </row>
    <row r="118" spans="1:9" hidden="1" x14ac:dyDescent="0.2">
      <c r="A118" t="s">
        <v>5</v>
      </c>
      <c r="B118" s="1">
        <v>45567</v>
      </c>
      <c r="C118" t="s">
        <v>8</v>
      </c>
      <c r="D118" t="s">
        <v>9</v>
      </c>
      <c r="E118">
        <v>125.49</v>
      </c>
      <c r="F118" t="str">
        <f>IF(expenses_table[[#This Row],[Amount ($)]]&lt;0, "Spending", "Income")</f>
        <v>Income</v>
      </c>
      <c r="G118">
        <v>0</v>
      </c>
      <c r="H118" t="str">
        <f>TEXT(expenses_table[[#This Row],[Transaction Date]], "mmmm")</f>
        <v>October</v>
      </c>
      <c r="I118" t="str">
        <f>IF(WEEKDAY(expenses_table[[#This Row],[Transaction Date]], 2) &lt;= 4, "Workday", "Ext-Weekend")</f>
        <v>Workday</v>
      </c>
    </row>
    <row r="119" spans="1:9" hidden="1" x14ac:dyDescent="0.2">
      <c r="A119" t="s">
        <v>5</v>
      </c>
      <c r="B119" s="1">
        <v>45567</v>
      </c>
      <c r="C119" t="s">
        <v>8</v>
      </c>
      <c r="D119" t="s">
        <v>9</v>
      </c>
      <c r="E119">
        <v>600.29</v>
      </c>
      <c r="F119" t="str">
        <f>IF(expenses_table[[#This Row],[Amount ($)]]&lt;0, "Spending", "Income")</f>
        <v>Income</v>
      </c>
      <c r="G119">
        <v>0</v>
      </c>
      <c r="H119" t="str">
        <f>TEXT(expenses_table[[#This Row],[Transaction Date]], "mmmm")</f>
        <v>October</v>
      </c>
      <c r="I119" t="str">
        <f>IF(WEEKDAY(expenses_table[[#This Row],[Transaction Date]], 2) &lt;= 4, "Workday", "Ext-Weekend")</f>
        <v>Workday</v>
      </c>
    </row>
    <row r="120" spans="1:9" x14ac:dyDescent="0.2">
      <c r="A120" t="s">
        <v>5</v>
      </c>
      <c r="B120" s="1">
        <v>45567</v>
      </c>
      <c r="C120" t="s">
        <v>6</v>
      </c>
      <c r="D120" t="s">
        <v>7</v>
      </c>
      <c r="E120">
        <v>-57</v>
      </c>
      <c r="F120" t="str">
        <f>IF(expenses_table[[#This Row],[Amount ($)]]&lt;0, "Spending", "Income")</f>
        <v>Spending</v>
      </c>
      <c r="G120">
        <v>0</v>
      </c>
      <c r="H120" t="str">
        <f>TEXT(expenses_table[[#This Row],[Transaction Date]], "mmmm")</f>
        <v>October</v>
      </c>
      <c r="I120" t="str">
        <f>IF(WEEKDAY(expenses_table[[#This Row],[Transaction Date]], 2) &lt;= 4, "Workday", "Ext-Weekend")</f>
        <v>Workday</v>
      </c>
    </row>
    <row r="121" spans="1:9" x14ac:dyDescent="0.2">
      <c r="A121" t="s">
        <v>5</v>
      </c>
      <c r="B121" s="1">
        <v>45567</v>
      </c>
      <c r="C121" t="s">
        <v>17</v>
      </c>
      <c r="D121" t="s">
        <v>18</v>
      </c>
      <c r="E121">
        <v>-228.71</v>
      </c>
      <c r="F121" t="str">
        <f>IF(expenses_table[[#This Row],[Amount ($)]]&lt;0, "Spending", "Income")</f>
        <v>Spending</v>
      </c>
      <c r="G121">
        <v>0</v>
      </c>
      <c r="H121" t="str">
        <f>TEXT(expenses_table[[#This Row],[Transaction Date]], "mmmm")</f>
        <v>October</v>
      </c>
      <c r="I121" t="str">
        <f>IF(WEEKDAY(expenses_table[[#This Row],[Transaction Date]], 2) &lt;= 4, "Workday", "Ext-Weekend")</f>
        <v>Workday</v>
      </c>
    </row>
    <row r="122" spans="1:9" hidden="1" x14ac:dyDescent="0.2">
      <c r="A122" t="s">
        <v>56</v>
      </c>
      <c r="B122" s="1">
        <v>45567</v>
      </c>
      <c r="C122" t="s">
        <v>17</v>
      </c>
      <c r="D122" t="s">
        <v>57</v>
      </c>
      <c r="E122">
        <v>228.71</v>
      </c>
      <c r="F122" t="str">
        <f>IF(expenses_table[[#This Row],[Amount ($)]]&lt;0, "Spending", "Income")</f>
        <v>Income</v>
      </c>
      <c r="G122">
        <v>0</v>
      </c>
      <c r="H122" t="str">
        <f>TEXT(expenses_table[[#This Row],[Transaction Date]], "mmmm")</f>
        <v>October</v>
      </c>
      <c r="I122" t="str">
        <f>IF(WEEKDAY(expenses_table[[#This Row],[Transaction Date]], 2) &lt;= 4, "Workday", "Ext-Weekend")</f>
        <v>Workday</v>
      </c>
    </row>
    <row r="123" spans="1:9" x14ac:dyDescent="0.2">
      <c r="A123" t="s">
        <v>56</v>
      </c>
      <c r="B123" s="1">
        <v>45567</v>
      </c>
      <c r="C123" t="s">
        <v>33</v>
      </c>
      <c r="D123" t="s">
        <v>60</v>
      </c>
      <c r="E123">
        <v>-29.23</v>
      </c>
      <c r="F123" t="str">
        <f>IF(expenses_table[[#This Row],[Amount ($)]]&lt;0, "Spending", "Income")</f>
        <v>Spending</v>
      </c>
      <c r="G123">
        <v>0</v>
      </c>
      <c r="H123" t="str">
        <f>TEXT(expenses_table[[#This Row],[Transaction Date]], "mmmm")</f>
        <v>October</v>
      </c>
      <c r="I123" t="str">
        <f>IF(WEEKDAY(expenses_table[[#This Row],[Transaction Date]], 2) &lt;= 4, "Workday", "Ext-Weekend")</f>
        <v>Workday</v>
      </c>
    </row>
    <row r="124" spans="1:9" x14ac:dyDescent="0.2">
      <c r="A124" t="s">
        <v>5</v>
      </c>
      <c r="B124" s="1">
        <v>45568</v>
      </c>
      <c r="C124" t="s">
        <v>10</v>
      </c>
      <c r="D124" t="s">
        <v>7</v>
      </c>
      <c r="E124">
        <v>-75</v>
      </c>
      <c r="F124" t="str">
        <f>IF(expenses_table[[#This Row],[Amount ($)]]&lt;0, "Spending", "Income")</f>
        <v>Spending</v>
      </c>
      <c r="G124">
        <v>0</v>
      </c>
      <c r="H124" t="str">
        <f>TEXT(expenses_table[[#This Row],[Transaction Date]], "mmmm")</f>
        <v>October</v>
      </c>
      <c r="I124" t="str">
        <f>IF(WEEKDAY(expenses_table[[#This Row],[Transaction Date]], 2) &lt;= 4, "Workday", "Ext-Weekend")</f>
        <v>Workday</v>
      </c>
    </row>
    <row r="125" spans="1:9" hidden="1" x14ac:dyDescent="0.2">
      <c r="A125" t="s">
        <v>5</v>
      </c>
      <c r="B125" s="1">
        <v>45569</v>
      </c>
      <c r="C125" t="s">
        <v>42</v>
      </c>
      <c r="D125" t="s">
        <v>43</v>
      </c>
      <c r="E125">
        <v>85</v>
      </c>
      <c r="F125" t="str">
        <f>IF(expenses_table[[#This Row],[Amount ($)]]&lt;0, "Spending", "Income")</f>
        <v>Income</v>
      </c>
      <c r="G125">
        <v>0</v>
      </c>
      <c r="H125" t="str">
        <f>TEXT(expenses_table[[#This Row],[Transaction Date]], "mmmm")</f>
        <v>October</v>
      </c>
      <c r="I125" t="str">
        <f>IF(WEEKDAY(expenses_table[[#This Row],[Transaction Date]], 2) &lt;= 4, "Workday", "Ext-Weekend")</f>
        <v>Ext-Weekend</v>
      </c>
    </row>
    <row r="126" spans="1:9" x14ac:dyDescent="0.2">
      <c r="A126" t="s">
        <v>5</v>
      </c>
      <c r="B126" s="1">
        <v>45569</v>
      </c>
      <c r="C126" t="s">
        <v>10</v>
      </c>
      <c r="D126" t="s">
        <v>11</v>
      </c>
      <c r="E126">
        <v>-75</v>
      </c>
      <c r="F126" t="str">
        <f>IF(expenses_table[[#This Row],[Amount ($)]]&lt;0, "Spending", "Income")</f>
        <v>Spending</v>
      </c>
      <c r="G126">
        <v>0</v>
      </c>
      <c r="H126" t="str">
        <f>TEXT(expenses_table[[#This Row],[Transaction Date]], "mmmm")</f>
        <v>October</v>
      </c>
      <c r="I126" t="str">
        <f>IF(WEEKDAY(expenses_table[[#This Row],[Transaction Date]], 2) &lt;= 4, "Workday", "Ext-Weekend")</f>
        <v>Ext-Weekend</v>
      </c>
    </row>
    <row r="127" spans="1:9" x14ac:dyDescent="0.2">
      <c r="A127" t="s">
        <v>56</v>
      </c>
      <c r="B127" s="1">
        <v>45571</v>
      </c>
      <c r="C127" t="s">
        <v>33</v>
      </c>
      <c r="D127" t="s">
        <v>60</v>
      </c>
      <c r="E127">
        <v>-41.59</v>
      </c>
      <c r="F127" t="str">
        <f>IF(expenses_table[[#This Row],[Amount ($)]]&lt;0, "Spending", "Income")</f>
        <v>Spending</v>
      </c>
      <c r="G127">
        <v>0</v>
      </c>
      <c r="H127" t="str">
        <f>TEXT(expenses_table[[#This Row],[Transaction Date]], "mmmm")</f>
        <v>October</v>
      </c>
      <c r="I127" t="str">
        <f>IF(WEEKDAY(expenses_table[[#This Row],[Transaction Date]], 2) &lt;= 4, "Workday", "Ext-Weekend")</f>
        <v>Ext-Weekend</v>
      </c>
    </row>
    <row r="128" spans="1:9" x14ac:dyDescent="0.2">
      <c r="A128" t="s">
        <v>56</v>
      </c>
      <c r="B128" s="1">
        <v>45571</v>
      </c>
      <c r="C128" t="s">
        <v>15</v>
      </c>
      <c r="D128" t="s">
        <v>66</v>
      </c>
      <c r="E128">
        <v>-23.16</v>
      </c>
      <c r="F128" t="str">
        <f>IF(expenses_table[[#This Row],[Amount ($)]]&lt;0, "Spending", "Income")</f>
        <v>Spending</v>
      </c>
      <c r="G128">
        <v>0</v>
      </c>
      <c r="H128" t="str">
        <f>TEXT(expenses_table[[#This Row],[Transaction Date]], "mmmm")</f>
        <v>October</v>
      </c>
      <c r="I128" t="str">
        <f>IF(WEEKDAY(expenses_table[[#This Row],[Transaction Date]], 2) &lt;= 4, "Workday", "Ext-Weekend")</f>
        <v>Ext-Weekend</v>
      </c>
    </row>
    <row r="129" spans="1:9" x14ac:dyDescent="0.2">
      <c r="A129" t="s">
        <v>56</v>
      </c>
      <c r="B129" s="1">
        <v>45571</v>
      </c>
      <c r="C129" t="s">
        <v>15</v>
      </c>
      <c r="D129" t="s">
        <v>66</v>
      </c>
      <c r="E129">
        <v>-29.99</v>
      </c>
      <c r="F129" t="str">
        <f>IF(expenses_table[[#This Row],[Amount ($)]]&lt;0, "Spending", "Income")</f>
        <v>Spending</v>
      </c>
      <c r="G129">
        <v>0</v>
      </c>
      <c r="H129" t="str">
        <f>TEXT(expenses_table[[#This Row],[Transaction Date]], "mmmm")</f>
        <v>October</v>
      </c>
      <c r="I129" t="str">
        <f>IF(WEEKDAY(expenses_table[[#This Row],[Transaction Date]], 2) &lt;= 4, "Workday", "Ext-Weekend")</f>
        <v>Ext-Weekend</v>
      </c>
    </row>
    <row r="130" spans="1:9" hidden="1" x14ac:dyDescent="0.2">
      <c r="A130" t="s">
        <v>5</v>
      </c>
      <c r="B130" s="1">
        <v>45572</v>
      </c>
      <c r="C130" t="s">
        <v>6</v>
      </c>
      <c r="D130" t="s">
        <v>7</v>
      </c>
      <c r="E130">
        <v>43.5</v>
      </c>
      <c r="F130" t="str">
        <f>IF(expenses_table[[#This Row],[Amount ($)]]&lt;0, "Spending", "Income")</f>
        <v>Income</v>
      </c>
      <c r="G130">
        <v>0</v>
      </c>
      <c r="H130" t="str">
        <f>TEXT(expenses_table[[#This Row],[Transaction Date]], "mmmm")</f>
        <v>October</v>
      </c>
      <c r="I130" t="str">
        <f>IF(WEEKDAY(expenses_table[[#This Row],[Transaction Date]], 2) &lt;= 4, "Workday", "Ext-Weekend")</f>
        <v>Workday</v>
      </c>
    </row>
    <row r="131" spans="1:9" hidden="1" x14ac:dyDescent="0.2">
      <c r="A131" t="s">
        <v>5</v>
      </c>
      <c r="B131" s="1">
        <v>45572</v>
      </c>
      <c r="C131" t="s">
        <v>8</v>
      </c>
      <c r="D131" t="s">
        <v>9</v>
      </c>
      <c r="E131">
        <v>86.21</v>
      </c>
      <c r="F131" t="str">
        <f>IF(expenses_table[[#This Row],[Amount ($)]]&lt;0, "Spending", "Income")</f>
        <v>Income</v>
      </c>
      <c r="G131">
        <v>0</v>
      </c>
      <c r="H131" t="str">
        <f>TEXT(expenses_table[[#This Row],[Transaction Date]], "mmmm")</f>
        <v>October</v>
      </c>
      <c r="I131" t="str">
        <f>IF(WEEKDAY(expenses_table[[#This Row],[Transaction Date]], 2) &lt;= 4, "Workday", "Ext-Weekend")</f>
        <v>Workday</v>
      </c>
    </row>
    <row r="132" spans="1:9" x14ac:dyDescent="0.2">
      <c r="A132" t="s">
        <v>5</v>
      </c>
      <c r="B132" s="1">
        <v>45572</v>
      </c>
      <c r="C132" t="s">
        <v>6</v>
      </c>
      <c r="D132" t="s">
        <v>7</v>
      </c>
      <c r="E132">
        <v>-7</v>
      </c>
      <c r="F132" t="str">
        <f>IF(expenses_table[[#This Row],[Amount ($)]]&lt;0, "Spending", "Income")</f>
        <v>Spending</v>
      </c>
      <c r="G132">
        <v>0</v>
      </c>
      <c r="H132" t="str">
        <f>TEXT(expenses_table[[#This Row],[Transaction Date]], "mmmm")</f>
        <v>October</v>
      </c>
      <c r="I132" t="str">
        <f>IF(WEEKDAY(expenses_table[[#This Row],[Transaction Date]], 2) &lt;= 4, "Workday", "Ext-Weekend")</f>
        <v>Workday</v>
      </c>
    </row>
    <row r="133" spans="1:9" x14ac:dyDescent="0.2">
      <c r="A133" t="s">
        <v>5</v>
      </c>
      <c r="B133" s="1">
        <v>45572</v>
      </c>
      <c r="C133" t="s">
        <v>44</v>
      </c>
      <c r="D133" t="s">
        <v>45</v>
      </c>
      <c r="E133">
        <v>-42.26</v>
      </c>
      <c r="F133" t="str">
        <f>IF(expenses_table[[#This Row],[Amount ($)]]&lt;0, "Spending", "Income")</f>
        <v>Spending</v>
      </c>
      <c r="G133">
        <v>0</v>
      </c>
      <c r="H133" t="str">
        <f>TEXT(expenses_table[[#This Row],[Transaction Date]], "mmmm")</f>
        <v>October</v>
      </c>
      <c r="I133" t="str">
        <f>IF(WEEKDAY(expenses_table[[#This Row],[Transaction Date]], 2) &lt;= 4, "Workday", "Ext-Weekend")</f>
        <v>Workday</v>
      </c>
    </row>
    <row r="134" spans="1:9" x14ac:dyDescent="0.2">
      <c r="A134" t="s">
        <v>5</v>
      </c>
      <c r="B134" s="1">
        <v>45573</v>
      </c>
      <c r="C134" t="s">
        <v>6</v>
      </c>
      <c r="D134" t="s">
        <v>7</v>
      </c>
      <c r="E134">
        <v>-19</v>
      </c>
      <c r="F134" t="str">
        <f>IF(expenses_table[[#This Row],[Amount ($)]]&lt;0, "Spending", "Income")</f>
        <v>Spending</v>
      </c>
      <c r="G134">
        <v>0</v>
      </c>
      <c r="H134" t="str">
        <f>TEXT(expenses_table[[#This Row],[Transaction Date]], "mmmm")</f>
        <v>October</v>
      </c>
      <c r="I134" t="str">
        <f>IF(WEEKDAY(expenses_table[[#This Row],[Transaction Date]], 2) &lt;= 4, "Workday", "Ext-Weekend")</f>
        <v>Workday</v>
      </c>
    </row>
    <row r="135" spans="1:9" x14ac:dyDescent="0.2">
      <c r="A135" t="s">
        <v>5</v>
      </c>
      <c r="B135" s="1">
        <v>45573</v>
      </c>
      <c r="C135" t="s">
        <v>12</v>
      </c>
      <c r="D135" t="s">
        <v>46</v>
      </c>
      <c r="E135">
        <v>-2.83</v>
      </c>
      <c r="F135" t="str">
        <f>IF(expenses_table[[#This Row],[Amount ($)]]&lt;0, "Spending", "Income")</f>
        <v>Spending</v>
      </c>
      <c r="G135">
        <v>0</v>
      </c>
      <c r="H135" t="str">
        <f>TEXT(expenses_table[[#This Row],[Transaction Date]], "mmmm")</f>
        <v>October</v>
      </c>
      <c r="I135" t="str">
        <f>IF(WEEKDAY(expenses_table[[#This Row],[Transaction Date]], 2) &lt;= 4, "Workday", "Ext-Weekend")</f>
        <v>Workday</v>
      </c>
    </row>
    <row r="136" spans="1:9" x14ac:dyDescent="0.2">
      <c r="A136" t="s">
        <v>5</v>
      </c>
      <c r="B136" s="1">
        <v>45573</v>
      </c>
      <c r="C136" t="s">
        <v>12</v>
      </c>
      <c r="D136" t="s">
        <v>46</v>
      </c>
      <c r="E136">
        <v>-17.28</v>
      </c>
      <c r="F136" t="str">
        <f>IF(expenses_table[[#This Row],[Amount ($)]]&lt;0, "Spending", "Income")</f>
        <v>Spending</v>
      </c>
      <c r="G136">
        <v>0</v>
      </c>
      <c r="H136" t="str">
        <f>TEXT(expenses_table[[#This Row],[Transaction Date]], "mmmm")</f>
        <v>October</v>
      </c>
      <c r="I136" t="str">
        <f>IF(WEEKDAY(expenses_table[[#This Row],[Transaction Date]], 2) &lt;= 4, "Workday", "Ext-Weekend")</f>
        <v>Workday</v>
      </c>
    </row>
    <row r="137" spans="1:9" x14ac:dyDescent="0.2">
      <c r="A137" t="s">
        <v>5</v>
      </c>
      <c r="B137" s="1">
        <v>45573</v>
      </c>
      <c r="C137" t="s">
        <v>10</v>
      </c>
      <c r="D137" t="s">
        <v>11</v>
      </c>
      <c r="E137">
        <v>-75</v>
      </c>
      <c r="F137" t="str">
        <f>IF(expenses_table[[#This Row],[Amount ($)]]&lt;0, "Spending", "Income")</f>
        <v>Spending</v>
      </c>
      <c r="G137">
        <v>0</v>
      </c>
      <c r="H137" t="str">
        <f>TEXT(expenses_table[[#This Row],[Transaction Date]], "mmmm")</f>
        <v>October</v>
      </c>
      <c r="I137" t="str">
        <f>IF(WEEKDAY(expenses_table[[#This Row],[Transaction Date]], 2) &lt;= 4, "Workday", "Ext-Weekend")</f>
        <v>Workday</v>
      </c>
    </row>
    <row r="138" spans="1:9" x14ac:dyDescent="0.2">
      <c r="A138" t="s">
        <v>5</v>
      </c>
      <c r="B138" s="1">
        <v>45574</v>
      </c>
      <c r="C138" t="s">
        <v>10</v>
      </c>
      <c r="D138" t="s">
        <v>11</v>
      </c>
      <c r="E138">
        <v>-75</v>
      </c>
      <c r="F138" t="str">
        <f>IF(expenses_table[[#This Row],[Amount ($)]]&lt;0, "Spending", "Income")</f>
        <v>Spending</v>
      </c>
      <c r="G138">
        <v>0</v>
      </c>
      <c r="H138" t="str">
        <f>TEXT(expenses_table[[#This Row],[Transaction Date]], "mmmm")</f>
        <v>October</v>
      </c>
      <c r="I138" t="str">
        <f>IF(WEEKDAY(expenses_table[[#This Row],[Transaction Date]], 2) &lt;= 4, "Workday", "Ext-Weekend")</f>
        <v>Workday</v>
      </c>
    </row>
    <row r="139" spans="1:9" x14ac:dyDescent="0.2">
      <c r="A139" t="s">
        <v>5</v>
      </c>
      <c r="B139" s="1">
        <v>45575</v>
      </c>
      <c r="C139" t="s">
        <v>10</v>
      </c>
      <c r="D139" t="s">
        <v>11</v>
      </c>
      <c r="E139">
        <v>-75</v>
      </c>
      <c r="F139" t="str">
        <f>IF(expenses_table[[#This Row],[Amount ($)]]&lt;0, "Spending", "Income")</f>
        <v>Spending</v>
      </c>
      <c r="G139">
        <v>0</v>
      </c>
      <c r="H139" t="str">
        <f>TEXT(expenses_table[[#This Row],[Transaction Date]], "mmmm")</f>
        <v>October</v>
      </c>
      <c r="I139" t="str">
        <f>IF(WEEKDAY(expenses_table[[#This Row],[Transaction Date]], 2) &lt;= 4, "Workday", "Ext-Weekend")</f>
        <v>Workday</v>
      </c>
    </row>
    <row r="140" spans="1:9" x14ac:dyDescent="0.2">
      <c r="A140" t="s">
        <v>5</v>
      </c>
      <c r="B140" s="1">
        <v>45576</v>
      </c>
      <c r="C140" t="s">
        <v>12</v>
      </c>
      <c r="D140" t="s">
        <v>19</v>
      </c>
      <c r="E140">
        <v>-2.2999999999999998</v>
      </c>
      <c r="F140" t="str">
        <f>IF(expenses_table[[#This Row],[Amount ($)]]&lt;0, "Spending", "Income")</f>
        <v>Spending</v>
      </c>
      <c r="G140">
        <v>0</v>
      </c>
      <c r="H140" t="str">
        <f>TEXT(expenses_table[[#This Row],[Transaction Date]], "mmmm")</f>
        <v>October</v>
      </c>
      <c r="I140" t="str">
        <f>IF(WEEKDAY(expenses_table[[#This Row],[Transaction Date]], 2) &lt;= 4, "Workday", "Ext-Weekend")</f>
        <v>Ext-Weekend</v>
      </c>
    </row>
    <row r="141" spans="1:9" x14ac:dyDescent="0.2">
      <c r="A141" t="s">
        <v>5</v>
      </c>
      <c r="B141" s="1">
        <v>45576</v>
      </c>
      <c r="C141" t="s">
        <v>33</v>
      </c>
      <c r="D141" t="s">
        <v>47</v>
      </c>
      <c r="E141">
        <v>-15.8</v>
      </c>
      <c r="F141" t="str">
        <f>IF(expenses_table[[#This Row],[Amount ($)]]&lt;0, "Spending", "Income")</f>
        <v>Spending</v>
      </c>
      <c r="G141">
        <v>0</v>
      </c>
      <c r="H141" t="str">
        <f>TEXT(expenses_table[[#This Row],[Transaction Date]], "mmmm")</f>
        <v>October</v>
      </c>
      <c r="I141" t="str">
        <f>IF(WEEKDAY(expenses_table[[#This Row],[Transaction Date]], 2) &lt;= 4, "Workday", "Ext-Weekend")</f>
        <v>Ext-Weekend</v>
      </c>
    </row>
    <row r="142" spans="1:9" x14ac:dyDescent="0.2">
      <c r="A142" t="s">
        <v>5</v>
      </c>
      <c r="B142" s="1">
        <v>45576</v>
      </c>
      <c r="C142" t="s">
        <v>33</v>
      </c>
      <c r="D142" t="s">
        <v>48</v>
      </c>
      <c r="E142">
        <v>-70.510000000000005</v>
      </c>
      <c r="F142" t="str">
        <f>IF(expenses_table[[#This Row],[Amount ($)]]&lt;0, "Spending", "Income")</f>
        <v>Spending</v>
      </c>
      <c r="G142">
        <v>0</v>
      </c>
      <c r="H142" t="str">
        <f>TEXT(expenses_table[[#This Row],[Transaction Date]], "mmmm")</f>
        <v>October</v>
      </c>
      <c r="I142" t="str">
        <f>IF(WEEKDAY(expenses_table[[#This Row],[Transaction Date]], 2) &lt;= 4, "Workday", "Ext-Weekend")</f>
        <v>Ext-Weekend</v>
      </c>
    </row>
    <row r="143" spans="1:9" x14ac:dyDescent="0.2">
      <c r="A143" t="s">
        <v>5</v>
      </c>
      <c r="B143" s="1">
        <v>45580</v>
      </c>
      <c r="C143" t="s">
        <v>10</v>
      </c>
      <c r="D143" t="s">
        <v>11</v>
      </c>
      <c r="E143">
        <v>-300</v>
      </c>
      <c r="F143" t="str">
        <f>IF(expenses_table[[#This Row],[Amount ($)]]&lt;0, "Spending", "Income")</f>
        <v>Spending</v>
      </c>
      <c r="G143">
        <v>0</v>
      </c>
      <c r="H143" t="str">
        <f>TEXT(expenses_table[[#This Row],[Transaction Date]], "mmmm")</f>
        <v>October</v>
      </c>
      <c r="I143" t="str">
        <f>IF(WEEKDAY(expenses_table[[#This Row],[Transaction Date]], 2) &lt;= 4, "Workday", "Ext-Weekend")</f>
        <v>Workday</v>
      </c>
    </row>
    <row r="144" spans="1:9" hidden="1" x14ac:dyDescent="0.2">
      <c r="A144" t="s">
        <v>5</v>
      </c>
      <c r="B144" s="1">
        <v>45580</v>
      </c>
      <c r="C144" t="s">
        <v>6</v>
      </c>
      <c r="D144" t="s">
        <v>7</v>
      </c>
      <c r="E144">
        <v>20</v>
      </c>
      <c r="F144" t="str">
        <f>IF(expenses_table[[#This Row],[Amount ($)]]&lt;0, "Spending", "Income")</f>
        <v>Income</v>
      </c>
      <c r="G144">
        <v>0</v>
      </c>
      <c r="H144" t="str">
        <f>TEXT(expenses_table[[#This Row],[Transaction Date]], "mmmm")</f>
        <v>October</v>
      </c>
      <c r="I144" t="str">
        <f>IF(WEEKDAY(expenses_table[[#This Row],[Transaction Date]], 2) &lt;= 4, "Workday", "Ext-Weekend")</f>
        <v>Workday</v>
      </c>
    </row>
    <row r="145" spans="1:9" hidden="1" x14ac:dyDescent="0.2">
      <c r="A145" t="s">
        <v>5</v>
      </c>
      <c r="B145" s="1">
        <v>45580</v>
      </c>
      <c r="C145" t="s">
        <v>6</v>
      </c>
      <c r="D145" t="s">
        <v>7</v>
      </c>
      <c r="E145">
        <v>50</v>
      </c>
      <c r="F145" t="str">
        <f>IF(expenses_table[[#This Row],[Amount ($)]]&lt;0, "Spending", "Income")</f>
        <v>Income</v>
      </c>
      <c r="G145">
        <v>0</v>
      </c>
      <c r="H145" t="str">
        <f>TEXT(expenses_table[[#This Row],[Transaction Date]], "mmmm")</f>
        <v>October</v>
      </c>
      <c r="I145" t="str">
        <f>IF(WEEKDAY(expenses_table[[#This Row],[Transaction Date]], 2) &lt;= 4, "Workday", "Ext-Weekend")</f>
        <v>Workday</v>
      </c>
    </row>
    <row r="146" spans="1:9" hidden="1" x14ac:dyDescent="0.2">
      <c r="A146" t="s">
        <v>5</v>
      </c>
      <c r="B146" s="1">
        <v>45580</v>
      </c>
      <c r="C146" t="s">
        <v>42</v>
      </c>
      <c r="D146" t="s">
        <v>43</v>
      </c>
      <c r="E146">
        <v>140</v>
      </c>
      <c r="F146" t="str">
        <f>IF(expenses_table[[#This Row],[Amount ($)]]&lt;0, "Spending", "Income")</f>
        <v>Income</v>
      </c>
      <c r="G146">
        <v>0</v>
      </c>
      <c r="H146" t="str">
        <f>TEXT(expenses_table[[#This Row],[Transaction Date]], "mmmm")</f>
        <v>October</v>
      </c>
      <c r="I146" t="str">
        <f>IF(WEEKDAY(expenses_table[[#This Row],[Transaction Date]], 2) &lt;= 4, "Workday", "Ext-Weekend")</f>
        <v>Workday</v>
      </c>
    </row>
    <row r="147" spans="1:9" x14ac:dyDescent="0.2">
      <c r="A147" t="s">
        <v>5</v>
      </c>
      <c r="B147" s="1">
        <v>45580</v>
      </c>
      <c r="C147" t="s">
        <v>6</v>
      </c>
      <c r="D147" t="s">
        <v>7</v>
      </c>
      <c r="E147">
        <v>-13</v>
      </c>
      <c r="F147" t="str">
        <f>IF(expenses_table[[#This Row],[Amount ($)]]&lt;0, "Spending", "Income")</f>
        <v>Spending</v>
      </c>
      <c r="G147">
        <v>0</v>
      </c>
      <c r="H147" t="str">
        <f>TEXT(expenses_table[[#This Row],[Transaction Date]], "mmmm")</f>
        <v>October</v>
      </c>
      <c r="I147" t="str">
        <f>IF(WEEKDAY(expenses_table[[#This Row],[Transaction Date]], 2) &lt;= 4, "Workday", "Ext-Weekend")</f>
        <v>Workday</v>
      </c>
    </row>
    <row r="148" spans="1:9" x14ac:dyDescent="0.2">
      <c r="A148" t="s">
        <v>5</v>
      </c>
      <c r="B148" s="1">
        <v>45580</v>
      </c>
      <c r="C148" t="s">
        <v>6</v>
      </c>
      <c r="D148" t="s">
        <v>7</v>
      </c>
      <c r="E148">
        <v>-19</v>
      </c>
      <c r="F148" t="str">
        <f>IF(expenses_table[[#This Row],[Amount ($)]]&lt;0, "Spending", "Income")</f>
        <v>Spending</v>
      </c>
      <c r="G148">
        <v>0</v>
      </c>
      <c r="H148" t="str">
        <f>TEXT(expenses_table[[#This Row],[Transaction Date]], "mmmm")</f>
        <v>October</v>
      </c>
      <c r="I148" t="str">
        <f>IF(WEEKDAY(expenses_table[[#This Row],[Transaction Date]], 2) &lt;= 4, "Workday", "Ext-Weekend")</f>
        <v>Workday</v>
      </c>
    </row>
    <row r="149" spans="1:9" x14ac:dyDescent="0.2">
      <c r="A149" t="s">
        <v>5</v>
      </c>
      <c r="B149" s="1">
        <v>45580</v>
      </c>
      <c r="C149" t="s">
        <v>15</v>
      </c>
      <c r="D149" t="s">
        <v>49</v>
      </c>
      <c r="E149">
        <v>-9.1300000000000008</v>
      </c>
      <c r="F149" t="str">
        <f>IF(expenses_table[[#This Row],[Amount ($)]]&lt;0, "Spending", "Income")</f>
        <v>Spending</v>
      </c>
      <c r="G149">
        <v>0</v>
      </c>
      <c r="H149" t="str">
        <f>TEXT(expenses_table[[#This Row],[Transaction Date]], "mmmm")</f>
        <v>October</v>
      </c>
      <c r="I149" t="str">
        <f>IF(WEEKDAY(expenses_table[[#This Row],[Transaction Date]], 2) &lt;= 4, "Workday", "Ext-Weekend")</f>
        <v>Workday</v>
      </c>
    </row>
    <row r="150" spans="1:9" x14ac:dyDescent="0.2">
      <c r="A150" t="s">
        <v>5</v>
      </c>
      <c r="B150" s="1">
        <v>45580</v>
      </c>
      <c r="C150" t="s">
        <v>15</v>
      </c>
      <c r="D150" t="s">
        <v>14</v>
      </c>
      <c r="E150">
        <v>-11.85</v>
      </c>
      <c r="F150" t="str">
        <f>IF(expenses_table[[#This Row],[Amount ($)]]&lt;0, "Spending", "Income")</f>
        <v>Spending</v>
      </c>
      <c r="G150">
        <v>0</v>
      </c>
      <c r="H150" t="str">
        <f>TEXT(expenses_table[[#This Row],[Transaction Date]], "mmmm")</f>
        <v>October</v>
      </c>
      <c r="I150" t="str">
        <f>IF(WEEKDAY(expenses_table[[#This Row],[Transaction Date]], 2) &lt;= 4, "Workday", "Ext-Weekend")</f>
        <v>Workday</v>
      </c>
    </row>
    <row r="151" spans="1:9" x14ac:dyDescent="0.2">
      <c r="A151" t="s">
        <v>5</v>
      </c>
      <c r="B151" s="1">
        <v>45580</v>
      </c>
      <c r="C151" t="s">
        <v>15</v>
      </c>
      <c r="D151" t="s">
        <v>50</v>
      </c>
      <c r="E151">
        <v>-16.100000000000001</v>
      </c>
      <c r="F151" t="str">
        <f>IF(expenses_table[[#This Row],[Amount ($)]]&lt;0, "Spending", "Income")</f>
        <v>Spending</v>
      </c>
      <c r="G151">
        <v>0</v>
      </c>
      <c r="H151" t="str">
        <f>TEXT(expenses_table[[#This Row],[Transaction Date]], "mmmm")</f>
        <v>October</v>
      </c>
      <c r="I151" t="str">
        <f>IF(WEEKDAY(expenses_table[[#This Row],[Transaction Date]], 2) &lt;= 4, "Workday", "Ext-Weekend")</f>
        <v>Workday</v>
      </c>
    </row>
    <row r="152" spans="1:9" x14ac:dyDescent="0.2">
      <c r="A152" t="s">
        <v>5</v>
      </c>
      <c r="B152" s="1">
        <v>45580</v>
      </c>
      <c r="C152" t="s">
        <v>15</v>
      </c>
      <c r="D152" t="s">
        <v>49</v>
      </c>
      <c r="E152">
        <v>-18.28</v>
      </c>
      <c r="F152" t="str">
        <f>IF(expenses_table[[#This Row],[Amount ($)]]&lt;0, "Spending", "Income")</f>
        <v>Spending</v>
      </c>
      <c r="G152">
        <v>0</v>
      </c>
      <c r="H152" t="str">
        <f>TEXT(expenses_table[[#This Row],[Transaction Date]], "mmmm")</f>
        <v>October</v>
      </c>
      <c r="I152" t="str">
        <f>IF(WEEKDAY(expenses_table[[#This Row],[Transaction Date]], 2) &lt;= 4, "Workday", "Ext-Weekend")</f>
        <v>Workday</v>
      </c>
    </row>
    <row r="153" spans="1:9" x14ac:dyDescent="0.2">
      <c r="A153" t="s">
        <v>5</v>
      </c>
      <c r="B153" s="1">
        <v>45580</v>
      </c>
      <c r="C153" t="s">
        <v>15</v>
      </c>
      <c r="D153" t="s">
        <v>49</v>
      </c>
      <c r="E153">
        <v>-22.43</v>
      </c>
      <c r="F153" t="str">
        <f>IF(expenses_table[[#This Row],[Amount ($)]]&lt;0, "Spending", "Income")</f>
        <v>Spending</v>
      </c>
      <c r="G153">
        <v>0</v>
      </c>
      <c r="H153" t="str">
        <f>TEXT(expenses_table[[#This Row],[Transaction Date]], "mmmm")</f>
        <v>October</v>
      </c>
      <c r="I153" t="str">
        <f>IF(WEEKDAY(expenses_table[[#This Row],[Transaction Date]], 2) &lt;= 4, "Workday", "Ext-Weekend")</f>
        <v>Workday</v>
      </c>
    </row>
    <row r="154" spans="1:9" x14ac:dyDescent="0.2">
      <c r="A154" t="s">
        <v>5</v>
      </c>
      <c r="B154" s="1">
        <v>45580</v>
      </c>
      <c r="C154" t="s">
        <v>15</v>
      </c>
      <c r="D154" t="s">
        <v>51</v>
      </c>
      <c r="E154">
        <v>-22.6</v>
      </c>
      <c r="F154" t="str">
        <f>IF(expenses_table[[#This Row],[Amount ($)]]&lt;0, "Spending", "Income")</f>
        <v>Spending</v>
      </c>
      <c r="G154">
        <v>0</v>
      </c>
      <c r="H154" t="str">
        <f>TEXT(expenses_table[[#This Row],[Transaction Date]], "mmmm")</f>
        <v>October</v>
      </c>
      <c r="I154" t="str">
        <f>IF(WEEKDAY(expenses_table[[#This Row],[Transaction Date]], 2) &lt;= 4, "Workday", "Ext-Weekend")</f>
        <v>Workday</v>
      </c>
    </row>
    <row r="155" spans="1:9" x14ac:dyDescent="0.2">
      <c r="A155" t="s">
        <v>5</v>
      </c>
      <c r="B155" s="1">
        <v>45580</v>
      </c>
      <c r="C155" t="s">
        <v>15</v>
      </c>
      <c r="D155" t="s">
        <v>49</v>
      </c>
      <c r="E155">
        <v>-36.53</v>
      </c>
      <c r="F155" t="str">
        <f>IF(expenses_table[[#This Row],[Amount ($)]]&lt;0, "Spending", "Income")</f>
        <v>Spending</v>
      </c>
      <c r="G155">
        <v>0</v>
      </c>
      <c r="H155" t="str">
        <f>TEXT(expenses_table[[#This Row],[Transaction Date]], "mmmm")</f>
        <v>October</v>
      </c>
      <c r="I155" t="str">
        <f>IF(WEEKDAY(expenses_table[[#This Row],[Transaction Date]], 2) &lt;= 4, "Workday", "Ext-Weekend")</f>
        <v>Workday</v>
      </c>
    </row>
    <row r="156" spans="1:9" x14ac:dyDescent="0.2">
      <c r="A156" t="s">
        <v>5</v>
      </c>
      <c r="B156" s="1">
        <v>45580</v>
      </c>
      <c r="C156" t="s">
        <v>10</v>
      </c>
      <c r="D156" t="s">
        <v>11</v>
      </c>
      <c r="E156">
        <v>-75</v>
      </c>
      <c r="F156" t="str">
        <f>IF(expenses_table[[#This Row],[Amount ($)]]&lt;0, "Spending", "Income")</f>
        <v>Spending</v>
      </c>
      <c r="G156">
        <v>0</v>
      </c>
      <c r="H156" t="str">
        <f>TEXT(expenses_table[[#This Row],[Transaction Date]], "mmmm")</f>
        <v>October</v>
      </c>
      <c r="I156" t="str">
        <f>IF(WEEKDAY(expenses_table[[#This Row],[Transaction Date]], 2) &lt;= 4, "Workday", "Ext-Weekend")</f>
        <v>Workday</v>
      </c>
    </row>
    <row r="157" spans="1:9" x14ac:dyDescent="0.2">
      <c r="A157" t="s">
        <v>5</v>
      </c>
      <c r="B157" s="1">
        <v>45580</v>
      </c>
      <c r="C157" t="s">
        <v>17</v>
      </c>
      <c r="D157" t="s">
        <v>18</v>
      </c>
      <c r="E157">
        <v>-263.77999999999997</v>
      </c>
      <c r="F157" t="str">
        <f>IF(expenses_table[[#This Row],[Amount ($)]]&lt;0, "Spending", "Income")</f>
        <v>Spending</v>
      </c>
      <c r="G157">
        <v>0</v>
      </c>
      <c r="H157" t="str">
        <f>TEXT(expenses_table[[#This Row],[Transaction Date]], "mmmm")</f>
        <v>October</v>
      </c>
      <c r="I157" t="str">
        <f>IF(WEEKDAY(expenses_table[[#This Row],[Transaction Date]], 2) &lt;= 4, "Workday", "Ext-Weekend")</f>
        <v>Workday</v>
      </c>
    </row>
    <row r="158" spans="1:9" x14ac:dyDescent="0.2">
      <c r="A158" t="s">
        <v>5</v>
      </c>
      <c r="B158" s="1">
        <v>45581</v>
      </c>
      <c r="C158" t="s">
        <v>10</v>
      </c>
      <c r="D158" t="s">
        <v>11</v>
      </c>
      <c r="E158">
        <v>-75</v>
      </c>
      <c r="F158" t="str">
        <f>IF(expenses_table[[#This Row],[Amount ($)]]&lt;0, "Spending", "Income")</f>
        <v>Spending</v>
      </c>
      <c r="G158">
        <v>0</v>
      </c>
      <c r="H158" t="str">
        <f>TEXT(expenses_table[[#This Row],[Transaction Date]], "mmmm")</f>
        <v>October</v>
      </c>
      <c r="I158" t="str">
        <f>IF(WEEKDAY(expenses_table[[#This Row],[Transaction Date]], 2) &lt;= 4, "Workday", "Ext-Weekend")</f>
        <v>Workday</v>
      </c>
    </row>
    <row r="159" spans="1:9" x14ac:dyDescent="0.2">
      <c r="A159" t="s">
        <v>5</v>
      </c>
      <c r="B159" s="1">
        <v>45581</v>
      </c>
      <c r="C159" t="s">
        <v>10</v>
      </c>
      <c r="D159" t="s">
        <v>11</v>
      </c>
      <c r="E159">
        <v>-75</v>
      </c>
      <c r="F159" t="str">
        <f>IF(expenses_table[[#This Row],[Amount ($)]]&lt;0, "Spending", "Income")</f>
        <v>Spending</v>
      </c>
      <c r="G159">
        <v>0</v>
      </c>
      <c r="H159" t="str">
        <f>TEXT(expenses_table[[#This Row],[Transaction Date]], "mmmm")</f>
        <v>October</v>
      </c>
      <c r="I159" t="str">
        <f>IF(WEEKDAY(expenses_table[[#This Row],[Transaction Date]], 2) &lt;= 4, "Workday", "Ext-Weekend")</f>
        <v>Workday</v>
      </c>
    </row>
    <row r="160" spans="1:9" hidden="1" x14ac:dyDescent="0.2">
      <c r="A160" t="s">
        <v>5</v>
      </c>
      <c r="B160" s="1">
        <v>45582</v>
      </c>
      <c r="C160" t="s">
        <v>8</v>
      </c>
      <c r="D160" t="s">
        <v>9</v>
      </c>
      <c r="E160">
        <v>582.47</v>
      </c>
      <c r="F160" t="str">
        <f>IF(expenses_table[[#This Row],[Amount ($)]]&lt;0, "Spending", "Income")</f>
        <v>Income</v>
      </c>
      <c r="G160">
        <v>0</v>
      </c>
      <c r="H160" t="str">
        <f>TEXT(expenses_table[[#This Row],[Transaction Date]], "mmmm")</f>
        <v>October</v>
      </c>
      <c r="I160" t="str">
        <f>IF(WEEKDAY(expenses_table[[#This Row],[Transaction Date]], 2) &lt;= 4, "Workday", "Ext-Weekend")</f>
        <v>Workday</v>
      </c>
    </row>
    <row r="161" spans="1:9" x14ac:dyDescent="0.2">
      <c r="A161" t="s">
        <v>5</v>
      </c>
      <c r="B161" s="1">
        <v>45582</v>
      </c>
      <c r="C161" t="s">
        <v>6</v>
      </c>
      <c r="D161" t="s">
        <v>7</v>
      </c>
      <c r="E161">
        <v>-42</v>
      </c>
      <c r="F161" t="str">
        <f>IF(expenses_table[[#This Row],[Amount ($)]]&lt;0, "Spending", "Income")</f>
        <v>Spending</v>
      </c>
      <c r="G161">
        <v>0</v>
      </c>
      <c r="H161" t="str">
        <f>TEXT(expenses_table[[#This Row],[Transaction Date]], "mmmm")</f>
        <v>October</v>
      </c>
      <c r="I161" t="str">
        <f>IF(WEEKDAY(expenses_table[[#This Row],[Transaction Date]], 2) &lt;= 4, "Workday", "Ext-Weekend")</f>
        <v>Workday</v>
      </c>
    </row>
    <row r="162" spans="1:9" x14ac:dyDescent="0.2">
      <c r="A162" t="s">
        <v>5</v>
      </c>
      <c r="B162" s="1">
        <v>45582</v>
      </c>
      <c r="C162" t="s">
        <v>12</v>
      </c>
      <c r="D162" t="s">
        <v>45</v>
      </c>
      <c r="E162">
        <v>-3.39</v>
      </c>
      <c r="F162" t="str">
        <f>IF(expenses_table[[#This Row],[Amount ($)]]&lt;0, "Spending", "Income")</f>
        <v>Spending</v>
      </c>
      <c r="G162">
        <v>0</v>
      </c>
      <c r="H162" t="str">
        <f>TEXT(expenses_table[[#This Row],[Transaction Date]], "mmmm")</f>
        <v>October</v>
      </c>
      <c r="I162" t="str">
        <f>IF(WEEKDAY(expenses_table[[#This Row],[Transaction Date]], 2) &lt;= 4, "Workday", "Ext-Weekend")</f>
        <v>Workday</v>
      </c>
    </row>
    <row r="163" spans="1:9" x14ac:dyDescent="0.2">
      <c r="A163" t="s">
        <v>5</v>
      </c>
      <c r="B163" s="1">
        <v>45582</v>
      </c>
      <c r="C163" t="s">
        <v>10</v>
      </c>
      <c r="D163" t="s">
        <v>11</v>
      </c>
      <c r="E163">
        <v>-75</v>
      </c>
      <c r="F163" t="str">
        <f>IF(expenses_table[[#This Row],[Amount ($)]]&lt;0, "Spending", "Income")</f>
        <v>Spending</v>
      </c>
      <c r="G163">
        <v>0</v>
      </c>
      <c r="H163" t="str">
        <f>TEXT(expenses_table[[#This Row],[Transaction Date]], "mmmm")</f>
        <v>October</v>
      </c>
      <c r="I163" t="str">
        <f>IF(WEEKDAY(expenses_table[[#This Row],[Transaction Date]], 2) &lt;= 4, "Workday", "Ext-Weekend")</f>
        <v>Workday</v>
      </c>
    </row>
    <row r="164" spans="1:9" hidden="1" x14ac:dyDescent="0.2">
      <c r="A164" t="s">
        <v>5</v>
      </c>
      <c r="B164" s="1">
        <v>45583</v>
      </c>
      <c r="C164" t="s">
        <v>6</v>
      </c>
      <c r="D164" t="s">
        <v>7</v>
      </c>
      <c r="E164">
        <v>100</v>
      </c>
      <c r="F164" t="str">
        <f>IF(expenses_table[[#This Row],[Amount ($)]]&lt;0, "Spending", "Income")</f>
        <v>Income</v>
      </c>
      <c r="G164">
        <v>0</v>
      </c>
      <c r="H164" t="str">
        <f>TEXT(expenses_table[[#This Row],[Transaction Date]], "mmmm")</f>
        <v>October</v>
      </c>
      <c r="I164" t="str">
        <f>IF(WEEKDAY(expenses_table[[#This Row],[Transaction Date]], 2) &lt;= 4, "Workday", "Ext-Weekend")</f>
        <v>Ext-Weekend</v>
      </c>
    </row>
    <row r="165" spans="1:9" x14ac:dyDescent="0.2">
      <c r="A165" t="s">
        <v>5</v>
      </c>
      <c r="B165" s="1">
        <v>45583</v>
      </c>
      <c r="C165" t="s">
        <v>33</v>
      </c>
      <c r="D165" t="s">
        <v>48</v>
      </c>
      <c r="E165">
        <v>-57.18</v>
      </c>
      <c r="F165" t="str">
        <f>IF(expenses_table[[#This Row],[Amount ($)]]&lt;0, "Spending", "Income")</f>
        <v>Spending</v>
      </c>
      <c r="G165">
        <v>0</v>
      </c>
      <c r="H165" t="str">
        <f>TEXT(expenses_table[[#This Row],[Transaction Date]], "mmmm")</f>
        <v>October</v>
      </c>
      <c r="I165" t="str">
        <f>IF(WEEKDAY(expenses_table[[#This Row],[Transaction Date]], 2) &lt;= 4, "Workday", "Ext-Weekend")</f>
        <v>Ext-Weekend</v>
      </c>
    </row>
    <row r="166" spans="1:9" x14ac:dyDescent="0.2">
      <c r="A166" t="s">
        <v>5</v>
      </c>
      <c r="B166" s="1">
        <v>45586</v>
      </c>
      <c r="C166" t="s">
        <v>33</v>
      </c>
      <c r="D166" t="s">
        <v>52</v>
      </c>
      <c r="E166">
        <v>-3.49</v>
      </c>
      <c r="F166" t="str">
        <f>IF(expenses_table[[#This Row],[Amount ($)]]&lt;0, "Spending", "Income")</f>
        <v>Spending</v>
      </c>
      <c r="G166">
        <v>0</v>
      </c>
      <c r="H166" t="str">
        <f>TEXT(expenses_table[[#This Row],[Transaction Date]], "mmmm")</f>
        <v>October</v>
      </c>
      <c r="I166" t="str">
        <f>IF(WEEKDAY(expenses_table[[#This Row],[Transaction Date]], 2) &lt;= 4, "Workday", "Ext-Weekend")</f>
        <v>Workday</v>
      </c>
    </row>
    <row r="167" spans="1:9" hidden="1" x14ac:dyDescent="0.2">
      <c r="A167" t="s">
        <v>5</v>
      </c>
      <c r="B167" s="1">
        <v>45587</v>
      </c>
      <c r="C167" t="s">
        <v>24</v>
      </c>
      <c r="D167" t="s">
        <v>7</v>
      </c>
      <c r="E167">
        <v>300</v>
      </c>
      <c r="F167" t="str">
        <f>IF(expenses_table[[#This Row],[Amount ($)]]&lt;0, "Spending", "Income")</f>
        <v>Income</v>
      </c>
      <c r="G167">
        <v>0</v>
      </c>
      <c r="H167" t="str">
        <f>TEXT(expenses_table[[#This Row],[Transaction Date]], "mmmm")</f>
        <v>October</v>
      </c>
      <c r="I167" t="str">
        <f>IF(WEEKDAY(expenses_table[[#This Row],[Transaction Date]], 2) &lt;= 4, "Workday", "Ext-Weekend")</f>
        <v>Workday</v>
      </c>
    </row>
    <row r="168" spans="1:9" x14ac:dyDescent="0.2">
      <c r="A168" t="s">
        <v>5</v>
      </c>
      <c r="B168" s="1">
        <v>45587</v>
      </c>
      <c r="C168" t="s">
        <v>10</v>
      </c>
      <c r="D168" t="s">
        <v>11</v>
      </c>
      <c r="E168">
        <v>-75</v>
      </c>
      <c r="F168" t="str">
        <f>IF(expenses_table[[#This Row],[Amount ($)]]&lt;0, "Spending", "Income")</f>
        <v>Spending</v>
      </c>
      <c r="G168">
        <v>0</v>
      </c>
      <c r="H168" t="str">
        <f>TEXT(expenses_table[[#This Row],[Transaction Date]], "mmmm")</f>
        <v>October</v>
      </c>
      <c r="I168" t="str">
        <f>IF(WEEKDAY(expenses_table[[#This Row],[Transaction Date]], 2) &lt;= 4, "Workday", "Ext-Weekend")</f>
        <v>Workday</v>
      </c>
    </row>
    <row r="169" spans="1:9" x14ac:dyDescent="0.2">
      <c r="A169" t="s">
        <v>5</v>
      </c>
      <c r="B169" s="1">
        <v>45588</v>
      </c>
      <c r="C169" t="s">
        <v>12</v>
      </c>
      <c r="D169" t="s">
        <v>53</v>
      </c>
      <c r="E169">
        <v>-13.38</v>
      </c>
      <c r="F169" t="str">
        <f>IF(expenses_table[[#This Row],[Amount ($)]]&lt;0, "Spending", "Income")</f>
        <v>Spending</v>
      </c>
      <c r="G169">
        <v>0</v>
      </c>
      <c r="H169" t="str">
        <f>TEXT(expenses_table[[#This Row],[Transaction Date]], "mmmm")</f>
        <v>October</v>
      </c>
      <c r="I169" t="str">
        <f>IF(WEEKDAY(expenses_table[[#This Row],[Transaction Date]], 2) &lt;= 4, "Workday", "Ext-Weekend")</f>
        <v>Workday</v>
      </c>
    </row>
    <row r="170" spans="1:9" x14ac:dyDescent="0.2">
      <c r="A170" t="s">
        <v>5</v>
      </c>
      <c r="B170" s="1">
        <v>45588</v>
      </c>
      <c r="C170" t="s">
        <v>10</v>
      </c>
      <c r="D170" t="s">
        <v>11</v>
      </c>
      <c r="E170">
        <v>-75</v>
      </c>
      <c r="F170" t="str">
        <f>IF(expenses_table[[#This Row],[Amount ($)]]&lt;0, "Spending", "Income")</f>
        <v>Spending</v>
      </c>
      <c r="G170">
        <v>0</v>
      </c>
      <c r="H170" t="str">
        <f>TEXT(expenses_table[[#This Row],[Transaction Date]], "mmmm")</f>
        <v>October</v>
      </c>
      <c r="I170" t="str">
        <f>IF(WEEKDAY(expenses_table[[#This Row],[Transaction Date]], 2) &lt;= 4, "Workday", "Ext-Weekend")</f>
        <v>Workday</v>
      </c>
    </row>
    <row r="171" spans="1:9" x14ac:dyDescent="0.2">
      <c r="A171" t="s">
        <v>5</v>
      </c>
      <c r="B171" s="1">
        <v>45588</v>
      </c>
      <c r="C171" t="s">
        <v>17</v>
      </c>
      <c r="D171" t="s">
        <v>18</v>
      </c>
      <c r="E171">
        <v>-34.770000000000003</v>
      </c>
      <c r="F171" t="str">
        <f>IF(expenses_table[[#This Row],[Amount ($)]]&lt;0, "Spending", "Income")</f>
        <v>Spending</v>
      </c>
      <c r="G171">
        <v>0</v>
      </c>
      <c r="H171" t="str">
        <f>TEXT(expenses_table[[#This Row],[Transaction Date]], "mmmm")</f>
        <v>October</v>
      </c>
      <c r="I171" t="str">
        <f>IF(WEEKDAY(expenses_table[[#This Row],[Transaction Date]], 2) &lt;= 4, "Workday", "Ext-Weekend")</f>
        <v>Workday</v>
      </c>
    </row>
    <row r="172" spans="1:9" hidden="1" x14ac:dyDescent="0.2">
      <c r="A172" t="s">
        <v>56</v>
      </c>
      <c r="B172" s="1">
        <v>45588</v>
      </c>
      <c r="C172" t="s">
        <v>17</v>
      </c>
      <c r="D172" t="s">
        <v>57</v>
      </c>
      <c r="E172">
        <v>34.770000000000003</v>
      </c>
      <c r="F172" t="str">
        <f>IF(expenses_table[[#This Row],[Amount ($)]]&lt;0, "Spending", "Income")</f>
        <v>Income</v>
      </c>
      <c r="G172">
        <v>0</v>
      </c>
      <c r="H172" t="str">
        <f>TEXT(expenses_table[[#This Row],[Transaction Date]], "mmmm")</f>
        <v>October</v>
      </c>
      <c r="I172" t="str">
        <f>IF(WEEKDAY(expenses_table[[#This Row],[Transaction Date]], 2) &lt;= 4, "Workday", "Ext-Weekend")</f>
        <v>Workday</v>
      </c>
    </row>
    <row r="173" spans="1:9" x14ac:dyDescent="0.2">
      <c r="A173" t="s">
        <v>5</v>
      </c>
      <c r="B173" s="1">
        <v>45589</v>
      </c>
      <c r="C173" t="s">
        <v>10</v>
      </c>
      <c r="D173" t="s">
        <v>11</v>
      </c>
      <c r="E173">
        <v>-75</v>
      </c>
      <c r="F173" t="str">
        <f>IF(expenses_table[[#This Row],[Amount ($)]]&lt;0, "Spending", "Income")</f>
        <v>Spending</v>
      </c>
      <c r="G173">
        <v>0</v>
      </c>
      <c r="H173" t="str">
        <f>TEXT(expenses_table[[#This Row],[Transaction Date]], "mmmm")</f>
        <v>October</v>
      </c>
      <c r="I173" t="str">
        <f>IF(WEEKDAY(expenses_table[[#This Row],[Transaction Date]], 2) &lt;= 4, "Workday", "Ext-Weekend")</f>
        <v>Workday</v>
      </c>
    </row>
    <row r="174" spans="1:9" x14ac:dyDescent="0.2">
      <c r="A174" t="s">
        <v>5</v>
      </c>
      <c r="B174" s="1">
        <v>45590</v>
      </c>
      <c r="C174" t="s">
        <v>15</v>
      </c>
      <c r="D174" t="s">
        <v>16</v>
      </c>
      <c r="E174">
        <v>-33.75</v>
      </c>
      <c r="F174" t="str">
        <f>IF(expenses_table[[#This Row],[Amount ($)]]&lt;0, "Spending", "Income")</f>
        <v>Spending</v>
      </c>
      <c r="G174">
        <v>0</v>
      </c>
      <c r="H174" t="str">
        <f>TEXT(expenses_table[[#This Row],[Transaction Date]], "mmmm")</f>
        <v>October</v>
      </c>
      <c r="I174" t="str">
        <f>IF(WEEKDAY(expenses_table[[#This Row],[Transaction Date]], 2) &lt;= 4, "Workday", "Ext-Weekend")</f>
        <v>Ext-Weekend</v>
      </c>
    </row>
    <row r="175" spans="1:9" x14ac:dyDescent="0.2">
      <c r="A175" t="s">
        <v>56</v>
      </c>
      <c r="B175" s="1">
        <v>45591</v>
      </c>
      <c r="C175" t="s">
        <v>33</v>
      </c>
      <c r="D175" t="s">
        <v>34</v>
      </c>
      <c r="E175">
        <v>-83.19</v>
      </c>
      <c r="F175" t="str">
        <f>IF(expenses_table[[#This Row],[Amount ($)]]&lt;0, "Spending", "Income")</f>
        <v>Spending</v>
      </c>
      <c r="G175">
        <v>0</v>
      </c>
      <c r="H175" t="str">
        <f>TEXT(expenses_table[[#This Row],[Transaction Date]], "mmmm")</f>
        <v>October</v>
      </c>
      <c r="I175" t="str">
        <f>IF(WEEKDAY(expenses_table[[#This Row],[Transaction Date]], 2) &lt;= 4, "Workday", "Ext-Weekend")</f>
        <v>Ext-Weekend</v>
      </c>
    </row>
    <row r="176" spans="1:9" x14ac:dyDescent="0.2">
      <c r="A176" t="s">
        <v>56</v>
      </c>
      <c r="B176" s="1">
        <v>45592</v>
      </c>
      <c r="C176" t="s">
        <v>12</v>
      </c>
      <c r="D176" t="s">
        <v>58</v>
      </c>
      <c r="E176">
        <v>-16.100000000000001</v>
      </c>
      <c r="F176" t="str">
        <f>IF(expenses_table[[#This Row],[Amount ($)]]&lt;0, "Spending", "Income")</f>
        <v>Spending</v>
      </c>
      <c r="G176">
        <v>0</v>
      </c>
      <c r="H176" t="str">
        <f>TEXT(expenses_table[[#This Row],[Transaction Date]], "mmmm")</f>
        <v>October</v>
      </c>
      <c r="I176" t="str">
        <f>IF(WEEKDAY(expenses_table[[#This Row],[Transaction Date]], 2) &lt;= 4, "Workday", "Ext-Weekend")</f>
        <v>Ext-Weekend</v>
      </c>
    </row>
    <row r="177" spans="1:9" x14ac:dyDescent="0.2">
      <c r="A177" t="s">
        <v>56</v>
      </c>
      <c r="B177" s="1">
        <v>45592</v>
      </c>
      <c r="C177" t="s">
        <v>12</v>
      </c>
      <c r="D177" t="s">
        <v>54</v>
      </c>
      <c r="E177">
        <v>-8.92</v>
      </c>
      <c r="F177" t="str">
        <f>IF(expenses_table[[#This Row],[Amount ($)]]&lt;0, "Spending", "Income")</f>
        <v>Spending</v>
      </c>
      <c r="G177">
        <v>0</v>
      </c>
      <c r="H177" t="str">
        <f>TEXT(expenses_table[[#This Row],[Transaction Date]], "mmmm")</f>
        <v>October</v>
      </c>
      <c r="I177" t="str">
        <f>IF(WEEKDAY(expenses_table[[#This Row],[Transaction Date]], 2) &lt;= 4, "Workday", "Ext-Weekend")</f>
        <v>Ext-Weekend</v>
      </c>
    </row>
    <row r="178" spans="1:9" hidden="1" x14ac:dyDescent="0.2">
      <c r="A178" t="s">
        <v>5</v>
      </c>
      <c r="B178" s="1">
        <v>45593</v>
      </c>
      <c r="C178" t="s">
        <v>6</v>
      </c>
      <c r="D178" t="s">
        <v>7</v>
      </c>
      <c r="E178">
        <v>10</v>
      </c>
      <c r="F178" t="str">
        <f>IF(expenses_table[[#This Row],[Amount ($)]]&lt;0, "Spending", "Income")</f>
        <v>Income</v>
      </c>
      <c r="G178">
        <v>0</v>
      </c>
      <c r="H178" t="str">
        <f>TEXT(expenses_table[[#This Row],[Transaction Date]], "mmmm")</f>
        <v>October</v>
      </c>
      <c r="I178" t="str">
        <f>IF(WEEKDAY(expenses_table[[#This Row],[Transaction Date]], 2) &lt;= 4, "Workday", "Ext-Weekend")</f>
        <v>Workday</v>
      </c>
    </row>
    <row r="179" spans="1:9" hidden="1" x14ac:dyDescent="0.2">
      <c r="A179" t="s">
        <v>5</v>
      </c>
      <c r="B179" s="1">
        <v>45593</v>
      </c>
      <c r="C179" t="s">
        <v>6</v>
      </c>
      <c r="D179" t="s">
        <v>7</v>
      </c>
      <c r="E179">
        <v>31.22</v>
      </c>
      <c r="F179" t="str">
        <f>IF(expenses_table[[#This Row],[Amount ($)]]&lt;0, "Spending", "Income")</f>
        <v>Income</v>
      </c>
      <c r="G179">
        <v>0</v>
      </c>
      <c r="H179" t="str">
        <f>TEXT(expenses_table[[#This Row],[Transaction Date]], "mmmm")</f>
        <v>October</v>
      </c>
      <c r="I179" t="str">
        <f>IF(WEEKDAY(expenses_table[[#This Row],[Transaction Date]], 2) &lt;= 4, "Workday", "Ext-Weekend")</f>
        <v>Workday</v>
      </c>
    </row>
    <row r="180" spans="1:9" x14ac:dyDescent="0.2">
      <c r="A180" t="s">
        <v>5</v>
      </c>
      <c r="B180" s="1">
        <v>45593</v>
      </c>
      <c r="C180" t="s">
        <v>33</v>
      </c>
      <c r="D180" t="s">
        <v>52</v>
      </c>
      <c r="E180">
        <v>-30.96</v>
      </c>
      <c r="F180" t="str">
        <f>IF(expenses_table[[#This Row],[Amount ($)]]&lt;0, "Spending", "Income")</f>
        <v>Spending</v>
      </c>
      <c r="G180">
        <v>0</v>
      </c>
      <c r="H180" t="str">
        <f>TEXT(expenses_table[[#This Row],[Transaction Date]], "mmmm")</f>
        <v>October</v>
      </c>
      <c r="I180" t="str">
        <f>IF(WEEKDAY(expenses_table[[#This Row],[Transaction Date]], 2) &lt;= 4, "Workday", "Ext-Weekend")</f>
        <v>Workday</v>
      </c>
    </row>
    <row r="181" spans="1:9" x14ac:dyDescent="0.2">
      <c r="A181" t="s">
        <v>5</v>
      </c>
      <c r="B181" s="1">
        <v>45593</v>
      </c>
      <c r="C181" t="s">
        <v>6</v>
      </c>
      <c r="D181" t="s">
        <v>7</v>
      </c>
      <c r="E181">
        <v>-30</v>
      </c>
      <c r="F181" t="str">
        <f>IF(expenses_table[[#This Row],[Amount ($)]]&lt;0, "Spending", "Income")</f>
        <v>Spending</v>
      </c>
      <c r="G181">
        <v>0</v>
      </c>
      <c r="H181" t="str">
        <f>TEXT(expenses_table[[#This Row],[Transaction Date]], "mmmm")</f>
        <v>October</v>
      </c>
      <c r="I181" t="str">
        <f>IF(WEEKDAY(expenses_table[[#This Row],[Transaction Date]], 2) &lt;= 4, "Workday", "Ext-Weekend")</f>
        <v>Workday</v>
      </c>
    </row>
    <row r="182" spans="1:9" x14ac:dyDescent="0.2">
      <c r="A182" t="s">
        <v>5</v>
      </c>
      <c r="B182" s="1">
        <v>45593</v>
      </c>
      <c r="C182" t="s">
        <v>12</v>
      </c>
      <c r="D182" t="s">
        <v>14</v>
      </c>
      <c r="E182">
        <v>-11.85</v>
      </c>
      <c r="F182" t="str">
        <f>IF(expenses_table[[#This Row],[Amount ($)]]&lt;0, "Spending", "Income")</f>
        <v>Spending</v>
      </c>
      <c r="G182">
        <v>0</v>
      </c>
      <c r="H182" t="str">
        <f>TEXT(expenses_table[[#This Row],[Transaction Date]], "mmmm")</f>
        <v>October</v>
      </c>
      <c r="I182" t="str">
        <f>IF(WEEKDAY(expenses_table[[#This Row],[Transaction Date]], 2) &lt;= 4, "Workday", "Ext-Weekend")</f>
        <v>Workday</v>
      </c>
    </row>
    <row r="183" spans="1:9" hidden="1" x14ac:dyDescent="0.2">
      <c r="A183" t="s">
        <v>5</v>
      </c>
      <c r="B183" s="1">
        <v>45594</v>
      </c>
      <c r="C183" t="s">
        <v>6</v>
      </c>
      <c r="D183" t="s">
        <v>7</v>
      </c>
      <c r="E183">
        <v>15</v>
      </c>
      <c r="F183" t="str">
        <f>IF(expenses_table[[#This Row],[Amount ($)]]&lt;0, "Spending", "Income")</f>
        <v>Income</v>
      </c>
      <c r="G183">
        <v>0</v>
      </c>
      <c r="H183" t="str">
        <f>TEXT(expenses_table[[#This Row],[Transaction Date]], "mmmm")</f>
        <v>October</v>
      </c>
      <c r="I183" t="str">
        <f>IF(WEEKDAY(expenses_table[[#This Row],[Transaction Date]], 2) &lt;= 4, "Workday", "Ext-Weekend")</f>
        <v>Workday</v>
      </c>
    </row>
    <row r="184" spans="1:9" hidden="1" x14ac:dyDescent="0.2">
      <c r="A184" t="s">
        <v>5</v>
      </c>
      <c r="B184" s="1">
        <v>45595</v>
      </c>
      <c r="C184" t="s">
        <v>24</v>
      </c>
      <c r="D184" t="s">
        <v>7</v>
      </c>
      <c r="E184">
        <v>150</v>
      </c>
      <c r="F184" t="str">
        <f>IF(expenses_table[[#This Row],[Amount ($)]]&lt;0, "Spending", "Income")</f>
        <v>Income</v>
      </c>
      <c r="G184">
        <v>0</v>
      </c>
      <c r="H184" t="str">
        <f>TEXT(expenses_table[[#This Row],[Transaction Date]], "mmmm")</f>
        <v>October</v>
      </c>
      <c r="I184" t="str">
        <f>IF(WEEKDAY(expenses_table[[#This Row],[Transaction Date]], 2) &lt;= 4, "Workday", "Ext-Weekend")</f>
        <v>Workday</v>
      </c>
    </row>
    <row r="185" spans="1:9" x14ac:dyDescent="0.2">
      <c r="A185" t="s">
        <v>5</v>
      </c>
      <c r="B185" s="1">
        <v>45595</v>
      </c>
      <c r="C185" t="s">
        <v>6</v>
      </c>
      <c r="D185" t="s">
        <v>7</v>
      </c>
      <c r="E185">
        <v>-51</v>
      </c>
      <c r="F185" t="str">
        <f>IF(expenses_table[[#This Row],[Amount ($)]]&lt;0, "Spending", "Income")</f>
        <v>Spending</v>
      </c>
      <c r="G185">
        <v>0</v>
      </c>
      <c r="H185" t="str">
        <f>TEXT(expenses_table[[#This Row],[Transaction Date]], "mmmm")</f>
        <v>October</v>
      </c>
      <c r="I185" t="str">
        <f>IF(WEEKDAY(expenses_table[[#This Row],[Transaction Date]], 2) &lt;= 4, "Workday", "Ext-Weekend")</f>
        <v>Workday</v>
      </c>
    </row>
    <row r="186" spans="1:9" x14ac:dyDescent="0.2">
      <c r="A186" t="s">
        <v>5</v>
      </c>
      <c r="B186" s="1">
        <v>45595</v>
      </c>
      <c r="C186" t="s">
        <v>6</v>
      </c>
      <c r="D186" t="s">
        <v>7</v>
      </c>
      <c r="E186">
        <v>-60</v>
      </c>
      <c r="F186" t="str">
        <f>IF(expenses_table[[#This Row],[Amount ($)]]&lt;0, "Spending", "Income")</f>
        <v>Spending</v>
      </c>
      <c r="G186">
        <v>0</v>
      </c>
      <c r="H186" t="str">
        <f>TEXT(expenses_table[[#This Row],[Transaction Date]], "mmmm")</f>
        <v>October</v>
      </c>
      <c r="I186" t="str">
        <f>IF(WEEKDAY(expenses_table[[#This Row],[Transaction Date]], 2) &lt;= 4, "Workday", "Ext-Weekend")</f>
        <v>Workday</v>
      </c>
    </row>
    <row r="187" spans="1:9" x14ac:dyDescent="0.2">
      <c r="A187" t="s">
        <v>5</v>
      </c>
      <c r="B187" s="1">
        <v>45595</v>
      </c>
      <c r="C187" t="s">
        <v>15</v>
      </c>
      <c r="D187" t="s">
        <v>40</v>
      </c>
      <c r="E187">
        <v>-2.83</v>
      </c>
      <c r="F187" t="str">
        <f>IF(expenses_table[[#This Row],[Amount ($)]]&lt;0, "Spending", "Income")</f>
        <v>Spending</v>
      </c>
      <c r="G187">
        <v>0</v>
      </c>
      <c r="H187" t="str">
        <f>TEXT(expenses_table[[#This Row],[Transaction Date]], "mmmm")</f>
        <v>October</v>
      </c>
      <c r="I187" t="str">
        <f>IF(WEEKDAY(expenses_table[[#This Row],[Transaction Date]], 2) &lt;= 4, "Workday", "Ext-Weekend")</f>
        <v>Workday</v>
      </c>
    </row>
    <row r="188" spans="1:9" x14ac:dyDescent="0.2">
      <c r="A188" t="s">
        <v>5</v>
      </c>
      <c r="B188" s="1">
        <v>45595</v>
      </c>
      <c r="C188" t="s">
        <v>15</v>
      </c>
      <c r="D188" t="s">
        <v>40</v>
      </c>
      <c r="E188">
        <v>-3.39</v>
      </c>
      <c r="F188" t="str">
        <f>IF(expenses_table[[#This Row],[Amount ($)]]&lt;0, "Spending", "Income")</f>
        <v>Spending</v>
      </c>
      <c r="G188">
        <v>0</v>
      </c>
      <c r="H188" t="str">
        <f>TEXT(expenses_table[[#This Row],[Transaction Date]], "mmmm")</f>
        <v>October</v>
      </c>
      <c r="I188" t="str">
        <f>IF(WEEKDAY(expenses_table[[#This Row],[Transaction Date]], 2) &lt;= 4, "Workday", "Ext-Weekend")</f>
        <v>Workday</v>
      </c>
    </row>
    <row r="189" spans="1:9" x14ac:dyDescent="0.2">
      <c r="A189" t="s">
        <v>5</v>
      </c>
      <c r="B189" s="1">
        <v>45595</v>
      </c>
      <c r="C189" t="s">
        <v>17</v>
      </c>
      <c r="D189" t="s">
        <v>18</v>
      </c>
      <c r="E189">
        <v>-108.21</v>
      </c>
      <c r="F189" t="str">
        <f>IF(expenses_table[[#This Row],[Amount ($)]]&lt;0, "Spending", "Income")</f>
        <v>Spending</v>
      </c>
      <c r="G189">
        <v>0</v>
      </c>
      <c r="H189" t="str">
        <f>TEXT(expenses_table[[#This Row],[Transaction Date]], "mmmm")</f>
        <v>October</v>
      </c>
      <c r="I189" t="str">
        <f>IF(WEEKDAY(expenses_table[[#This Row],[Transaction Date]], 2) &lt;= 4, "Workday", "Ext-Weekend")</f>
        <v>Workday</v>
      </c>
    </row>
    <row r="190" spans="1:9" hidden="1" x14ac:dyDescent="0.2">
      <c r="A190" t="s">
        <v>56</v>
      </c>
      <c r="B190" s="1">
        <v>45595</v>
      </c>
      <c r="C190" t="s">
        <v>17</v>
      </c>
      <c r="D190" t="s">
        <v>57</v>
      </c>
      <c r="E190">
        <v>108.21</v>
      </c>
      <c r="F190" t="str">
        <f>IF(expenses_table[[#This Row],[Amount ($)]]&lt;0, "Spending", "Income")</f>
        <v>Income</v>
      </c>
      <c r="G190">
        <v>0</v>
      </c>
      <c r="H190" t="str">
        <f>TEXT(expenses_table[[#This Row],[Transaction Date]], "mmmm")</f>
        <v>October</v>
      </c>
      <c r="I190" t="str">
        <f>IF(WEEKDAY(expenses_table[[#This Row],[Transaction Date]], 2) &lt;= 4, "Workday", "Ext-Weekend")</f>
        <v>Workday</v>
      </c>
    </row>
    <row r="191" spans="1:9" x14ac:dyDescent="0.2">
      <c r="A191" t="s">
        <v>56</v>
      </c>
      <c r="B191" s="1">
        <v>45595</v>
      </c>
      <c r="C191" t="s">
        <v>25</v>
      </c>
      <c r="D191" t="s">
        <v>59</v>
      </c>
      <c r="E191">
        <v>-45</v>
      </c>
      <c r="F191" t="str">
        <f>IF(expenses_table[[#This Row],[Amount ($)]]&lt;0, "Spending", "Income")</f>
        <v>Spending</v>
      </c>
      <c r="G191">
        <v>0</v>
      </c>
      <c r="H191" t="str">
        <f>TEXT(expenses_table[[#This Row],[Transaction Date]], "mmmm")</f>
        <v>October</v>
      </c>
      <c r="I191" t="str">
        <f>IF(WEEKDAY(expenses_table[[#This Row],[Transaction Date]], 2) &lt;= 4, "Workday", "Ext-Weekend")</f>
        <v>Workday</v>
      </c>
    </row>
    <row r="192" spans="1:9" x14ac:dyDescent="0.2">
      <c r="A192" t="s">
        <v>56</v>
      </c>
      <c r="B192" s="1">
        <v>45595</v>
      </c>
      <c r="C192" t="s">
        <v>15</v>
      </c>
      <c r="D192" t="s">
        <v>16</v>
      </c>
      <c r="E192">
        <v>-66.75</v>
      </c>
      <c r="F192" t="str">
        <f>IF(expenses_table[[#This Row],[Amount ($)]]&lt;0, "Spending", "Income")</f>
        <v>Spending</v>
      </c>
      <c r="G192">
        <v>0</v>
      </c>
      <c r="H192" t="str">
        <f>TEXT(expenses_table[[#This Row],[Transaction Date]], "mmmm")</f>
        <v>October</v>
      </c>
      <c r="I192" t="str">
        <f>IF(WEEKDAY(expenses_table[[#This Row],[Transaction Date]], 2) &lt;= 4, "Workday", "Ext-Weekend")</f>
        <v>Workday</v>
      </c>
    </row>
    <row r="193" spans="1:9" hidden="1" x14ac:dyDescent="0.2">
      <c r="A193" t="s">
        <v>5</v>
      </c>
      <c r="B193" s="1">
        <v>45596</v>
      </c>
      <c r="C193" t="s">
        <v>8</v>
      </c>
      <c r="D193" t="s">
        <v>9</v>
      </c>
      <c r="E193">
        <v>643.04</v>
      </c>
      <c r="F193" t="str">
        <f>IF(expenses_table[[#This Row],[Amount ($)]]&lt;0, "Spending", "Income")</f>
        <v>Income</v>
      </c>
      <c r="G193">
        <v>0</v>
      </c>
      <c r="H193" t="str">
        <f>TEXT(expenses_table[[#This Row],[Transaction Date]], "mmmm")</f>
        <v>October</v>
      </c>
      <c r="I193" t="str">
        <f>IF(WEEKDAY(expenses_table[[#This Row],[Transaction Date]], 2) &lt;= 4, "Workday", "Ext-Weekend")</f>
        <v>Workday</v>
      </c>
    </row>
    <row r="194" spans="1:9" x14ac:dyDescent="0.2">
      <c r="A194" t="s">
        <v>5</v>
      </c>
      <c r="B194" s="1">
        <v>45596</v>
      </c>
      <c r="C194" t="s">
        <v>6</v>
      </c>
      <c r="D194" t="s">
        <v>7</v>
      </c>
      <c r="E194">
        <v>-21</v>
      </c>
      <c r="F194" t="str">
        <f>IF(expenses_table[[#This Row],[Amount ($)]]&lt;0, "Spending", "Income")</f>
        <v>Spending</v>
      </c>
      <c r="G194">
        <v>0</v>
      </c>
      <c r="H194" t="str">
        <f>TEXT(expenses_table[[#This Row],[Transaction Date]], "mmmm")</f>
        <v>October</v>
      </c>
      <c r="I194" t="str">
        <f>IF(WEEKDAY(expenses_table[[#This Row],[Transaction Date]], 2) &lt;= 4, "Workday", "Ext-Weekend")</f>
        <v>Workday</v>
      </c>
    </row>
    <row r="195" spans="1:9" x14ac:dyDescent="0.2">
      <c r="A195" t="s">
        <v>5</v>
      </c>
      <c r="B195" s="1">
        <v>45596</v>
      </c>
      <c r="C195" t="s">
        <v>33</v>
      </c>
      <c r="D195" t="s">
        <v>48</v>
      </c>
      <c r="E195">
        <v>-80.64</v>
      </c>
      <c r="F195" t="str">
        <f>IF(expenses_table[[#This Row],[Amount ($)]]&lt;0, "Spending", "Income")</f>
        <v>Spending</v>
      </c>
      <c r="G195">
        <v>0</v>
      </c>
      <c r="H195" t="str">
        <f>TEXT(expenses_table[[#This Row],[Transaction Date]], "mmmm")</f>
        <v>October</v>
      </c>
      <c r="I195" t="str">
        <f>IF(WEEKDAY(expenses_table[[#This Row],[Transaction Date]], 2) &lt;= 4, "Workday", "Ext-Weekend")</f>
        <v>Workday</v>
      </c>
    </row>
    <row r="196" spans="1:9" x14ac:dyDescent="0.2">
      <c r="A196" t="s">
        <v>56</v>
      </c>
      <c r="B196" s="1">
        <v>45596</v>
      </c>
      <c r="C196" t="s">
        <v>12</v>
      </c>
      <c r="D196" t="s">
        <v>54</v>
      </c>
      <c r="E196">
        <v>-11.63</v>
      </c>
      <c r="F196" t="str">
        <f>IF(expenses_table[[#This Row],[Amount ($)]]&lt;0, "Spending", "Income")</f>
        <v>Spending</v>
      </c>
      <c r="G196">
        <v>0</v>
      </c>
      <c r="H196" t="str">
        <f>TEXT(expenses_table[[#This Row],[Transaction Date]], "mmmm")</f>
        <v>October</v>
      </c>
      <c r="I196" t="str">
        <f>IF(WEEKDAY(expenses_table[[#This Row],[Transaction Date]], 2) &lt;= 4, "Workday", "Ext-Weekend")</f>
        <v>Workday</v>
      </c>
    </row>
    <row r="197" spans="1:9" x14ac:dyDescent="0.2">
      <c r="A197" t="s">
        <v>5</v>
      </c>
      <c r="B197" s="1">
        <v>45597</v>
      </c>
      <c r="C197" t="s">
        <v>6</v>
      </c>
      <c r="D197" t="s">
        <v>7</v>
      </c>
      <c r="E197">
        <v>-60</v>
      </c>
      <c r="F197" t="str">
        <f>IF(expenses_table[[#This Row],[Amount ($)]]&lt;0, "Spending", "Income")</f>
        <v>Spending</v>
      </c>
      <c r="G197">
        <v>0</v>
      </c>
      <c r="H197" t="str">
        <f>TEXT(expenses_table[[#This Row],[Transaction Date]], "mmmm")</f>
        <v>November</v>
      </c>
      <c r="I197" t="str">
        <f>IF(WEEKDAY(expenses_table[[#This Row],[Transaction Date]], 2) &lt;= 4, "Workday", "Ext-Weekend")</f>
        <v>Ext-Weekend</v>
      </c>
    </row>
    <row r="198" spans="1:9" x14ac:dyDescent="0.2">
      <c r="A198" t="s">
        <v>5</v>
      </c>
      <c r="B198" s="1">
        <v>45597</v>
      </c>
      <c r="C198" t="s">
        <v>12</v>
      </c>
      <c r="D198" t="s">
        <v>54</v>
      </c>
      <c r="E198">
        <v>-5.64</v>
      </c>
      <c r="F198" t="str">
        <f>IF(expenses_table[[#This Row],[Amount ($)]]&lt;0, "Spending", "Income")</f>
        <v>Spending</v>
      </c>
      <c r="G198">
        <v>0</v>
      </c>
      <c r="H198" t="str">
        <f>TEXT(expenses_table[[#This Row],[Transaction Date]], "mmmm")</f>
        <v>November</v>
      </c>
      <c r="I198" t="str">
        <f>IF(WEEKDAY(expenses_table[[#This Row],[Transaction Date]], 2) &lt;= 4, "Workday", "Ext-Weekend")</f>
        <v>Ext-Weekend</v>
      </c>
    </row>
    <row r="199" spans="1:9" x14ac:dyDescent="0.2">
      <c r="A199" t="s">
        <v>5</v>
      </c>
      <c r="B199" s="1">
        <v>45597</v>
      </c>
      <c r="C199" t="s">
        <v>10</v>
      </c>
      <c r="D199" t="s">
        <v>7</v>
      </c>
      <c r="E199">
        <v>-75</v>
      </c>
      <c r="F199" t="str">
        <f>IF(expenses_table[[#This Row],[Amount ($)]]&lt;0, "Spending", "Income")</f>
        <v>Spending</v>
      </c>
      <c r="G199">
        <v>0</v>
      </c>
      <c r="H199" t="str">
        <f>TEXT(expenses_table[[#This Row],[Transaction Date]], "mmmm")</f>
        <v>November</v>
      </c>
      <c r="I199" t="str">
        <f>IF(WEEKDAY(expenses_table[[#This Row],[Transaction Date]], 2) &lt;= 4, "Workday", "Ext-Weekend")</f>
        <v>Ext-Weekend</v>
      </c>
    </row>
    <row r="200" spans="1:9" x14ac:dyDescent="0.2">
      <c r="A200" t="s">
        <v>56</v>
      </c>
      <c r="B200" s="1">
        <v>45597</v>
      </c>
      <c r="C200" t="s">
        <v>33</v>
      </c>
      <c r="D200" t="s">
        <v>60</v>
      </c>
      <c r="E200">
        <v>-26.2</v>
      </c>
      <c r="F200" t="str">
        <f>IF(expenses_table[[#This Row],[Amount ($)]]&lt;0, "Spending", "Income")</f>
        <v>Spending</v>
      </c>
      <c r="G200">
        <v>0</v>
      </c>
      <c r="H200" t="str">
        <f>TEXT(expenses_table[[#This Row],[Transaction Date]], "mmmm")</f>
        <v>November</v>
      </c>
      <c r="I200" t="str">
        <f>IF(WEEKDAY(expenses_table[[#This Row],[Transaction Date]], 2) &lt;= 4, "Workday", "Ext-Weekend")</f>
        <v>Ext-Weekend</v>
      </c>
    </row>
    <row r="201" spans="1:9" x14ac:dyDescent="0.2">
      <c r="A201" t="s">
        <v>56</v>
      </c>
      <c r="B201" s="1">
        <v>45597</v>
      </c>
      <c r="C201" t="s">
        <v>33</v>
      </c>
      <c r="D201" t="s">
        <v>60</v>
      </c>
      <c r="E201">
        <v>-33.880000000000003</v>
      </c>
      <c r="F201" t="str">
        <f>IF(expenses_table[[#This Row],[Amount ($)]]&lt;0, "Spending", "Income")</f>
        <v>Spending</v>
      </c>
      <c r="G201">
        <v>0</v>
      </c>
      <c r="H201" t="str">
        <f>TEXT(expenses_table[[#This Row],[Transaction Date]], "mmmm")</f>
        <v>November</v>
      </c>
      <c r="I201" t="str">
        <f>IF(WEEKDAY(expenses_table[[#This Row],[Transaction Date]], 2) &lt;= 4, "Workday", "Ext-Weekend")</f>
        <v>Ext-Weekend</v>
      </c>
    </row>
    <row r="202" spans="1:9" x14ac:dyDescent="0.2">
      <c r="A202" t="s">
        <v>56</v>
      </c>
      <c r="B202" s="1">
        <v>45597</v>
      </c>
      <c r="C202" t="s">
        <v>25</v>
      </c>
      <c r="D202" t="s">
        <v>61</v>
      </c>
      <c r="E202">
        <v>-33.9</v>
      </c>
      <c r="F202" t="str">
        <f>IF(expenses_table[[#This Row],[Amount ($)]]&lt;0, "Spending", "Income")</f>
        <v>Spending</v>
      </c>
      <c r="G202">
        <v>0</v>
      </c>
      <c r="H202" t="str">
        <f>TEXT(expenses_table[[#This Row],[Transaction Date]], "mmmm")</f>
        <v>November</v>
      </c>
      <c r="I202" t="str">
        <f>IF(WEEKDAY(expenses_table[[#This Row],[Transaction Date]], 2) &lt;= 4, "Workday", "Ext-Weekend")</f>
        <v>Ext-Weekend</v>
      </c>
    </row>
    <row r="203" spans="1:9" x14ac:dyDescent="0.2">
      <c r="A203" t="s">
        <v>56</v>
      </c>
      <c r="B203" s="1">
        <v>45598</v>
      </c>
      <c r="C203" t="s">
        <v>62</v>
      </c>
      <c r="D203" t="s">
        <v>63</v>
      </c>
      <c r="E203">
        <v>-101.69</v>
      </c>
      <c r="F203" t="str">
        <f>IF(expenses_table[[#This Row],[Amount ($)]]&lt;0, "Spending", "Income")</f>
        <v>Spending</v>
      </c>
      <c r="G203">
        <v>0</v>
      </c>
      <c r="H203" t="str">
        <f>TEXT(expenses_table[[#This Row],[Transaction Date]], "mmmm")</f>
        <v>November</v>
      </c>
      <c r="I203" t="str">
        <f>IF(WEEKDAY(expenses_table[[#This Row],[Transaction Date]], 2) &lt;= 4, "Workday", "Ext-Weekend")</f>
        <v>Ext-Weekend</v>
      </c>
    </row>
    <row r="204" spans="1:9" x14ac:dyDescent="0.2">
      <c r="A204" t="s">
        <v>56</v>
      </c>
      <c r="B204" s="1">
        <v>45598</v>
      </c>
      <c r="C204" t="s">
        <v>33</v>
      </c>
      <c r="D204" t="s">
        <v>60</v>
      </c>
      <c r="E204">
        <v>-44.19</v>
      </c>
      <c r="F204" t="str">
        <f>IF(expenses_table[[#This Row],[Amount ($)]]&lt;0, "Spending", "Income")</f>
        <v>Spending</v>
      </c>
      <c r="G204">
        <v>0</v>
      </c>
      <c r="H204" t="str">
        <f>TEXT(expenses_table[[#This Row],[Transaction Date]], "mmmm")</f>
        <v>November</v>
      </c>
      <c r="I204" t="str">
        <f>IF(WEEKDAY(expenses_table[[#This Row],[Transaction Date]], 2) &lt;= 4, "Workday", "Ext-Weekend")</f>
        <v>Ext-Weekend</v>
      </c>
    </row>
    <row r="205" spans="1:9" x14ac:dyDescent="0.2">
      <c r="A205" t="s">
        <v>56</v>
      </c>
      <c r="B205" s="1">
        <v>45598</v>
      </c>
      <c r="C205" t="s">
        <v>33</v>
      </c>
      <c r="D205" t="s">
        <v>60</v>
      </c>
      <c r="E205">
        <v>-17.29</v>
      </c>
      <c r="F205" t="str">
        <f>IF(expenses_table[[#This Row],[Amount ($)]]&lt;0, "Spending", "Income")</f>
        <v>Spending</v>
      </c>
      <c r="G205">
        <v>0</v>
      </c>
      <c r="H205" t="str">
        <f>TEXT(expenses_table[[#This Row],[Transaction Date]], "mmmm")</f>
        <v>November</v>
      </c>
      <c r="I205" t="str">
        <f>IF(WEEKDAY(expenses_table[[#This Row],[Transaction Date]], 2) &lt;= 4, "Workday", "Ext-Weekend")</f>
        <v>Ext-Weekend</v>
      </c>
    </row>
    <row r="206" spans="1:9" hidden="1" x14ac:dyDescent="0.2">
      <c r="A206" t="s">
        <v>56</v>
      </c>
      <c r="B206" s="1">
        <v>45598</v>
      </c>
      <c r="C206" t="s">
        <v>17</v>
      </c>
      <c r="D206" t="s">
        <v>57</v>
      </c>
      <c r="E206">
        <v>123.38</v>
      </c>
      <c r="F206" t="str">
        <f>IF(expenses_table[[#This Row],[Amount ($)]]&lt;0, "Spending", "Income")</f>
        <v>Income</v>
      </c>
      <c r="G206">
        <v>0</v>
      </c>
      <c r="H206" t="str">
        <f>TEXT(expenses_table[[#This Row],[Transaction Date]], "mmmm")</f>
        <v>November</v>
      </c>
      <c r="I206" t="str">
        <f>IF(WEEKDAY(expenses_table[[#This Row],[Transaction Date]], 2) &lt;= 4, "Workday", "Ext-Weekend")</f>
        <v>Ext-Weekend</v>
      </c>
    </row>
    <row r="207" spans="1:9" x14ac:dyDescent="0.2">
      <c r="A207" t="s">
        <v>5</v>
      </c>
      <c r="B207" s="1">
        <v>45600</v>
      </c>
      <c r="C207" t="s">
        <v>10</v>
      </c>
      <c r="D207" t="s">
        <v>11</v>
      </c>
      <c r="E207">
        <v>-25</v>
      </c>
      <c r="F207" t="str">
        <f>IF(expenses_table[[#This Row],[Amount ($)]]&lt;0, "Spending", "Income")</f>
        <v>Spending</v>
      </c>
      <c r="G207">
        <v>0</v>
      </c>
      <c r="H207" t="str">
        <f>TEXT(expenses_table[[#This Row],[Transaction Date]], "mmmm")</f>
        <v>November</v>
      </c>
      <c r="I207" t="str">
        <f>IF(WEEKDAY(expenses_table[[#This Row],[Transaction Date]], 2) &lt;= 4, "Workday", "Ext-Weekend")</f>
        <v>Workday</v>
      </c>
    </row>
    <row r="208" spans="1:9" hidden="1" x14ac:dyDescent="0.2">
      <c r="A208" t="s">
        <v>5</v>
      </c>
      <c r="B208" s="1">
        <v>45600</v>
      </c>
      <c r="C208" t="s">
        <v>6</v>
      </c>
      <c r="D208" t="s">
        <v>7</v>
      </c>
      <c r="E208">
        <v>20</v>
      </c>
      <c r="F208" t="str">
        <f>IF(expenses_table[[#This Row],[Amount ($)]]&lt;0, "Spending", "Income")</f>
        <v>Income</v>
      </c>
      <c r="G208">
        <v>0</v>
      </c>
      <c r="H208" t="str">
        <f>TEXT(expenses_table[[#This Row],[Transaction Date]], "mmmm")</f>
        <v>November</v>
      </c>
      <c r="I208" t="str">
        <f>IF(WEEKDAY(expenses_table[[#This Row],[Transaction Date]], 2) &lt;= 4, "Workday", "Ext-Weekend")</f>
        <v>Workday</v>
      </c>
    </row>
    <row r="209" spans="1:9" hidden="1" x14ac:dyDescent="0.2">
      <c r="A209" t="s">
        <v>5</v>
      </c>
      <c r="B209" s="1">
        <v>45600</v>
      </c>
      <c r="C209" t="s">
        <v>6</v>
      </c>
      <c r="D209" t="s">
        <v>7</v>
      </c>
      <c r="E209">
        <v>20</v>
      </c>
      <c r="F209" t="str">
        <f>IF(expenses_table[[#This Row],[Amount ($)]]&lt;0, "Spending", "Income")</f>
        <v>Income</v>
      </c>
      <c r="G209">
        <v>0</v>
      </c>
      <c r="H209" t="str">
        <f>TEXT(expenses_table[[#This Row],[Transaction Date]], "mmmm")</f>
        <v>November</v>
      </c>
      <c r="I209" t="str">
        <f>IF(WEEKDAY(expenses_table[[#This Row],[Transaction Date]], 2) &lt;= 4, "Workday", "Ext-Weekend")</f>
        <v>Workday</v>
      </c>
    </row>
    <row r="210" spans="1:9" x14ac:dyDescent="0.2">
      <c r="A210" t="s">
        <v>5</v>
      </c>
      <c r="B210" s="1">
        <v>45600</v>
      </c>
      <c r="C210" t="s">
        <v>12</v>
      </c>
      <c r="D210" t="s">
        <v>54</v>
      </c>
      <c r="E210">
        <v>-5.64</v>
      </c>
      <c r="F210" t="str">
        <f>IF(expenses_table[[#This Row],[Amount ($)]]&lt;0, "Spending", "Income")</f>
        <v>Spending</v>
      </c>
      <c r="G210">
        <v>0</v>
      </c>
      <c r="H210" t="str">
        <f>TEXT(expenses_table[[#This Row],[Transaction Date]], "mmmm")</f>
        <v>November</v>
      </c>
      <c r="I210" t="str">
        <f>IF(WEEKDAY(expenses_table[[#This Row],[Transaction Date]], 2) &lt;= 4, "Workday", "Ext-Weekend")</f>
        <v>Workday</v>
      </c>
    </row>
    <row r="211" spans="1:9" x14ac:dyDescent="0.2">
      <c r="A211" t="s">
        <v>5</v>
      </c>
      <c r="B211" s="1">
        <v>45600</v>
      </c>
      <c r="C211" t="s">
        <v>12</v>
      </c>
      <c r="D211" t="s">
        <v>54</v>
      </c>
      <c r="E211">
        <v>-5.65</v>
      </c>
      <c r="F211" t="str">
        <f>IF(expenses_table[[#This Row],[Amount ($)]]&lt;0, "Spending", "Income")</f>
        <v>Spending</v>
      </c>
      <c r="G211">
        <v>0</v>
      </c>
      <c r="H211" t="str">
        <f>TEXT(expenses_table[[#This Row],[Transaction Date]], "mmmm")</f>
        <v>November</v>
      </c>
      <c r="I211" t="str">
        <f>IF(WEEKDAY(expenses_table[[#This Row],[Transaction Date]], 2) &lt;= 4, "Workday", "Ext-Weekend")</f>
        <v>Workday</v>
      </c>
    </row>
    <row r="212" spans="1:9" x14ac:dyDescent="0.2">
      <c r="A212" t="s">
        <v>5</v>
      </c>
      <c r="B212" s="1">
        <v>45600</v>
      </c>
      <c r="C212" t="s">
        <v>12</v>
      </c>
      <c r="D212" t="s">
        <v>55</v>
      </c>
      <c r="E212">
        <v>-10.17</v>
      </c>
      <c r="F212" t="str">
        <f>IF(expenses_table[[#This Row],[Amount ($)]]&lt;0, "Spending", "Income")</f>
        <v>Spending</v>
      </c>
      <c r="G212">
        <v>0</v>
      </c>
      <c r="H212" t="str">
        <f>TEXT(expenses_table[[#This Row],[Transaction Date]], "mmmm")</f>
        <v>November</v>
      </c>
      <c r="I212" t="str">
        <f>IF(WEEKDAY(expenses_table[[#This Row],[Transaction Date]], 2) &lt;= 4, "Workday", "Ext-Weekend")</f>
        <v>Workday</v>
      </c>
    </row>
    <row r="213" spans="1:9" x14ac:dyDescent="0.2">
      <c r="A213" t="s">
        <v>5</v>
      </c>
      <c r="B213" s="1">
        <v>45600</v>
      </c>
      <c r="C213" t="s">
        <v>17</v>
      </c>
      <c r="D213" t="s">
        <v>18</v>
      </c>
      <c r="E213">
        <v>-123.38</v>
      </c>
      <c r="F213" t="str">
        <f>IF(expenses_table[[#This Row],[Amount ($)]]&lt;0, "Spending", "Income")</f>
        <v>Spending</v>
      </c>
      <c r="G213">
        <v>0</v>
      </c>
      <c r="H213" t="str">
        <f>TEXT(expenses_table[[#This Row],[Transaction Date]], "mmmm")</f>
        <v>November</v>
      </c>
      <c r="I213" t="str">
        <f>IF(WEEKDAY(expenses_table[[#This Row],[Transaction Date]], 2) &lt;= 4, "Workday", "Ext-Weekend")</f>
        <v>Workday</v>
      </c>
    </row>
    <row r="214" spans="1:9" x14ac:dyDescent="0.2">
      <c r="A214" t="s">
        <v>5</v>
      </c>
      <c r="B214" s="1">
        <v>45601</v>
      </c>
      <c r="C214" t="s">
        <v>10</v>
      </c>
      <c r="D214" t="s">
        <v>11</v>
      </c>
      <c r="E214">
        <v>-75</v>
      </c>
      <c r="F214" t="str">
        <f>IF(expenses_table[[#This Row],[Amount ($)]]&lt;0, "Spending", "Income")</f>
        <v>Spending</v>
      </c>
      <c r="G214">
        <v>0</v>
      </c>
      <c r="H214" t="str">
        <f>TEXT(expenses_table[[#This Row],[Transaction Date]], "mmmm")</f>
        <v>November</v>
      </c>
      <c r="I214" t="str">
        <f>IF(WEEKDAY(expenses_table[[#This Row],[Transaction Date]], 2) &lt;= 4, "Workday", "Ext-Weekend")</f>
        <v>Workday</v>
      </c>
    </row>
    <row r="215" spans="1:9" x14ac:dyDescent="0.2">
      <c r="A215" t="s">
        <v>5</v>
      </c>
      <c r="B215" s="1">
        <v>45602</v>
      </c>
      <c r="C215" t="s">
        <v>10</v>
      </c>
      <c r="D215" t="s">
        <v>11</v>
      </c>
      <c r="E215">
        <v>-75</v>
      </c>
      <c r="F215" t="str">
        <f>IF(expenses_table[[#This Row],[Amount ($)]]&lt;0, "Spending", "Income")</f>
        <v>Spending</v>
      </c>
      <c r="G215">
        <v>0</v>
      </c>
      <c r="H215" t="str">
        <f>TEXT(expenses_table[[#This Row],[Transaction Date]], "mmmm")</f>
        <v>November</v>
      </c>
      <c r="I215" t="str">
        <f>IF(WEEKDAY(expenses_table[[#This Row],[Transaction Date]], 2) &lt;= 4, "Workday", "Ext-Weekend")</f>
        <v>Workday</v>
      </c>
    </row>
    <row r="216" spans="1:9" x14ac:dyDescent="0.2">
      <c r="A216" t="s">
        <v>5</v>
      </c>
      <c r="B216" s="1">
        <v>45603</v>
      </c>
      <c r="C216" t="s">
        <v>31</v>
      </c>
      <c r="D216" t="s">
        <v>32</v>
      </c>
      <c r="E216">
        <v>-40</v>
      </c>
      <c r="F216" t="str">
        <f>IF(expenses_table[[#This Row],[Amount ($)]]&lt;0, "Spending", "Income")</f>
        <v>Spending</v>
      </c>
      <c r="G216">
        <v>0</v>
      </c>
      <c r="H216" t="str">
        <f>TEXT(expenses_table[[#This Row],[Transaction Date]], "mmmm")</f>
        <v>November</v>
      </c>
      <c r="I216" t="str">
        <f>IF(WEEKDAY(expenses_table[[#This Row],[Transaction Date]], 2) &lt;= 4, "Workday", "Ext-Weekend")</f>
        <v>Workday</v>
      </c>
    </row>
    <row r="217" spans="1:9" x14ac:dyDescent="0.2">
      <c r="A217" t="s">
        <v>5</v>
      </c>
      <c r="B217" s="1">
        <v>45603</v>
      </c>
      <c r="C217" t="s">
        <v>33</v>
      </c>
      <c r="D217" t="s">
        <v>34</v>
      </c>
      <c r="E217">
        <v>-77.86</v>
      </c>
      <c r="F217" t="str">
        <f>IF(expenses_table[[#This Row],[Amount ($)]]&lt;0, "Spending", "Income")</f>
        <v>Spending</v>
      </c>
      <c r="G217">
        <v>0</v>
      </c>
      <c r="H217" t="str">
        <f>TEXT(expenses_table[[#This Row],[Transaction Date]], "mmmm")</f>
        <v>November</v>
      </c>
      <c r="I217" t="str">
        <f>IF(WEEKDAY(expenses_table[[#This Row],[Transaction Date]], 2) &lt;= 4, "Workday", "Ext-Weekend")</f>
        <v>Workday</v>
      </c>
    </row>
    <row r="218" spans="1:9" x14ac:dyDescent="0.2">
      <c r="A218" t="s">
        <v>5</v>
      </c>
      <c r="B218" s="1">
        <v>45603</v>
      </c>
      <c r="C218" t="s">
        <v>10</v>
      </c>
      <c r="D218" t="s">
        <v>11</v>
      </c>
      <c r="E218">
        <v>-75</v>
      </c>
      <c r="F218" t="str">
        <f>IF(expenses_table[[#This Row],[Amount ($)]]&lt;0, "Spending", "Income")</f>
        <v>Spending</v>
      </c>
      <c r="G218">
        <v>0</v>
      </c>
      <c r="H218" t="str">
        <f>TEXT(expenses_table[[#This Row],[Transaction Date]], "mmmm")</f>
        <v>November</v>
      </c>
      <c r="I218" t="str">
        <f>IF(WEEKDAY(expenses_table[[#This Row],[Transaction Date]], 2) &lt;= 4, "Workday", "Ext-Weekend")</f>
        <v>Workday</v>
      </c>
    </row>
    <row r="219" spans="1:9" x14ac:dyDescent="0.2">
      <c r="A219" t="s">
        <v>56</v>
      </c>
      <c r="B219" s="1">
        <v>45605</v>
      </c>
      <c r="C219" t="s">
        <v>12</v>
      </c>
      <c r="D219" t="s">
        <v>58</v>
      </c>
      <c r="E219">
        <v>-16.100000000000001</v>
      </c>
      <c r="F219" t="str">
        <f>IF(expenses_table[[#This Row],[Amount ($)]]&lt;0, "Spending", "Income")</f>
        <v>Spending</v>
      </c>
      <c r="G219">
        <v>0</v>
      </c>
      <c r="H219" t="str">
        <f>TEXT(expenses_table[[#This Row],[Transaction Date]], "mmmm")</f>
        <v>November</v>
      </c>
      <c r="I219" t="str">
        <f>IF(WEEKDAY(expenses_table[[#This Row],[Transaction Date]], 2) &lt;= 4, "Workday", "Ext-Weekend")</f>
        <v>Ext-Weekend</v>
      </c>
    </row>
    <row r="220" spans="1:9" x14ac:dyDescent="0.2">
      <c r="A220" t="s">
        <v>56</v>
      </c>
      <c r="B220" s="1">
        <v>45605</v>
      </c>
      <c r="C220" t="s">
        <v>12</v>
      </c>
      <c r="D220" t="s">
        <v>14</v>
      </c>
      <c r="E220">
        <v>-11.85</v>
      </c>
      <c r="F220" t="str">
        <f>IF(expenses_table[[#This Row],[Amount ($)]]&lt;0, "Spending", "Income")</f>
        <v>Spending</v>
      </c>
      <c r="G220">
        <v>0</v>
      </c>
      <c r="H220" t="str">
        <f>TEXT(expenses_table[[#This Row],[Transaction Date]], "mmmm")</f>
        <v>November</v>
      </c>
      <c r="I220" t="str">
        <f>IF(WEEKDAY(expenses_table[[#This Row],[Transaction Date]], 2) &lt;= 4, "Workday", "Ext-Weekend")</f>
        <v>Ext-Weekend</v>
      </c>
    </row>
    <row r="221" spans="1:9" hidden="1" x14ac:dyDescent="0.2">
      <c r="A221" t="s">
        <v>56</v>
      </c>
      <c r="B221" s="1">
        <v>45605</v>
      </c>
      <c r="C221" t="s">
        <v>17</v>
      </c>
      <c r="D221" t="s">
        <v>57</v>
      </c>
      <c r="E221">
        <v>133.77000000000001</v>
      </c>
      <c r="F221" t="str">
        <f>IF(expenses_table[[#This Row],[Amount ($)]]&lt;0, "Spending", "Income")</f>
        <v>Income</v>
      </c>
      <c r="G221">
        <v>0</v>
      </c>
      <c r="H221" t="str">
        <f>TEXT(expenses_table[[#This Row],[Transaction Date]], "mmmm")</f>
        <v>November</v>
      </c>
      <c r="I221" t="str">
        <f>IF(WEEKDAY(expenses_table[[#This Row],[Transaction Date]], 2) &lt;= 4, "Workday", "Ext-Weekend")</f>
        <v>Ext-Weekend</v>
      </c>
    </row>
    <row r="222" spans="1:9" hidden="1" x14ac:dyDescent="0.2">
      <c r="A222" t="s">
        <v>5</v>
      </c>
      <c r="B222" s="1">
        <v>45608</v>
      </c>
      <c r="C222" t="s">
        <v>24</v>
      </c>
      <c r="D222" t="s">
        <v>7</v>
      </c>
      <c r="E222">
        <v>225</v>
      </c>
      <c r="F222" t="str">
        <f>IF(expenses_table[[#This Row],[Amount ($)]]&lt;0, "Spending", "Income")</f>
        <v>Income</v>
      </c>
      <c r="G222">
        <v>0</v>
      </c>
      <c r="H222" t="str">
        <f>TEXT(expenses_table[[#This Row],[Transaction Date]], "mmmm")</f>
        <v>November</v>
      </c>
      <c r="I222" t="str">
        <f>IF(WEEKDAY(expenses_table[[#This Row],[Transaction Date]], 2) &lt;= 4, "Workday", "Ext-Weekend")</f>
        <v>Workday</v>
      </c>
    </row>
    <row r="223" spans="1:9" hidden="1" x14ac:dyDescent="0.2">
      <c r="A223" t="s">
        <v>5</v>
      </c>
      <c r="B223" s="1">
        <v>45608</v>
      </c>
      <c r="C223" t="s">
        <v>6</v>
      </c>
      <c r="D223" t="s">
        <v>7</v>
      </c>
      <c r="E223">
        <v>40</v>
      </c>
      <c r="F223" t="str">
        <f>IF(expenses_table[[#This Row],[Amount ($)]]&lt;0, "Spending", "Income")</f>
        <v>Income</v>
      </c>
      <c r="G223">
        <v>0</v>
      </c>
      <c r="H223" t="str">
        <f>TEXT(expenses_table[[#This Row],[Transaction Date]], "mmmm")</f>
        <v>November</v>
      </c>
      <c r="I223" t="str">
        <f>IF(WEEKDAY(expenses_table[[#This Row],[Transaction Date]], 2) &lt;= 4, "Workday", "Ext-Weekend")</f>
        <v>Workday</v>
      </c>
    </row>
    <row r="224" spans="1:9" x14ac:dyDescent="0.2">
      <c r="A224" t="s">
        <v>5</v>
      </c>
      <c r="B224" s="1">
        <v>45608</v>
      </c>
      <c r="C224" t="s">
        <v>12</v>
      </c>
      <c r="D224" t="s">
        <v>45</v>
      </c>
      <c r="E224">
        <v>-3.39</v>
      </c>
      <c r="F224" t="str">
        <f>IF(expenses_table[[#This Row],[Amount ($)]]&lt;0, "Spending", "Income")</f>
        <v>Spending</v>
      </c>
      <c r="G224">
        <v>0</v>
      </c>
      <c r="H224" t="str">
        <f>TEXT(expenses_table[[#This Row],[Transaction Date]], "mmmm")</f>
        <v>November</v>
      </c>
      <c r="I224" t="str">
        <f>IF(WEEKDAY(expenses_table[[#This Row],[Transaction Date]], 2) &lt;= 4, "Workday", "Ext-Weekend")</f>
        <v>Workday</v>
      </c>
    </row>
    <row r="225" spans="1:9" x14ac:dyDescent="0.2">
      <c r="A225" t="s">
        <v>5</v>
      </c>
      <c r="B225" s="1">
        <v>45608</v>
      </c>
      <c r="C225" t="s">
        <v>10</v>
      </c>
      <c r="D225" t="s">
        <v>11</v>
      </c>
      <c r="E225">
        <v>-75</v>
      </c>
      <c r="F225" t="str">
        <f>IF(expenses_table[[#This Row],[Amount ($)]]&lt;0, "Spending", "Income")</f>
        <v>Spending</v>
      </c>
      <c r="G225">
        <v>0</v>
      </c>
      <c r="H225" t="str">
        <f>TEXT(expenses_table[[#This Row],[Transaction Date]], "mmmm")</f>
        <v>November</v>
      </c>
      <c r="I225" t="str">
        <f>IF(WEEKDAY(expenses_table[[#This Row],[Transaction Date]], 2) &lt;= 4, "Workday", "Ext-Weekend")</f>
        <v>Workday</v>
      </c>
    </row>
    <row r="226" spans="1:9" x14ac:dyDescent="0.2">
      <c r="A226" t="s">
        <v>5</v>
      </c>
      <c r="B226" s="1">
        <v>45608</v>
      </c>
      <c r="C226" t="s">
        <v>17</v>
      </c>
      <c r="D226" t="s">
        <v>18</v>
      </c>
      <c r="E226">
        <v>-133.77000000000001</v>
      </c>
      <c r="F226" t="str">
        <f>IF(expenses_table[[#This Row],[Amount ($)]]&lt;0, "Spending", "Income")</f>
        <v>Spending</v>
      </c>
      <c r="G226">
        <v>0</v>
      </c>
      <c r="H226" t="str">
        <f>TEXT(expenses_table[[#This Row],[Transaction Date]], "mmmm")</f>
        <v>November</v>
      </c>
      <c r="I226" t="str">
        <f>IF(WEEKDAY(expenses_table[[#This Row],[Transaction Date]], 2) &lt;= 4, "Workday", "Ext-Weekend")</f>
        <v>Workday</v>
      </c>
    </row>
    <row r="227" spans="1:9" x14ac:dyDescent="0.2">
      <c r="A227" t="s">
        <v>5</v>
      </c>
      <c r="B227" s="1">
        <v>45609</v>
      </c>
      <c r="C227" t="s">
        <v>6</v>
      </c>
      <c r="D227" t="s">
        <v>7</v>
      </c>
      <c r="E227">
        <v>-27</v>
      </c>
      <c r="F227" t="str">
        <f>IF(expenses_table[[#This Row],[Amount ($)]]&lt;0, "Spending", "Income")</f>
        <v>Spending</v>
      </c>
      <c r="G227">
        <v>0</v>
      </c>
      <c r="H227" t="str">
        <f>TEXT(expenses_table[[#This Row],[Transaction Date]], "mmmm")</f>
        <v>November</v>
      </c>
      <c r="I227" t="str">
        <f>IF(WEEKDAY(expenses_table[[#This Row],[Transaction Date]], 2) &lt;= 4, "Workday", "Ext-Weekend")</f>
        <v>Workday</v>
      </c>
    </row>
    <row r="228" spans="1:9" x14ac:dyDescent="0.2">
      <c r="A228" t="s">
        <v>5</v>
      </c>
      <c r="B228" s="1">
        <v>45609</v>
      </c>
      <c r="C228" t="s">
        <v>10</v>
      </c>
      <c r="D228" t="s">
        <v>11</v>
      </c>
      <c r="E228">
        <v>-75</v>
      </c>
      <c r="F228" t="str">
        <f>IF(expenses_table[[#This Row],[Amount ($)]]&lt;0, "Spending", "Income")</f>
        <v>Spending</v>
      </c>
      <c r="G228">
        <v>0</v>
      </c>
      <c r="H228" t="str">
        <f>TEXT(expenses_table[[#This Row],[Transaction Date]], "mmmm")</f>
        <v>November</v>
      </c>
      <c r="I228" t="str">
        <f>IF(WEEKDAY(expenses_table[[#This Row],[Transaction Date]], 2) &lt;= 4, "Workday", "Ext-Weekend")</f>
        <v>Workday</v>
      </c>
    </row>
    <row r="229" spans="1:9" hidden="1" x14ac:dyDescent="0.2">
      <c r="A229" t="s">
        <v>56</v>
      </c>
      <c r="B229" s="1">
        <v>45609</v>
      </c>
      <c r="C229" t="s">
        <v>17</v>
      </c>
      <c r="D229" t="s">
        <v>57</v>
      </c>
      <c r="E229">
        <v>27.95</v>
      </c>
      <c r="F229" t="str">
        <f>IF(expenses_table[[#This Row],[Amount ($)]]&lt;0, "Spending", "Income")</f>
        <v>Income</v>
      </c>
      <c r="G229">
        <v>0</v>
      </c>
      <c r="H229" t="str">
        <f>TEXT(expenses_table[[#This Row],[Transaction Date]], "mmmm")</f>
        <v>November</v>
      </c>
      <c r="I229" t="str">
        <f>IF(WEEKDAY(expenses_table[[#This Row],[Transaction Date]], 2) &lt;= 4, "Workday", "Ext-Weekend")</f>
        <v>Workday</v>
      </c>
    </row>
    <row r="230" spans="1:9" hidden="1" x14ac:dyDescent="0.2">
      <c r="A230" t="s">
        <v>5</v>
      </c>
      <c r="B230" s="1">
        <v>45610</v>
      </c>
      <c r="C230" t="s">
        <v>8</v>
      </c>
      <c r="D230" t="s">
        <v>9</v>
      </c>
      <c r="E230">
        <v>723.73</v>
      </c>
      <c r="F230" t="str">
        <f>IF(expenses_table[[#This Row],[Amount ($)]]&lt;0, "Spending", "Income")</f>
        <v>Income</v>
      </c>
      <c r="G230">
        <v>0</v>
      </c>
      <c r="H230" t="str">
        <f>TEXT(expenses_table[[#This Row],[Transaction Date]], "mmmm")</f>
        <v>November</v>
      </c>
      <c r="I230" t="str">
        <f>IF(WEEKDAY(expenses_table[[#This Row],[Transaction Date]], 2) &lt;= 4, "Workday", "Ext-Weekend")</f>
        <v>Workday</v>
      </c>
    </row>
    <row r="231" spans="1:9" x14ac:dyDescent="0.2">
      <c r="A231" t="s">
        <v>5</v>
      </c>
      <c r="B231" s="1">
        <v>45610</v>
      </c>
      <c r="C231" t="s">
        <v>17</v>
      </c>
      <c r="D231" t="s">
        <v>18</v>
      </c>
      <c r="E231">
        <v>-27.95</v>
      </c>
      <c r="F231" t="str">
        <f>IF(expenses_table[[#This Row],[Amount ($)]]&lt;0, "Spending", "Income")</f>
        <v>Spending</v>
      </c>
      <c r="G231">
        <v>0</v>
      </c>
      <c r="H231" t="str">
        <f>TEXT(expenses_table[[#This Row],[Transaction Date]], "mmmm")</f>
        <v>November</v>
      </c>
      <c r="I231" t="str">
        <f>IF(WEEKDAY(expenses_table[[#This Row],[Transaction Date]], 2) &lt;= 4, "Workday", "Ext-Weekend")</f>
        <v>Workday</v>
      </c>
    </row>
    <row r="232" spans="1:9" x14ac:dyDescent="0.2">
      <c r="A232" t="s">
        <v>5</v>
      </c>
      <c r="B232" s="1">
        <v>45611</v>
      </c>
      <c r="C232" t="s">
        <v>10</v>
      </c>
      <c r="D232" t="s">
        <v>11</v>
      </c>
      <c r="E232">
        <v>-75</v>
      </c>
      <c r="F232" t="str">
        <f>IF(expenses_table[[#This Row],[Amount ($)]]&lt;0, "Spending", "Income")</f>
        <v>Spending</v>
      </c>
      <c r="G232">
        <v>0</v>
      </c>
      <c r="H232" t="str">
        <f>TEXT(expenses_table[[#This Row],[Transaction Date]], "mmmm")</f>
        <v>November</v>
      </c>
      <c r="I232" t="str">
        <f>IF(WEEKDAY(expenses_table[[#This Row],[Transaction Date]], 2) &lt;= 4, "Workday", "Ext-Weekend")</f>
        <v>Ext-Weekend</v>
      </c>
    </row>
    <row r="233" spans="1:9" x14ac:dyDescent="0.2">
      <c r="A233" t="s">
        <v>56</v>
      </c>
      <c r="B233" s="1">
        <v>45611</v>
      </c>
      <c r="C233" t="s">
        <v>62</v>
      </c>
      <c r="D233" t="s">
        <v>64</v>
      </c>
      <c r="E233">
        <v>-45.2</v>
      </c>
      <c r="F233" t="str">
        <f>IF(expenses_table[[#This Row],[Amount ($)]]&lt;0, "Spending", "Income")</f>
        <v>Spending</v>
      </c>
      <c r="G233">
        <v>0</v>
      </c>
      <c r="H233" t="str">
        <f>TEXT(expenses_table[[#This Row],[Transaction Date]], "mmmm")</f>
        <v>November</v>
      </c>
      <c r="I233" t="str">
        <f>IF(WEEKDAY(expenses_table[[#This Row],[Transaction Date]], 2) &lt;= 4, "Workday", "Ext-Weekend")</f>
        <v>Ext-Weekend</v>
      </c>
    </row>
    <row r="234" spans="1:9" x14ac:dyDescent="0.2">
      <c r="A234" t="s">
        <v>56</v>
      </c>
      <c r="B234" s="1">
        <v>45611</v>
      </c>
      <c r="C234" t="s">
        <v>12</v>
      </c>
      <c r="D234" t="s">
        <v>65</v>
      </c>
      <c r="E234">
        <v>-33.880000000000003</v>
      </c>
      <c r="F234" t="str">
        <f>IF(expenses_table[[#This Row],[Amount ($)]]&lt;0, "Spending", "Income")</f>
        <v>Spending</v>
      </c>
      <c r="G234">
        <v>0</v>
      </c>
      <c r="H234" t="str">
        <f>TEXT(expenses_table[[#This Row],[Transaction Date]], "mmmm")</f>
        <v>November</v>
      </c>
      <c r="I234" t="str">
        <f>IF(WEEKDAY(expenses_table[[#This Row],[Transaction Date]], 2) &lt;= 4, "Workday", "Ext-Weekend")</f>
        <v>Ext-Weekend</v>
      </c>
    </row>
    <row r="235" spans="1:9" x14ac:dyDescent="0.2">
      <c r="A235" t="s">
        <v>56</v>
      </c>
      <c r="B235" s="1">
        <v>45611</v>
      </c>
      <c r="C235" t="s">
        <v>25</v>
      </c>
      <c r="D235" t="s">
        <v>59</v>
      </c>
      <c r="E235">
        <v>-45</v>
      </c>
      <c r="F235" t="str">
        <f>IF(expenses_table[[#This Row],[Amount ($)]]&lt;0, "Spending", "Income")</f>
        <v>Spending</v>
      </c>
      <c r="G235">
        <v>0</v>
      </c>
      <c r="H235" t="str">
        <f>TEXT(expenses_table[[#This Row],[Transaction Date]], "mmmm")</f>
        <v>November</v>
      </c>
      <c r="I235" t="str">
        <f>IF(WEEKDAY(expenses_table[[#This Row],[Transaction Date]], 2) &lt;= 4, "Workday", "Ext-Weekend")</f>
        <v>Ext-Weekend</v>
      </c>
    </row>
    <row r="236" spans="1:9" x14ac:dyDescent="0.2">
      <c r="A236" t="s">
        <v>56</v>
      </c>
      <c r="B236" s="1">
        <v>45612</v>
      </c>
      <c r="C236" t="s">
        <v>12</v>
      </c>
      <c r="D236" t="s">
        <v>14</v>
      </c>
      <c r="E236">
        <v>-11.85</v>
      </c>
      <c r="F236" t="str">
        <f>IF(expenses_table[[#This Row],[Amount ($)]]&lt;0, "Spending", "Income")</f>
        <v>Spending</v>
      </c>
      <c r="G236">
        <v>0</v>
      </c>
      <c r="H236" t="str">
        <f>TEXT(expenses_table[[#This Row],[Transaction Date]], "mmmm")</f>
        <v>November</v>
      </c>
      <c r="I236" t="str">
        <f>IF(WEEKDAY(expenses_table[[#This Row],[Transaction Date]], 2) &lt;= 4, "Workday", "Ext-Weekend")</f>
        <v>Ext-Weekend</v>
      </c>
    </row>
    <row r="237" spans="1:9" hidden="1" x14ac:dyDescent="0.2">
      <c r="A237" t="s">
        <v>5</v>
      </c>
      <c r="B237" s="1">
        <v>45614</v>
      </c>
      <c r="C237" t="s">
        <v>6</v>
      </c>
      <c r="D237" t="s">
        <v>7</v>
      </c>
      <c r="E237">
        <v>23.14</v>
      </c>
      <c r="F237" t="str">
        <f>IF(expenses_table[[#This Row],[Amount ($)]]&lt;0, "Spending", "Income")</f>
        <v>Income</v>
      </c>
      <c r="G237">
        <v>0</v>
      </c>
      <c r="H237" t="str">
        <f>TEXT(expenses_table[[#This Row],[Transaction Date]], "mmmm")</f>
        <v>November</v>
      </c>
      <c r="I237" t="str">
        <f>IF(WEEKDAY(expenses_table[[#This Row],[Transaction Date]], 2) &lt;= 4, "Workday", "Ext-Weekend")</f>
        <v>Workday</v>
      </c>
    </row>
    <row r="238" spans="1:9" x14ac:dyDescent="0.2">
      <c r="A238" t="s">
        <v>5</v>
      </c>
      <c r="B238" s="1">
        <v>45614</v>
      </c>
      <c r="C238" t="s">
        <v>6</v>
      </c>
      <c r="D238" t="s">
        <v>7</v>
      </c>
      <c r="E238">
        <v>-34</v>
      </c>
      <c r="F238" t="str">
        <f>IF(expenses_table[[#This Row],[Amount ($)]]&lt;0, "Spending", "Income")</f>
        <v>Spending</v>
      </c>
      <c r="G238">
        <v>0</v>
      </c>
      <c r="H238" t="str">
        <f>TEXT(expenses_table[[#This Row],[Transaction Date]], "mmmm")</f>
        <v>November</v>
      </c>
      <c r="I238" t="str">
        <f>IF(WEEKDAY(expenses_table[[#This Row],[Transaction Date]], 2) &lt;= 4, "Workday", "Ext-Weekend")</f>
        <v>Workday</v>
      </c>
    </row>
    <row r="239" spans="1:9" x14ac:dyDescent="0.2">
      <c r="A239" t="s">
        <v>56</v>
      </c>
      <c r="B239" s="1">
        <v>45614</v>
      </c>
      <c r="C239" t="s">
        <v>33</v>
      </c>
      <c r="D239" t="s">
        <v>34</v>
      </c>
      <c r="E239">
        <v>-40.47</v>
      </c>
      <c r="F239" t="str">
        <f>IF(expenses_table[[#This Row],[Amount ($)]]&lt;0, "Spending", "Income")</f>
        <v>Spending</v>
      </c>
      <c r="G239">
        <v>0</v>
      </c>
      <c r="H239" t="str">
        <f>TEXT(expenses_table[[#This Row],[Transaction Date]], "mmmm")</f>
        <v>November</v>
      </c>
      <c r="I239" t="str">
        <f>IF(WEEKDAY(expenses_table[[#This Row],[Transaction Date]], 2) &lt;= 4, "Workday", "Ext-Weekend")</f>
        <v>Workday</v>
      </c>
    </row>
    <row r="240" spans="1:9" x14ac:dyDescent="0.2">
      <c r="A240" t="s">
        <v>5</v>
      </c>
      <c r="B240" s="1">
        <v>45615</v>
      </c>
      <c r="C240" t="s">
        <v>10</v>
      </c>
      <c r="D240" t="s">
        <v>11</v>
      </c>
      <c r="E240">
        <v>-75</v>
      </c>
      <c r="F240" t="str">
        <f>IF(expenses_table[[#This Row],[Amount ($)]]&lt;0, "Spending", "Income")</f>
        <v>Spending</v>
      </c>
      <c r="G240">
        <v>0</v>
      </c>
      <c r="H240" t="str">
        <f>TEXT(expenses_table[[#This Row],[Transaction Date]], "mmmm")</f>
        <v>November</v>
      </c>
      <c r="I240" t="str">
        <f>IF(WEEKDAY(expenses_table[[#This Row],[Transaction Date]], 2) &lt;= 4, "Workday", "Ext-Weekend")</f>
        <v>Workday</v>
      </c>
    </row>
    <row r="241" spans="1:9" x14ac:dyDescent="0.2">
      <c r="A241" t="s">
        <v>5</v>
      </c>
      <c r="B241" s="1">
        <v>45616</v>
      </c>
      <c r="C241" t="s">
        <v>10</v>
      </c>
      <c r="D241" t="s">
        <v>11</v>
      </c>
      <c r="E241">
        <v>-75</v>
      </c>
      <c r="F241" t="str">
        <f>IF(expenses_table[[#This Row],[Amount ($)]]&lt;0, "Spending", "Income")</f>
        <v>Spending</v>
      </c>
      <c r="G241">
        <v>0</v>
      </c>
      <c r="H241" t="str">
        <f>TEXT(expenses_table[[#This Row],[Transaction Date]], "mmmm")</f>
        <v>November</v>
      </c>
      <c r="I241" t="str">
        <f>IF(WEEKDAY(expenses_table[[#This Row],[Transaction Date]], 2) &lt;= 4, "Workday", "Ext-Weekend")</f>
        <v>Workday</v>
      </c>
    </row>
    <row r="242" spans="1:9" x14ac:dyDescent="0.2">
      <c r="A242" t="s">
        <v>5</v>
      </c>
      <c r="B242" s="1">
        <v>45617</v>
      </c>
      <c r="C242" t="s">
        <v>12</v>
      </c>
      <c r="D242" t="s">
        <v>45</v>
      </c>
      <c r="E242">
        <v>-4.5199999999999996</v>
      </c>
      <c r="F242" t="str">
        <f>IF(expenses_table[[#This Row],[Amount ($)]]&lt;0, "Spending", "Income")</f>
        <v>Spending</v>
      </c>
      <c r="G242">
        <v>0</v>
      </c>
      <c r="H242" t="str">
        <f>TEXT(expenses_table[[#This Row],[Transaction Date]], "mmmm")</f>
        <v>November</v>
      </c>
      <c r="I242" t="str">
        <f>IF(WEEKDAY(expenses_table[[#This Row],[Transaction Date]], 2) &lt;= 4, "Workday", "Ext-Weekend")</f>
        <v>Workday</v>
      </c>
    </row>
    <row r="243" spans="1:9" x14ac:dyDescent="0.2">
      <c r="A243" t="s">
        <v>5</v>
      </c>
      <c r="B243" s="1">
        <v>45617</v>
      </c>
      <c r="C243" t="s">
        <v>12</v>
      </c>
      <c r="D243" t="s">
        <v>53</v>
      </c>
      <c r="E243">
        <v>-8.4600000000000009</v>
      </c>
      <c r="F243" t="str">
        <f>IF(expenses_table[[#This Row],[Amount ($)]]&lt;0, "Spending", "Income")</f>
        <v>Spending</v>
      </c>
      <c r="G243">
        <v>0</v>
      </c>
      <c r="H243" t="str">
        <f>TEXT(expenses_table[[#This Row],[Transaction Date]], "mmmm")</f>
        <v>November</v>
      </c>
      <c r="I243" t="str">
        <f>IF(WEEKDAY(expenses_table[[#This Row],[Transaction Date]], 2) &lt;= 4, "Workday", "Ext-Weekend")</f>
        <v>Workday</v>
      </c>
    </row>
    <row r="244" spans="1:9" x14ac:dyDescent="0.2">
      <c r="A244" t="s">
        <v>5</v>
      </c>
      <c r="B244" s="1">
        <v>45617</v>
      </c>
      <c r="C244" t="s">
        <v>10</v>
      </c>
      <c r="D244" t="s">
        <v>11</v>
      </c>
      <c r="E244">
        <v>-75</v>
      </c>
      <c r="F244" t="str">
        <f>IF(expenses_table[[#This Row],[Amount ($)]]&lt;0, "Spending", "Income")</f>
        <v>Spending</v>
      </c>
      <c r="G244">
        <v>0</v>
      </c>
      <c r="H244" t="str">
        <f>TEXT(expenses_table[[#This Row],[Transaction Date]], "mmmm")</f>
        <v>November</v>
      </c>
      <c r="I244" t="str">
        <f>IF(WEEKDAY(expenses_table[[#This Row],[Transaction Date]], 2) &lt;= 4, "Workday", "Ext-Weekend")</f>
        <v>Workday</v>
      </c>
    </row>
    <row r="245" spans="1:9" x14ac:dyDescent="0.2">
      <c r="A245" t="s">
        <v>5</v>
      </c>
      <c r="B245" s="1">
        <v>45618</v>
      </c>
      <c r="C245" t="s">
        <v>6</v>
      </c>
      <c r="D245" t="s">
        <v>7</v>
      </c>
      <c r="E245">
        <v>-24</v>
      </c>
      <c r="F245" t="str">
        <f>IF(expenses_table[[#This Row],[Amount ($)]]&lt;0, "Spending", "Income")</f>
        <v>Spending</v>
      </c>
      <c r="G245">
        <v>0</v>
      </c>
      <c r="H245" t="str">
        <f>TEXT(expenses_table[[#This Row],[Transaction Date]], "mmmm")</f>
        <v>November</v>
      </c>
      <c r="I245" t="str">
        <f>IF(WEEKDAY(expenses_table[[#This Row],[Transaction Date]], 2) &lt;= 4, "Workday", "Ext-Weekend")</f>
        <v>Ext-Weekend</v>
      </c>
    </row>
    <row r="246" spans="1:9" x14ac:dyDescent="0.2">
      <c r="A246" t="s">
        <v>5</v>
      </c>
      <c r="B246" s="1">
        <v>45618</v>
      </c>
      <c r="C246" t="s">
        <v>17</v>
      </c>
      <c r="D246" t="s">
        <v>18</v>
      </c>
      <c r="E246">
        <v>-176.4</v>
      </c>
      <c r="F246" t="str">
        <f>IF(expenses_table[[#This Row],[Amount ($)]]&lt;0, "Spending", "Income")</f>
        <v>Spending</v>
      </c>
      <c r="G246">
        <v>0</v>
      </c>
      <c r="H246" t="str">
        <f>TEXT(expenses_table[[#This Row],[Transaction Date]], "mmmm")</f>
        <v>November</v>
      </c>
      <c r="I246" t="str">
        <f>IF(WEEKDAY(expenses_table[[#This Row],[Transaction Date]], 2) &lt;= 4, "Workday", "Ext-Weekend")</f>
        <v>Ext-Weekend</v>
      </c>
    </row>
    <row r="247" spans="1:9" x14ac:dyDescent="0.2">
      <c r="A247" t="s">
        <v>56</v>
      </c>
      <c r="B247" s="1">
        <v>45618</v>
      </c>
      <c r="C247" t="s">
        <v>17</v>
      </c>
      <c r="D247" t="s">
        <v>57</v>
      </c>
      <c r="E247">
        <v>-176.4</v>
      </c>
      <c r="F247" t="str">
        <f>IF(expenses_table[[#This Row],[Amount ($)]]&lt;0, "Spending", "Income")</f>
        <v>Spending</v>
      </c>
      <c r="G247">
        <v>0</v>
      </c>
      <c r="H247" t="str">
        <f>TEXT(expenses_table[[#This Row],[Transaction Date]], "mmmm")</f>
        <v>November</v>
      </c>
      <c r="I247" t="str">
        <f>IF(WEEKDAY(expenses_table[[#This Row],[Transaction Date]], 2) &lt;= 4, "Workday", "Ext-Weekend")</f>
        <v>Ext-Weekend</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39395-C356-BD4F-90D8-76C4206BFCCC}">
  <dimension ref="A1:I247"/>
  <sheetViews>
    <sheetView zoomScale="136" workbookViewId="0">
      <selection activeCell="D5" sqref="D5"/>
    </sheetView>
  </sheetViews>
  <sheetFormatPr baseColWidth="10" defaultRowHeight="15" x14ac:dyDescent="0.2"/>
  <cols>
    <col min="1" max="1" width="8.33203125" customWidth="1"/>
    <col min="2" max="2" width="15" customWidth="1"/>
    <col min="3" max="3" width="12.5" customWidth="1"/>
    <col min="4" max="4" width="16.5" customWidth="1"/>
    <col min="5" max="5" width="10.83203125" customWidth="1"/>
    <col min="6" max="6" width="17.33203125" customWidth="1"/>
    <col min="7" max="7" width="11.1640625" customWidth="1"/>
    <col min="8" max="8" width="9.33203125" customWidth="1"/>
    <col min="9" max="9" width="33.33203125" customWidth="1"/>
  </cols>
  <sheetData>
    <row r="1" spans="1:9" x14ac:dyDescent="0.2">
      <c r="A1" s="23" t="s">
        <v>0</v>
      </c>
      <c r="B1" s="23" t="s">
        <v>1</v>
      </c>
      <c r="C1" s="23" t="s">
        <v>72</v>
      </c>
      <c r="D1" s="23" t="s">
        <v>2</v>
      </c>
      <c r="E1" s="23" t="s">
        <v>73</v>
      </c>
      <c r="F1" s="23" t="s">
        <v>80</v>
      </c>
      <c r="G1" s="23" t="s">
        <v>3</v>
      </c>
      <c r="H1" s="23" t="s">
        <v>4</v>
      </c>
      <c r="I1" s="23" t="s">
        <v>85</v>
      </c>
    </row>
    <row r="2" spans="1:9" hidden="1" x14ac:dyDescent="0.2">
      <c r="A2" s="11" t="s">
        <v>5</v>
      </c>
      <c r="B2" s="12">
        <v>45506</v>
      </c>
      <c r="C2" s="13" t="s">
        <v>6</v>
      </c>
      <c r="D2" s="13" t="s">
        <v>7</v>
      </c>
      <c r="E2" s="13">
        <v>-10</v>
      </c>
      <c r="F2" s="13" t="s">
        <v>82</v>
      </c>
      <c r="G2" s="13">
        <v>0</v>
      </c>
      <c r="H2" s="13" t="s">
        <v>74</v>
      </c>
      <c r="I2" s="14" t="s">
        <v>86</v>
      </c>
    </row>
    <row r="3" spans="1:9" hidden="1" x14ac:dyDescent="0.2">
      <c r="A3" s="15" t="s">
        <v>56</v>
      </c>
      <c r="B3" s="16">
        <v>45508</v>
      </c>
      <c r="C3" s="17" t="s">
        <v>33</v>
      </c>
      <c r="D3" s="17" t="s">
        <v>60</v>
      </c>
      <c r="E3" s="17">
        <v>-15.59</v>
      </c>
      <c r="F3" s="17" t="s">
        <v>82</v>
      </c>
      <c r="G3" s="17">
        <v>0</v>
      </c>
      <c r="H3" s="17" t="s">
        <v>74</v>
      </c>
      <c r="I3" s="18" t="s">
        <v>86</v>
      </c>
    </row>
    <row r="4" spans="1:9" hidden="1" x14ac:dyDescent="0.2">
      <c r="A4" s="11" t="s">
        <v>56</v>
      </c>
      <c r="B4" s="12">
        <v>45508</v>
      </c>
      <c r="C4" s="13" t="s">
        <v>33</v>
      </c>
      <c r="D4" s="13" t="s">
        <v>60</v>
      </c>
      <c r="E4" s="13">
        <v>-52.74</v>
      </c>
      <c r="F4" s="13" t="s">
        <v>82</v>
      </c>
      <c r="G4" s="13">
        <v>0</v>
      </c>
      <c r="H4" s="13" t="s">
        <v>74</v>
      </c>
      <c r="I4" s="14" t="s">
        <v>86</v>
      </c>
    </row>
    <row r="5" spans="1:9" hidden="1" x14ac:dyDescent="0.2">
      <c r="A5" s="15" t="s">
        <v>56</v>
      </c>
      <c r="B5" s="16">
        <v>45508</v>
      </c>
      <c r="C5" s="17" t="s">
        <v>33</v>
      </c>
      <c r="D5" s="17" t="s">
        <v>60</v>
      </c>
      <c r="E5" s="17">
        <v>-52.74</v>
      </c>
      <c r="F5" s="17" t="s">
        <v>82</v>
      </c>
      <c r="G5" s="17">
        <v>0</v>
      </c>
      <c r="H5" s="17" t="s">
        <v>74</v>
      </c>
      <c r="I5" s="18" t="s">
        <v>86</v>
      </c>
    </row>
    <row r="6" spans="1:9" hidden="1" x14ac:dyDescent="0.2">
      <c r="A6" s="11" t="s">
        <v>56</v>
      </c>
      <c r="B6" s="12">
        <v>45508</v>
      </c>
      <c r="C6" s="13" t="s">
        <v>12</v>
      </c>
      <c r="D6" s="13" t="s">
        <v>19</v>
      </c>
      <c r="E6" s="13">
        <v>-2.17</v>
      </c>
      <c r="F6" s="13" t="s">
        <v>82</v>
      </c>
      <c r="G6" s="13">
        <v>0</v>
      </c>
      <c r="H6" s="13" t="s">
        <v>74</v>
      </c>
      <c r="I6" s="14" t="s">
        <v>86</v>
      </c>
    </row>
    <row r="7" spans="1:9" hidden="1" x14ac:dyDescent="0.2">
      <c r="A7" s="15" t="s">
        <v>56</v>
      </c>
      <c r="B7" s="16">
        <v>45508</v>
      </c>
      <c r="C7" s="17" t="s">
        <v>33</v>
      </c>
      <c r="D7" s="17" t="s">
        <v>60</v>
      </c>
      <c r="E7" s="17">
        <v>-24.85</v>
      </c>
      <c r="F7" s="17" t="s">
        <v>82</v>
      </c>
      <c r="G7" s="17">
        <v>0</v>
      </c>
      <c r="H7" s="17" t="s">
        <v>74</v>
      </c>
      <c r="I7" s="18" t="s">
        <v>86</v>
      </c>
    </row>
    <row r="8" spans="1:9" hidden="1" x14ac:dyDescent="0.2">
      <c r="A8" s="11" t="s">
        <v>56</v>
      </c>
      <c r="B8" s="12">
        <v>45508</v>
      </c>
      <c r="C8" s="13" t="s">
        <v>15</v>
      </c>
      <c r="D8" s="13" t="s">
        <v>70</v>
      </c>
      <c r="E8" s="13">
        <v>-11.6</v>
      </c>
      <c r="F8" s="13" t="s">
        <v>82</v>
      </c>
      <c r="G8" s="13">
        <v>0</v>
      </c>
      <c r="H8" s="13" t="s">
        <v>74</v>
      </c>
      <c r="I8" s="14" t="s">
        <v>86</v>
      </c>
    </row>
    <row r="9" spans="1:9" hidden="1" x14ac:dyDescent="0.2">
      <c r="A9" s="15" t="s">
        <v>56</v>
      </c>
      <c r="B9" s="16">
        <v>45508</v>
      </c>
      <c r="C9" s="17" t="s">
        <v>15</v>
      </c>
      <c r="D9" s="17" t="s">
        <v>70</v>
      </c>
      <c r="E9" s="17">
        <v>-27</v>
      </c>
      <c r="F9" s="17" t="s">
        <v>82</v>
      </c>
      <c r="G9" s="17">
        <v>0</v>
      </c>
      <c r="H9" s="17" t="s">
        <v>74</v>
      </c>
      <c r="I9" s="18" t="s">
        <v>86</v>
      </c>
    </row>
    <row r="10" spans="1:9" hidden="1" x14ac:dyDescent="0.2">
      <c r="A10" s="11" t="s">
        <v>56</v>
      </c>
      <c r="B10" s="12">
        <v>45508</v>
      </c>
      <c r="C10" s="13" t="s">
        <v>15</v>
      </c>
      <c r="D10" s="13" t="s">
        <v>70</v>
      </c>
      <c r="E10" s="13">
        <v>-34.76</v>
      </c>
      <c r="F10" s="13" t="s">
        <v>82</v>
      </c>
      <c r="G10" s="13">
        <v>0</v>
      </c>
      <c r="H10" s="13" t="s">
        <v>74</v>
      </c>
      <c r="I10" s="14" t="s">
        <v>86</v>
      </c>
    </row>
    <row r="11" spans="1:9" hidden="1" x14ac:dyDescent="0.2">
      <c r="A11" s="15" t="s">
        <v>56</v>
      </c>
      <c r="B11" s="16">
        <v>45508</v>
      </c>
      <c r="C11" s="17" t="s">
        <v>15</v>
      </c>
      <c r="D11" s="17" t="s">
        <v>71</v>
      </c>
      <c r="E11" s="17">
        <v>-56.65</v>
      </c>
      <c r="F11" s="17" t="s">
        <v>82</v>
      </c>
      <c r="G11" s="17">
        <v>0</v>
      </c>
      <c r="H11" s="17" t="s">
        <v>74</v>
      </c>
      <c r="I11" s="18" t="s">
        <v>86</v>
      </c>
    </row>
    <row r="12" spans="1:9" x14ac:dyDescent="0.2">
      <c r="A12" s="11" t="s">
        <v>5</v>
      </c>
      <c r="B12" s="12">
        <v>45509</v>
      </c>
      <c r="C12" s="13" t="s">
        <v>6</v>
      </c>
      <c r="D12" s="13" t="s">
        <v>7</v>
      </c>
      <c r="E12" s="13">
        <v>29</v>
      </c>
      <c r="F12" s="13" t="s">
        <v>81</v>
      </c>
      <c r="G12" s="13">
        <v>0</v>
      </c>
      <c r="H12" s="13" t="s">
        <v>74</v>
      </c>
      <c r="I12" s="14" t="s">
        <v>87</v>
      </c>
    </row>
    <row r="13" spans="1:9" x14ac:dyDescent="0.2">
      <c r="A13" s="15" t="s">
        <v>5</v>
      </c>
      <c r="B13" s="16">
        <v>45509</v>
      </c>
      <c r="C13" s="17" t="s">
        <v>6</v>
      </c>
      <c r="D13" s="17" t="s">
        <v>7</v>
      </c>
      <c r="E13" s="17">
        <v>15</v>
      </c>
      <c r="F13" s="17" t="s">
        <v>81</v>
      </c>
      <c r="G13" s="17">
        <v>0</v>
      </c>
      <c r="H13" s="17" t="s">
        <v>74</v>
      </c>
      <c r="I13" s="18" t="s">
        <v>87</v>
      </c>
    </row>
    <row r="14" spans="1:9" hidden="1" x14ac:dyDescent="0.2">
      <c r="A14" s="11" t="s">
        <v>56</v>
      </c>
      <c r="B14" s="12">
        <v>45509</v>
      </c>
      <c r="C14" s="13" t="s">
        <v>15</v>
      </c>
      <c r="D14" s="13" t="s">
        <v>69</v>
      </c>
      <c r="E14" s="13">
        <v>-51.02</v>
      </c>
      <c r="F14" s="13" t="s">
        <v>82</v>
      </c>
      <c r="G14" s="13">
        <v>0</v>
      </c>
      <c r="H14" s="13" t="s">
        <v>74</v>
      </c>
      <c r="I14" s="14" t="s">
        <v>87</v>
      </c>
    </row>
    <row r="15" spans="1:9" x14ac:dyDescent="0.2">
      <c r="A15" s="15" t="s">
        <v>5</v>
      </c>
      <c r="B15" s="16">
        <v>45510</v>
      </c>
      <c r="C15" s="17" t="s">
        <v>8</v>
      </c>
      <c r="D15" s="17" t="s">
        <v>9</v>
      </c>
      <c r="E15" s="17">
        <v>340.7</v>
      </c>
      <c r="F15" s="17" t="s">
        <v>81</v>
      </c>
      <c r="G15" s="17">
        <v>0</v>
      </c>
      <c r="H15" s="17" t="s">
        <v>74</v>
      </c>
      <c r="I15" s="18" t="s">
        <v>87</v>
      </c>
    </row>
    <row r="16" spans="1:9" hidden="1" x14ac:dyDescent="0.2">
      <c r="A16" s="11" t="s">
        <v>5</v>
      </c>
      <c r="B16" s="12">
        <v>45510</v>
      </c>
      <c r="C16" s="13" t="s">
        <v>10</v>
      </c>
      <c r="D16" s="13" t="s">
        <v>11</v>
      </c>
      <c r="E16" s="13">
        <v>-57</v>
      </c>
      <c r="F16" s="13" t="s">
        <v>82</v>
      </c>
      <c r="G16" s="13">
        <v>0</v>
      </c>
      <c r="H16" s="13" t="s">
        <v>74</v>
      </c>
      <c r="I16" s="14" t="s">
        <v>87</v>
      </c>
    </row>
    <row r="17" spans="1:9" hidden="1" x14ac:dyDescent="0.2">
      <c r="A17" s="15" t="s">
        <v>5</v>
      </c>
      <c r="B17" s="16">
        <v>45511</v>
      </c>
      <c r="C17" s="17" t="s">
        <v>10</v>
      </c>
      <c r="D17" s="17" t="s">
        <v>11</v>
      </c>
      <c r="E17" s="17">
        <v>-75</v>
      </c>
      <c r="F17" s="17" t="s">
        <v>82</v>
      </c>
      <c r="G17" s="17">
        <v>0</v>
      </c>
      <c r="H17" s="17" t="s">
        <v>74</v>
      </c>
      <c r="I17" s="18" t="s">
        <v>87</v>
      </c>
    </row>
    <row r="18" spans="1:9" hidden="1" x14ac:dyDescent="0.2">
      <c r="A18" s="11" t="s">
        <v>5</v>
      </c>
      <c r="B18" s="12">
        <v>45511</v>
      </c>
      <c r="C18" s="13" t="s">
        <v>6</v>
      </c>
      <c r="D18" s="13" t="s">
        <v>7</v>
      </c>
      <c r="E18" s="13">
        <v>-6</v>
      </c>
      <c r="F18" s="13" t="s">
        <v>82</v>
      </c>
      <c r="G18" s="13">
        <v>0</v>
      </c>
      <c r="H18" s="13" t="s">
        <v>74</v>
      </c>
      <c r="I18" s="14" t="s">
        <v>87</v>
      </c>
    </row>
    <row r="19" spans="1:9" hidden="1" x14ac:dyDescent="0.2">
      <c r="A19" s="15" t="s">
        <v>5</v>
      </c>
      <c r="B19" s="16">
        <v>45516</v>
      </c>
      <c r="C19" s="17" t="s">
        <v>6</v>
      </c>
      <c r="D19" s="17" t="s">
        <v>7</v>
      </c>
      <c r="E19" s="17">
        <v>-22.5</v>
      </c>
      <c r="F19" s="17" t="s">
        <v>82</v>
      </c>
      <c r="G19" s="17">
        <v>0</v>
      </c>
      <c r="H19" s="17" t="s">
        <v>74</v>
      </c>
      <c r="I19" s="18" t="s">
        <v>87</v>
      </c>
    </row>
    <row r="20" spans="1:9" hidden="1" x14ac:dyDescent="0.2">
      <c r="A20" s="11" t="s">
        <v>5</v>
      </c>
      <c r="B20" s="12">
        <v>45516</v>
      </c>
      <c r="C20" s="13" t="s">
        <v>12</v>
      </c>
      <c r="D20" s="13" t="s">
        <v>13</v>
      </c>
      <c r="E20" s="13">
        <v>-4.08</v>
      </c>
      <c r="F20" s="13" t="s">
        <v>82</v>
      </c>
      <c r="G20" s="13">
        <v>0</v>
      </c>
      <c r="H20" s="13" t="s">
        <v>74</v>
      </c>
      <c r="I20" s="14" t="s">
        <v>87</v>
      </c>
    </row>
    <row r="21" spans="1:9" hidden="1" x14ac:dyDescent="0.2">
      <c r="A21" s="15" t="s">
        <v>5</v>
      </c>
      <c r="B21" s="16">
        <v>45516</v>
      </c>
      <c r="C21" s="17" t="s">
        <v>12</v>
      </c>
      <c r="D21" s="17" t="s">
        <v>14</v>
      </c>
      <c r="E21" s="17">
        <v>-5</v>
      </c>
      <c r="F21" s="17" t="s">
        <v>82</v>
      </c>
      <c r="G21" s="17">
        <v>0</v>
      </c>
      <c r="H21" s="17" t="s">
        <v>74</v>
      </c>
      <c r="I21" s="18" t="s">
        <v>87</v>
      </c>
    </row>
    <row r="22" spans="1:9" hidden="1" x14ac:dyDescent="0.2">
      <c r="A22" s="11" t="s">
        <v>5</v>
      </c>
      <c r="B22" s="12">
        <v>45516</v>
      </c>
      <c r="C22" s="13" t="s">
        <v>15</v>
      </c>
      <c r="D22" s="13" t="s">
        <v>16</v>
      </c>
      <c r="E22" s="13">
        <v>-34.950000000000003</v>
      </c>
      <c r="F22" s="13" t="s">
        <v>82</v>
      </c>
      <c r="G22" s="13">
        <v>0</v>
      </c>
      <c r="H22" s="13" t="s">
        <v>74</v>
      </c>
      <c r="I22" s="14" t="s">
        <v>87</v>
      </c>
    </row>
    <row r="23" spans="1:9" hidden="1" x14ac:dyDescent="0.2">
      <c r="A23" s="15" t="s">
        <v>5</v>
      </c>
      <c r="B23" s="16">
        <v>45517</v>
      </c>
      <c r="C23" s="17" t="s">
        <v>17</v>
      </c>
      <c r="D23" s="17" t="s">
        <v>18</v>
      </c>
      <c r="E23" s="17">
        <v>-122.91</v>
      </c>
      <c r="F23" s="17" t="s">
        <v>82</v>
      </c>
      <c r="G23" s="17">
        <v>0</v>
      </c>
      <c r="H23" s="17" t="s">
        <v>74</v>
      </c>
      <c r="I23" s="18" t="s">
        <v>87</v>
      </c>
    </row>
    <row r="24" spans="1:9" hidden="1" x14ac:dyDescent="0.2">
      <c r="A24" s="11" t="s">
        <v>5</v>
      </c>
      <c r="B24" s="12">
        <v>45518</v>
      </c>
      <c r="C24" s="13" t="s">
        <v>6</v>
      </c>
      <c r="D24" s="13" t="s">
        <v>7</v>
      </c>
      <c r="E24" s="13">
        <v>-10</v>
      </c>
      <c r="F24" s="13" t="s">
        <v>82</v>
      </c>
      <c r="G24" s="13">
        <v>0</v>
      </c>
      <c r="H24" s="13" t="s">
        <v>74</v>
      </c>
      <c r="I24" s="14" t="s">
        <v>87</v>
      </c>
    </row>
    <row r="25" spans="1:9" hidden="1" x14ac:dyDescent="0.2">
      <c r="A25" s="15" t="s">
        <v>5</v>
      </c>
      <c r="B25" s="16">
        <v>45520</v>
      </c>
      <c r="C25" s="17" t="s">
        <v>12</v>
      </c>
      <c r="D25" s="17" t="s">
        <v>19</v>
      </c>
      <c r="E25" s="17">
        <v>-6.53</v>
      </c>
      <c r="F25" s="17" t="s">
        <v>82</v>
      </c>
      <c r="G25" s="17">
        <v>0</v>
      </c>
      <c r="H25" s="17" t="s">
        <v>74</v>
      </c>
      <c r="I25" s="18" t="s">
        <v>86</v>
      </c>
    </row>
    <row r="26" spans="1:9" hidden="1" x14ac:dyDescent="0.2">
      <c r="A26" s="11" t="s">
        <v>5</v>
      </c>
      <c r="B26" s="12">
        <v>45520</v>
      </c>
      <c r="C26" s="13" t="s">
        <v>20</v>
      </c>
      <c r="D26" s="13" t="s">
        <v>21</v>
      </c>
      <c r="E26" s="13">
        <v>-33.9</v>
      </c>
      <c r="F26" s="13" t="s">
        <v>82</v>
      </c>
      <c r="G26" s="13">
        <v>0</v>
      </c>
      <c r="H26" s="13" t="s">
        <v>74</v>
      </c>
      <c r="I26" s="14" t="s">
        <v>86</v>
      </c>
    </row>
    <row r="27" spans="1:9" hidden="1" x14ac:dyDescent="0.2">
      <c r="A27" s="15" t="s">
        <v>5</v>
      </c>
      <c r="B27" s="16">
        <v>45520</v>
      </c>
      <c r="C27" s="17" t="s">
        <v>15</v>
      </c>
      <c r="D27" s="17" t="s">
        <v>16</v>
      </c>
      <c r="E27" s="17">
        <v>-33.950000000000003</v>
      </c>
      <c r="F27" s="17" t="s">
        <v>82</v>
      </c>
      <c r="G27" s="17">
        <v>0</v>
      </c>
      <c r="H27" s="17" t="s">
        <v>74</v>
      </c>
      <c r="I27" s="18" t="s">
        <v>86</v>
      </c>
    </row>
    <row r="28" spans="1:9" hidden="1" x14ac:dyDescent="0.2">
      <c r="A28" s="11" t="s">
        <v>5</v>
      </c>
      <c r="B28" s="12">
        <v>45523</v>
      </c>
      <c r="C28" s="13" t="s">
        <v>17</v>
      </c>
      <c r="D28" s="13" t="s">
        <v>18</v>
      </c>
      <c r="E28" s="13">
        <v>200</v>
      </c>
      <c r="F28" s="13" t="s">
        <v>81</v>
      </c>
      <c r="G28" s="13">
        <v>0</v>
      </c>
      <c r="H28" s="13" t="s">
        <v>74</v>
      </c>
      <c r="I28" s="14" t="s">
        <v>87</v>
      </c>
    </row>
    <row r="29" spans="1:9" hidden="1" x14ac:dyDescent="0.2">
      <c r="A29" s="15" t="s">
        <v>5</v>
      </c>
      <c r="B29" s="16">
        <v>45523</v>
      </c>
      <c r="C29" s="17" t="s">
        <v>6</v>
      </c>
      <c r="D29" s="17" t="s">
        <v>7</v>
      </c>
      <c r="E29" s="17">
        <v>-65</v>
      </c>
      <c r="F29" s="17" t="s">
        <v>82</v>
      </c>
      <c r="G29" s="17">
        <v>0</v>
      </c>
      <c r="H29" s="17" t="s">
        <v>74</v>
      </c>
      <c r="I29" s="18" t="s">
        <v>87</v>
      </c>
    </row>
    <row r="30" spans="1:9" hidden="1" x14ac:dyDescent="0.2">
      <c r="A30" s="11" t="s">
        <v>5</v>
      </c>
      <c r="B30" s="12">
        <v>45523</v>
      </c>
      <c r="C30" s="13" t="s">
        <v>12</v>
      </c>
      <c r="D30" s="13" t="s">
        <v>14</v>
      </c>
      <c r="E30" s="13">
        <v>-11.85</v>
      </c>
      <c r="F30" s="13" t="s">
        <v>82</v>
      </c>
      <c r="G30" s="13">
        <v>0</v>
      </c>
      <c r="H30" s="13" t="s">
        <v>74</v>
      </c>
      <c r="I30" s="14" t="s">
        <v>87</v>
      </c>
    </row>
    <row r="31" spans="1:9" hidden="1" x14ac:dyDescent="0.2">
      <c r="A31" s="15" t="s">
        <v>5</v>
      </c>
      <c r="B31" s="16">
        <v>45523</v>
      </c>
      <c r="C31" s="17" t="s">
        <v>15</v>
      </c>
      <c r="D31" s="17" t="s">
        <v>22</v>
      </c>
      <c r="E31" s="17">
        <v>-14.16</v>
      </c>
      <c r="F31" s="17" t="s">
        <v>82</v>
      </c>
      <c r="G31" s="17">
        <v>0</v>
      </c>
      <c r="H31" s="17" t="s">
        <v>74</v>
      </c>
      <c r="I31" s="18" t="s">
        <v>87</v>
      </c>
    </row>
    <row r="32" spans="1:9" hidden="1" x14ac:dyDescent="0.2">
      <c r="A32" s="11" t="s">
        <v>5</v>
      </c>
      <c r="B32" s="12">
        <v>45523</v>
      </c>
      <c r="C32" s="13" t="s">
        <v>15</v>
      </c>
      <c r="D32" s="13" t="s">
        <v>23</v>
      </c>
      <c r="E32" s="13">
        <v>-27.07</v>
      </c>
      <c r="F32" s="13" t="s">
        <v>82</v>
      </c>
      <c r="G32" s="13">
        <v>0</v>
      </c>
      <c r="H32" s="13" t="s">
        <v>74</v>
      </c>
      <c r="I32" s="14" t="s">
        <v>87</v>
      </c>
    </row>
    <row r="33" spans="1:9" x14ac:dyDescent="0.2">
      <c r="A33" s="15" t="s">
        <v>5</v>
      </c>
      <c r="B33" s="16">
        <v>45526</v>
      </c>
      <c r="C33" s="17" t="s">
        <v>8</v>
      </c>
      <c r="D33" s="17" t="s">
        <v>9</v>
      </c>
      <c r="E33" s="17">
        <v>702.56</v>
      </c>
      <c r="F33" s="17" t="s">
        <v>81</v>
      </c>
      <c r="G33" s="17">
        <v>0</v>
      </c>
      <c r="H33" s="17" t="s">
        <v>74</v>
      </c>
      <c r="I33" s="18" t="s">
        <v>87</v>
      </c>
    </row>
    <row r="34" spans="1:9" hidden="1" x14ac:dyDescent="0.2">
      <c r="A34" s="11" t="s">
        <v>5</v>
      </c>
      <c r="B34" s="12">
        <v>45526</v>
      </c>
      <c r="C34" s="13" t="s">
        <v>17</v>
      </c>
      <c r="D34" s="13" t="s">
        <v>18</v>
      </c>
      <c r="E34" s="13">
        <v>-33.380000000000003</v>
      </c>
      <c r="F34" s="13" t="s">
        <v>82</v>
      </c>
      <c r="G34" s="13">
        <v>0</v>
      </c>
      <c r="H34" s="13" t="s">
        <v>74</v>
      </c>
      <c r="I34" s="14" t="s">
        <v>87</v>
      </c>
    </row>
    <row r="35" spans="1:9" hidden="1" x14ac:dyDescent="0.2">
      <c r="A35" s="15" t="s">
        <v>5</v>
      </c>
      <c r="B35" s="16">
        <v>45527</v>
      </c>
      <c r="C35" s="17" t="s">
        <v>10</v>
      </c>
      <c r="D35" s="17" t="s">
        <v>11</v>
      </c>
      <c r="E35" s="17">
        <v>-75</v>
      </c>
      <c r="F35" s="17" t="s">
        <v>82</v>
      </c>
      <c r="G35" s="17">
        <v>0</v>
      </c>
      <c r="H35" s="17" t="s">
        <v>74</v>
      </c>
      <c r="I35" s="18" t="s">
        <v>86</v>
      </c>
    </row>
    <row r="36" spans="1:9" hidden="1" x14ac:dyDescent="0.2">
      <c r="A36" s="11" t="s">
        <v>56</v>
      </c>
      <c r="B36" s="12">
        <v>45528</v>
      </c>
      <c r="C36" s="13" t="s">
        <v>15</v>
      </c>
      <c r="D36" s="13" t="s">
        <v>68</v>
      </c>
      <c r="E36" s="13">
        <v>-49.72</v>
      </c>
      <c r="F36" s="13" t="s">
        <v>82</v>
      </c>
      <c r="G36" s="13">
        <v>0</v>
      </c>
      <c r="H36" s="13" t="s">
        <v>74</v>
      </c>
      <c r="I36" s="14" t="s">
        <v>86</v>
      </c>
    </row>
    <row r="37" spans="1:9" x14ac:dyDescent="0.2">
      <c r="A37" s="15" t="s">
        <v>5</v>
      </c>
      <c r="B37" s="16">
        <v>45530</v>
      </c>
      <c r="C37" s="17" t="s">
        <v>8</v>
      </c>
      <c r="D37" s="17" t="s">
        <v>9</v>
      </c>
      <c r="E37" s="17">
        <v>89.69</v>
      </c>
      <c r="F37" s="17" t="s">
        <v>81</v>
      </c>
      <c r="G37" s="17">
        <v>0</v>
      </c>
      <c r="H37" s="17" t="s">
        <v>74</v>
      </c>
      <c r="I37" s="18" t="s">
        <v>87</v>
      </c>
    </row>
    <row r="38" spans="1:9" hidden="1" x14ac:dyDescent="0.2">
      <c r="A38" s="11" t="s">
        <v>5</v>
      </c>
      <c r="B38" s="12">
        <v>45530</v>
      </c>
      <c r="C38" s="13" t="s">
        <v>6</v>
      </c>
      <c r="D38" s="13" t="s">
        <v>7</v>
      </c>
      <c r="E38" s="13">
        <v>-31</v>
      </c>
      <c r="F38" s="13" t="s">
        <v>82</v>
      </c>
      <c r="G38" s="13">
        <v>0</v>
      </c>
      <c r="H38" s="13" t="s">
        <v>74</v>
      </c>
      <c r="I38" s="14" t="s">
        <v>87</v>
      </c>
    </row>
    <row r="39" spans="1:9" hidden="1" x14ac:dyDescent="0.2">
      <c r="A39" s="15" t="s">
        <v>5</v>
      </c>
      <c r="B39" s="16">
        <v>45530</v>
      </c>
      <c r="C39" s="17" t="s">
        <v>12</v>
      </c>
      <c r="D39" s="17" t="s">
        <v>9</v>
      </c>
      <c r="E39" s="17">
        <v>-1.25</v>
      </c>
      <c r="F39" s="17" t="s">
        <v>82</v>
      </c>
      <c r="G39" s="17">
        <v>0</v>
      </c>
      <c r="H39" s="17" t="s">
        <v>74</v>
      </c>
      <c r="I39" s="18" t="s">
        <v>87</v>
      </c>
    </row>
    <row r="40" spans="1:9" hidden="1" x14ac:dyDescent="0.2">
      <c r="A40" s="11" t="s">
        <v>5</v>
      </c>
      <c r="B40" s="12">
        <v>45530</v>
      </c>
      <c r="C40" s="13" t="s">
        <v>12</v>
      </c>
      <c r="D40" s="13" t="s">
        <v>14</v>
      </c>
      <c r="E40" s="13">
        <v>-11.85</v>
      </c>
      <c r="F40" s="13" t="s">
        <v>82</v>
      </c>
      <c r="G40" s="13">
        <v>0</v>
      </c>
      <c r="H40" s="13" t="s">
        <v>74</v>
      </c>
      <c r="I40" s="14" t="s">
        <v>87</v>
      </c>
    </row>
    <row r="41" spans="1:9" hidden="1" x14ac:dyDescent="0.2">
      <c r="A41" s="15" t="s">
        <v>5</v>
      </c>
      <c r="B41" s="16">
        <v>45531</v>
      </c>
      <c r="C41" s="17" t="s">
        <v>10</v>
      </c>
      <c r="D41" s="17" t="s">
        <v>11</v>
      </c>
      <c r="E41" s="17">
        <v>-75</v>
      </c>
      <c r="F41" s="17" t="s">
        <v>82</v>
      </c>
      <c r="G41" s="17">
        <v>0</v>
      </c>
      <c r="H41" s="17" t="s">
        <v>74</v>
      </c>
      <c r="I41" s="18" t="s">
        <v>87</v>
      </c>
    </row>
    <row r="42" spans="1:9" hidden="1" x14ac:dyDescent="0.2">
      <c r="A42" s="11" t="s">
        <v>5</v>
      </c>
      <c r="B42" s="12">
        <v>45532</v>
      </c>
      <c r="C42" s="13" t="s">
        <v>10</v>
      </c>
      <c r="D42" s="13" t="s">
        <v>11</v>
      </c>
      <c r="E42" s="13">
        <v>-75</v>
      </c>
      <c r="F42" s="13" t="s">
        <v>82</v>
      </c>
      <c r="G42" s="13">
        <v>0</v>
      </c>
      <c r="H42" s="13" t="s">
        <v>74</v>
      </c>
      <c r="I42" s="14" t="s">
        <v>87</v>
      </c>
    </row>
    <row r="43" spans="1:9" hidden="1" x14ac:dyDescent="0.2">
      <c r="A43" s="15" t="s">
        <v>56</v>
      </c>
      <c r="B43" s="16">
        <v>45532</v>
      </c>
      <c r="C43" s="17" t="s">
        <v>12</v>
      </c>
      <c r="D43" s="17" t="s">
        <v>67</v>
      </c>
      <c r="E43" s="17">
        <v>-16.940000000000001</v>
      </c>
      <c r="F43" s="17" t="s">
        <v>82</v>
      </c>
      <c r="G43" s="17">
        <v>0</v>
      </c>
      <c r="H43" s="17" t="s">
        <v>74</v>
      </c>
      <c r="I43" s="18" t="s">
        <v>87</v>
      </c>
    </row>
    <row r="44" spans="1:9" hidden="1" x14ac:dyDescent="0.2">
      <c r="A44" s="11" t="s">
        <v>5</v>
      </c>
      <c r="B44" s="12">
        <v>45533</v>
      </c>
      <c r="C44" s="13" t="s">
        <v>10</v>
      </c>
      <c r="D44" s="13" t="s">
        <v>11</v>
      </c>
      <c r="E44" s="13">
        <v>-67</v>
      </c>
      <c r="F44" s="13" t="s">
        <v>82</v>
      </c>
      <c r="G44" s="13">
        <v>0</v>
      </c>
      <c r="H44" s="13" t="s">
        <v>74</v>
      </c>
      <c r="I44" s="14" t="s">
        <v>87</v>
      </c>
    </row>
    <row r="45" spans="1:9" hidden="1" x14ac:dyDescent="0.2">
      <c r="A45" s="15" t="s">
        <v>5</v>
      </c>
      <c r="B45" s="16">
        <v>45533</v>
      </c>
      <c r="C45" s="17" t="s">
        <v>17</v>
      </c>
      <c r="D45" s="17" t="s">
        <v>18</v>
      </c>
      <c r="E45" s="17">
        <v>-199.72</v>
      </c>
      <c r="F45" s="17" t="s">
        <v>82</v>
      </c>
      <c r="G45" s="17">
        <v>0</v>
      </c>
      <c r="H45" s="17" t="s">
        <v>74</v>
      </c>
      <c r="I45" s="18" t="s">
        <v>87</v>
      </c>
    </row>
    <row r="46" spans="1:9" hidden="1" x14ac:dyDescent="0.2">
      <c r="A46" s="11" t="s">
        <v>56</v>
      </c>
      <c r="B46" s="12">
        <v>45533</v>
      </c>
      <c r="C46" s="13" t="s">
        <v>17</v>
      </c>
      <c r="D46" s="13" t="s">
        <v>57</v>
      </c>
      <c r="E46" s="13">
        <v>199.72</v>
      </c>
      <c r="F46" s="13" t="s">
        <v>81</v>
      </c>
      <c r="G46" s="13">
        <v>0</v>
      </c>
      <c r="H46" s="13" t="s">
        <v>74</v>
      </c>
      <c r="I46" s="14" t="s">
        <v>87</v>
      </c>
    </row>
    <row r="47" spans="1:9" hidden="1" x14ac:dyDescent="0.2">
      <c r="A47" s="15" t="s">
        <v>5</v>
      </c>
      <c r="B47" s="16">
        <v>45534</v>
      </c>
      <c r="C47" s="17" t="s">
        <v>10</v>
      </c>
      <c r="D47" s="17" t="s">
        <v>11</v>
      </c>
      <c r="E47" s="17">
        <v>-42</v>
      </c>
      <c r="F47" s="17" t="s">
        <v>82</v>
      </c>
      <c r="G47" s="17">
        <v>0</v>
      </c>
      <c r="H47" s="17" t="s">
        <v>74</v>
      </c>
      <c r="I47" s="18" t="s">
        <v>86</v>
      </c>
    </row>
    <row r="48" spans="1:9" hidden="1" x14ac:dyDescent="0.2">
      <c r="A48" s="11" t="s">
        <v>5</v>
      </c>
      <c r="B48" s="12">
        <v>45534</v>
      </c>
      <c r="C48" s="13" t="s">
        <v>6</v>
      </c>
      <c r="D48" s="13" t="s">
        <v>7</v>
      </c>
      <c r="E48" s="13">
        <v>-18</v>
      </c>
      <c r="F48" s="13" t="s">
        <v>82</v>
      </c>
      <c r="G48" s="13">
        <v>0</v>
      </c>
      <c r="H48" s="13" t="s">
        <v>74</v>
      </c>
      <c r="I48" s="14" t="s">
        <v>86</v>
      </c>
    </row>
    <row r="49" spans="1:9" hidden="1" x14ac:dyDescent="0.2">
      <c r="A49" s="15" t="s">
        <v>5</v>
      </c>
      <c r="B49" s="16">
        <v>45534</v>
      </c>
      <c r="C49" s="17" t="s">
        <v>25</v>
      </c>
      <c r="D49" s="17" t="s">
        <v>26</v>
      </c>
      <c r="E49" s="17">
        <v>-36.21</v>
      </c>
      <c r="F49" s="17" t="s">
        <v>82</v>
      </c>
      <c r="G49" s="17">
        <v>0</v>
      </c>
      <c r="H49" s="17" t="s">
        <v>74</v>
      </c>
      <c r="I49" s="18" t="s">
        <v>86</v>
      </c>
    </row>
    <row r="50" spans="1:9" hidden="1" x14ac:dyDescent="0.2">
      <c r="A50" s="11" t="s">
        <v>5</v>
      </c>
      <c r="B50" s="12">
        <v>45534</v>
      </c>
      <c r="C50" s="13" t="s">
        <v>17</v>
      </c>
      <c r="D50" s="13" t="s">
        <v>18</v>
      </c>
      <c r="E50" s="13">
        <v>-16.940000000000001</v>
      </c>
      <c r="F50" s="13" t="s">
        <v>82</v>
      </c>
      <c r="G50" s="13">
        <v>0</v>
      </c>
      <c r="H50" s="13" t="s">
        <v>74</v>
      </c>
      <c r="I50" s="14" t="s">
        <v>86</v>
      </c>
    </row>
    <row r="51" spans="1:9" hidden="1" x14ac:dyDescent="0.2">
      <c r="A51" s="15" t="s">
        <v>56</v>
      </c>
      <c r="B51" s="16">
        <v>45534</v>
      </c>
      <c r="C51" s="17" t="s">
        <v>15</v>
      </c>
      <c r="D51" s="17" t="s">
        <v>23</v>
      </c>
      <c r="E51" s="17">
        <v>-30.09</v>
      </c>
      <c r="F51" s="17" t="s">
        <v>82</v>
      </c>
      <c r="G51" s="17">
        <v>0</v>
      </c>
      <c r="H51" s="17" t="s">
        <v>74</v>
      </c>
      <c r="I51" s="18" t="s">
        <v>86</v>
      </c>
    </row>
    <row r="52" spans="1:9" hidden="1" x14ac:dyDescent="0.2">
      <c r="A52" s="11" t="s">
        <v>56</v>
      </c>
      <c r="B52" s="12">
        <v>45535</v>
      </c>
      <c r="C52" s="13" t="s">
        <v>15</v>
      </c>
      <c r="D52" s="13" t="s">
        <v>23</v>
      </c>
      <c r="E52" s="13">
        <v>-27.07</v>
      </c>
      <c r="F52" s="13" t="s">
        <v>82</v>
      </c>
      <c r="G52" s="13">
        <v>0</v>
      </c>
      <c r="H52" s="13" t="s">
        <v>74</v>
      </c>
      <c r="I52" s="14" t="s">
        <v>86</v>
      </c>
    </row>
    <row r="53" spans="1:9" hidden="1" x14ac:dyDescent="0.2">
      <c r="A53" s="15" t="s">
        <v>56</v>
      </c>
      <c r="B53" s="16">
        <v>45535</v>
      </c>
      <c r="C53" s="17" t="s">
        <v>33</v>
      </c>
      <c r="D53" s="17" t="s">
        <v>60</v>
      </c>
      <c r="E53" s="17">
        <v>-39.35</v>
      </c>
      <c r="F53" s="17" t="s">
        <v>82</v>
      </c>
      <c r="G53" s="17">
        <v>0</v>
      </c>
      <c r="H53" s="17" t="s">
        <v>74</v>
      </c>
      <c r="I53" s="18" t="s">
        <v>86</v>
      </c>
    </row>
    <row r="54" spans="1:9" hidden="1" x14ac:dyDescent="0.2">
      <c r="A54" s="11" t="s">
        <v>56</v>
      </c>
      <c r="B54" s="12">
        <v>45535</v>
      </c>
      <c r="C54" s="13" t="s">
        <v>33</v>
      </c>
      <c r="D54" s="13" t="s">
        <v>60</v>
      </c>
      <c r="E54" s="13">
        <v>-82.24</v>
      </c>
      <c r="F54" s="13" t="s">
        <v>82</v>
      </c>
      <c r="G54" s="13">
        <v>0</v>
      </c>
      <c r="H54" s="13" t="s">
        <v>74</v>
      </c>
      <c r="I54" s="14" t="s">
        <v>86</v>
      </c>
    </row>
    <row r="55" spans="1:9" hidden="1" x14ac:dyDescent="0.2">
      <c r="A55" s="15" t="s">
        <v>56</v>
      </c>
      <c r="B55" s="16">
        <v>45535</v>
      </c>
      <c r="C55" s="17" t="s">
        <v>15</v>
      </c>
      <c r="D55" s="17" t="s">
        <v>66</v>
      </c>
      <c r="E55" s="17">
        <v>-29.99</v>
      </c>
      <c r="F55" s="17" t="s">
        <v>82</v>
      </c>
      <c r="G55" s="17">
        <v>0</v>
      </c>
      <c r="H55" s="17" t="s">
        <v>74</v>
      </c>
      <c r="I55" s="18" t="s">
        <v>86</v>
      </c>
    </row>
    <row r="56" spans="1:9" hidden="1" x14ac:dyDescent="0.2">
      <c r="A56" s="11" t="s">
        <v>56</v>
      </c>
      <c r="B56" s="12">
        <v>45535</v>
      </c>
      <c r="C56" s="13" t="s">
        <v>15</v>
      </c>
      <c r="D56" s="13" t="s">
        <v>66</v>
      </c>
      <c r="E56" s="13">
        <v>-44.99</v>
      </c>
      <c r="F56" s="13" t="s">
        <v>82</v>
      </c>
      <c r="G56" s="13">
        <v>0</v>
      </c>
      <c r="H56" s="13" t="s">
        <v>74</v>
      </c>
      <c r="I56" s="14" t="s">
        <v>86</v>
      </c>
    </row>
    <row r="57" spans="1:9" hidden="1" x14ac:dyDescent="0.2">
      <c r="A57" s="15" t="s">
        <v>5</v>
      </c>
      <c r="B57" s="16">
        <v>45538</v>
      </c>
      <c r="C57" s="17" t="s">
        <v>27</v>
      </c>
      <c r="D57" s="17" t="s">
        <v>11</v>
      </c>
      <c r="E57" s="17">
        <v>-190</v>
      </c>
      <c r="F57" s="17" t="s">
        <v>82</v>
      </c>
      <c r="G57" s="17">
        <v>0</v>
      </c>
      <c r="H57" s="17" t="s">
        <v>75</v>
      </c>
      <c r="I57" s="18" t="s">
        <v>87</v>
      </c>
    </row>
    <row r="58" spans="1:9" x14ac:dyDescent="0.2">
      <c r="A58" s="11" t="s">
        <v>5</v>
      </c>
      <c r="B58" s="12">
        <v>45538</v>
      </c>
      <c r="C58" s="13" t="s">
        <v>6</v>
      </c>
      <c r="D58" s="13" t="s">
        <v>7</v>
      </c>
      <c r="E58" s="13">
        <v>31</v>
      </c>
      <c r="F58" s="13" t="s">
        <v>81</v>
      </c>
      <c r="G58" s="13">
        <v>0</v>
      </c>
      <c r="H58" s="13" t="s">
        <v>75</v>
      </c>
      <c r="I58" s="14" t="s">
        <v>87</v>
      </c>
    </row>
    <row r="59" spans="1:9" x14ac:dyDescent="0.2">
      <c r="A59" s="15" t="s">
        <v>5</v>
      </c>
      <c r="B59" s="16">
        <v>45538</v>
      </c>
      <c r="C59" s="17" t="s">
        <v>6</v>
      </c>
      <c r="D59" s="17" t="s">
        <v>7</v>
      </c>
      <c r="E59" s="17">
        <v>36</v>
      </c>
      <c r="F59" s="17" t="s">
        <v>81</v>
      </c>
      <c r="G59" s="17">
        <v>0</v>
      </c>
      <c r="H59" s="17" t="s">
        <v>75</v>
      </c>
      <c r="I59" s="18" t="s">
        <v>87</v>
      </c>
    </row>
    <row r="60" spans="1:9" hidden="1" x14ac:dyDescent="0.2">
      <c r="A60" s="11" t="s">
        <v>5</v>
      </c>
      <c r="B60" s="12">
        <v>45538</v>
      </c>
      <c r="C60" s="13" t="s">
        <v>12</v>
      </c>
      <c r="D60" s="13" t="s">
        <v>9</v>
      </c>
      <c r="E60" s="13">
        <v>-1.25</v>
      </c>
      <c r="F60" s="13" t="s">
        <v>82</v>
      </c>
      <c r="G60" s="13">
        <v>0</v>
      </c>
      <c r="H60" s="13" t="s">
        <v>75</v>
      </c>
      <c r="I60" s="14" t="s">
        <v>87</v>
      </c>
    </row>
    <row r="61" spans="1:9" hidden="1" x14ac:dyDescent="0.2">
      <c r="A61" s="15" t="s">
        <v>5</v>
      </c>
      <c r="B61" s="16">
        <v>45538</v>
      </c>
      <c r="C61" s="17" t="s">
        <v>12</v>
      </c>
      <c r="D61" s="17" t="s">
        <v>9</v>
      </c>
      <c r="E61" s="17">
        <v>-1.25</v>
      </c>
      <c r="F61" s="17" t="s">
        <v>82</v>
      </c>
      <c r="G61" s="17">
        <v>0</v>
      </c>
      <c r="H61" s="17" t="s">
        <v>75</v>
      </c>
      <c r="I61" s="18" t="s">
        <v>87</v>
      </c>
    </row>
    <row r="62" spans="1:9" hidden="1" x14ac:dyDescent="0.2">
      <c r="A62" s="11" t="s">
        <v>5</v>
      </c>
      <c r="B62" s="12">
        <v>45538</v>
      </c>
      <c r="C62" s="13" t="s">
        <v>12</v>
      </c>
      <c r="D62" s="13" t="s">
        <v>28</v>
      </c>
      <c r="E62" s="13">
        <v>-2.02</v>
      </c>
      <c r="F62" s="13" t="s">
        <v>82</v>
      </c>
      <c r="G62" s="13">
        <v>0</v>
      </c>
      <c r="H62" s="13" t="s">
        <v>75</v>
      </c>
      <c r="I62" s="14" t="s">
        <v>87</v>
      </c>
    </row>
    <row r="63" spans="1:9" hidden="1" x14ac:dyDescent="0.2">
      <c r="A63" s="15" t="s">
        <v>5</v>
      </c>
      <c r="B63" s="16">
        <v>45538</v>
      </c>
      <c r="C63" s="17" t="s">
        <v>12</v>
      </c>
      <c r="D63" s="17" t="s">
        <v>29</v>
      </c>
      <c r="E63" s="17">
        <v>-4.5999999999999996</v>
      </c>
      <c r="F63" s="17" t="s">
        <v>82</v>
      </c>
      <c r="G63" s="17">
        <v>0</v>
      </c>
      <c r="H63" s="17" t="s">
        <v>75</v>
      </c>
      <c r="I63" s="18" t="s">
        <v>87</v>
      </c>
    </row>
    <row r="64" spans="1:9" hidden="1" x14ac:dyDescent="0.2">
      <c r="A64" s="11" t="s">
        <v>5</v>
      </c>
      <c r="B64" s="12">
        <v>45538</v>
      </c>
      <c r="C64" s="13" t="s">
        <v>30</v>
      </c>
      <c r="D64" s="13" t="s">
        <v>7</v>
      </c>
      <c r="E64" s="13">
        <v>-5</v>
      </c>
      <c r="F64" s="13" t="s">
        <v>82</v>
      </c>
      <c r="G64" s="13">
        <v>0</v>
      </c>
      <c r="H64" s="13" t="s">
        <v>75</v>
      </c>
      <c r="I64" s="14" t="s">
        <v>87</v>
      </c>
    </row>
    <row r="65" spans="1:9" hidden="1" x14ac:dyDescent="0.2">
      <c r="A65" s="15" t="s">
        <v>5</v>
      </c>
      <c r="B65" s="16">
        <v>45538</v>
      </c>
      <c r="C65" s="17" t="s">
        <v>12</v>
      </c>
      <c r="D65" s="17" t="s">
        <v>14</v>
      </c>
      <c r="E65" s="17">
        <v>-11.85</v>
      </c>
      <c r="F65" s="17" t="s">
        <v>82</v>
      </c>
      <c r="G65" s="17">
        <v>0</v>
      </c>
      <c r="H65" s="17" t="s">
        <v>75</v>
      </c>
      <c r="I65" s="18" t="s">
        <v>87</v>
      </c>
    </row>
    <row r="66" spans="1:9" hidden="1" x14ac:dyDescent="0.2">
      <c r="A66" s="11" t="s">
        <v>5</v>
      </c>
      <c r="B66" s="12">
        <v>45538</v>
      </c>
      <c r="C66" s="13" t="s">
        <v>12</v>
      </c>
      <c r="D66" s="13" t="s">
        <v>28</v>
      </c>
      <c r="E66" s="13">
        <v>-13.21</v>
      </c>
      <c r="F66" s="13" t="s">
        <v>82</v>
      </c>
      <c r="G66" s="13">
        <v>0</v>
      </c>
      <c r="H66" s="13" t="s">
        <v>75</v>
      </c>
      <c r="I66" s="14" t="s">
        <v>87</v>
      </c>
    </row>
    <row r="67" spans="1:9" hidden="1" x14ac:dyDescent="0.2">
      <c r="A67" s="15" t="s">
        <v>5</v>
      </c>
      <c r="B67" s="16">
        <v>45538</v>
      </c>
      <c r="C67" s="17" t="s">
        <v>12</v>
      </c>
      <c r="D67" s="17" t="s">
        <v>28</v>
      </c>
      <c r="E67" s="17">
        <v>-16.600000000000001</v>
      </c>
      <c r="F67" s="17" t="s">
        <v>82</v>
      </c>
      <c r="G67" s="17">
        <v>0</v>
      </c>
      <c r="H67" s="17" t="s">
        <v>75</v>
      </c>
      <c r="I67" s="18" t="s">
        <v>87</v>
      </c>
    </row>
    <row r="68" spans="1:9" hidden="1" x14ac:dyDescent="0.2">
      <c r="A68" s="11" t="s">
        <v>5</v>
      </c>
      <c r="B68" s="12">
        <v>45539</v>
      </c>
      <c r="C68" s="13" t="s">
        <v>6</v>
      </c>
      <c r="D68" s="13" t="s">
        <v>7</v>
      </c>
      <c r="E68" s="13">
        <v>-32</v>
      </c>
      <c r="F68" s="13" t="s">
        <v>82</v>
      </c>
      <c r="G68" s="13">
        <v>0</v>
      </c>
      <c r="H68" s="13" t="s">
        <v>75</v>
      </c>
      <c r="I68" s="14" t="s">
        <v>87</v>
      </c>
    </row>
    <row r="69" spans="1:9" hidden="1" x14ac:dyDescent="0.2">
      <c r="A69" s="15" t="s">
        <v>5</v>
      </c>
      <c r="B69" s="16">
        <v>45539</v>
      </c>
      <c r="C69" s="17" t="s">
        <v>17</v>
      </c>
      <c r="D69" s="17" t="s">
        <v>18</v>
      </c>
      <c r="E69" s="17">
        <v>-253.73</v>
      </c>
      <c r="F69" s="17" t="s">
        <v>82</v>
      </c>
      <c r="G69" s="17">
        <v>0</v>
      </c>
      <c r="H69" s="17" t="s">
        <v>75</v>
      </c>
      <c r="I69" s="18" t="s">
        <v>87</v>
      </c>
    </row>
    <row r="70" spans="1:9" hidden="1" x14ac:dyDescent="0.2">
      <c r="A70" s="11" t="s">
        <v>56</v>
      </c>
      <c r="B70" s="12">
        <v>45539</v>
      </c>
      <c r="C70" s="13" t="s">
        <v>17</v>
      </c>
      <c r="D70" s="13" t="s">
        <v>57</v>
      </c>
      <c r="E70" s="13">
        <v>253.73</v>
      </c>
      <c r="F70" s="13" t="s">
        <v>81</v>
      </c>
      <c r="G70" s="13">
        <v>0</v>
      </c>
      <c r="H70" s="13" t="s">
        <v>75</v>
      </c>
      <c r="I70" s="14" t="s">
        <v>87</v>
      </c>
    </row>
    <row r="71" spans="1:9" x14ac:dyDescent="0.2">
      <c r="A71" s="15" t="s">
        <v>5</v>
      </c>
      <c r="B71" s="16">
        <v>45541</v>
      </c>
      <c r="C71" s="17" t="s">
        <v>8</v>
      </c>
      <c r="D71" s="17" t="s">
        <v>9</v>
      </c>
      <c r="E71" s="17">
        <v>359.17</v>
      </c>
      <c r="F71" s="17" t="s">
        <v>81</v>
      </c>
      <c r="G71" s="17">
        <v>0</v>
      </c>
      <c r="H71" s="17" t="s">
        <v>75</v>
      </c>
      <c r="I71" s="18" t="s">
        <v>86</v>
      </c>
    </row>
    <row r="72" spans="1:9" hidden="1" x14ac:dyDescent="0.2">
      <c r="A72" s="11" t="s">
        <v>5</v>
      </c>
      <c r="B72" s="12">
        <v>45541</v>
      </c>
      <c r="C72" s="13" t="s">
        <v>10</v>
      </c>
      <c r="D72" s="13" t="s">
        <v>11</v>
      </c>
      <c r="E72" s="13">
        <v>-75</v>
      </c>
      <c r="F72" s="13" t="s">
        <v>82</v>
      </c>
      <c r="G72" s="13">
        <v>0</v>
      </c>
      <c r="H72" s="13" t="s">
        <v>75</v>
      </c>
      <c r="I72" s="14" t="s">
        <v>86</v>
      </c>
    </row>
    <row r="73" spans="1:9" x14ac:dyDescent="0.2">
      <c r="A73" s="15" t="s">
        <v>5</v>
      </c>
      <c r="B73" s="16">
        <v>45544</v>
      </c>
      <c r="C73" s="17" t="s">
        <v>8</v>
      </c>
      <c r="D73" s="17" t="s">
        <v>9</v>
      </c>
      <c r="E73" s="17">
        <v>40.380000000000003</v>
      </c>
      <c r="F73" s="17" t="s">
        <v>81</v>
      </c>
      <c r="G73" s="17">
        <v>0</v>
      </c>
      <c r="H73" s="17" t="s">
        <v>75</v>
      </c>
      <c r="I73" s="18" t="s">
        <v>87</v>
      </c>
    </row>
    <row r="74" spans="1:9" hidden="1" x14ac:dyDescent="0.2">
      <c r="A74" s="11" t="s">
        <v>5</v>
      </c>
      <c r="B74" s="12">
        <v>45544</v>
      </c>
      <c r="C74" s="13" t="s">
        <v>31</v>
      </c>
      <c r="D74" s="13" t="s">
        <v>32</v>
      </c>
      <c r="E74" s="13">
        <v>-100</v>
      </c>
      <c r="F74" s="13" t="s">
        <v>82</v>
      </c>
      <c r="G74" s="13">
        <v>0</v>
      </c>
      <c r="H74" s="13" t="s">
        <v>75</v>
      </c>
      <c r="I74" s="14" t="s">
        <v>87</v>
      </c>
    </row>
    <row r="75" spans="1:9" hidden="1" x14ac:dyDescent="0.2">
      <c r="A75" s="15" t="s">
        <v>5</v>
      </c>
      <c r="B75" s="16">
        <v>45544</v>
      </c>
      <c r="C75" s="17" t="s">
        <v>12</v>
      </c>
      <c r="D75" s="17" t="s">
        <v>14</v>
      </c>
      <c r="E75" s="17">
        <v>-11.85</v>
      </c>
      <c r="F75" s="17" t="s">
        <v>82</v>
      </c>
      <c r="G75" s="17">
        <v>0</v>
      </c>
      <c r="H75" s="17" t="s">
        <v>75</v>
      </c>
      <c r="I75" s="18" t="s">
        <v>87</v>
      </c>
    </row>
    <row r="76" spans="1:9" hidden="1" x14ac:dyDescent="0.2">
      <c r="A76" s="11" t="s">
        <v>5</v>
      </c>
      <c r="B76" s="12">
        <v>45544</v>
      </c>
      <c r="C76" s="13" t="s">
        <v>33</v>
      </c>
      <c r="D76" s="13" t="s">
        <v>34</v>
      </c>
      <c r="E76" s="13">
        <v>-29.92</v>
      </c>
      <c r="F76" s="13" t="s">
        <v>82</v>
      </c>
      <c r="G76" s="13">
        <v>0</v>
      </c>
      <c r="H76" s="13" t="s">
        <v>75</v>
      </c>
      <c r="I76" s="14" t="s">
        <v>87</v>
      </c>
    </row>
    <row r="77" spans="1:9" x14ac:dyDescent="0.2">
      <c r="A77" s="15" t="s">
        <v>5</v>
      </c>
      <c r="B77" s="16">
        <v>45546</v>
      </c>
      <c r="C77" s="17" t="s">
        <v>6</v>
      </c>
      <c r="D77" s="17" t="s">
        <v>7</v>
      </c>
      <c r="E77" s="17">
        <v>50</v>
      </c>
      <c r="F77" s="17" t="s">
        <v>81</v>
      </c>
      <c r="G77" s="17">
        <v>0</v>
      </c>
      <c r="H77" s="17" t="s">
        <v>75</v>
      </c>
      <c r="I77" s="18" t="s">
        <v>87</v>
      </c>
    </row>
    <row r="78" spans="1:9" hidden="1" x14ac:dyDescent="0.2">
      <c r="A78" s="11" t="s">
        <v>56</v>
      </c>
      <c r="B78" s="12">
        <v>45548</v>
      </c>
      <c r="C78" s="13" t="s">
        <v>25</v>
      </c>
      <c r="D78" s="13" t="s">
        <v>59</v>
      </c>
      <c r="E78" s="13">
        <v>-80</v>
      </c>
      <c r="F78" s="13" t="s">
        <v>82</v>
      </c>
      <c r="G78" s="13">
        <v>0</v>
      </c>
      <c r="H78" s="13" t="s">
        <v>75</v>
      </c>
      <c r="I78" s="14" t="s">
        <v>86</v>
      </c>
    </row>
    <row r="79" spans="1:9" hidden="1" x14ac:dyDescent="0.2">
      <c r="A79" s="15" t="s">
        <v>5</v>
      </c>
      <c r="B79" s="16">
        <v>45551</v>
      </c>
      <c r="C79" s="17" t="s">
        <v>6</v>
      </c>
      <c r="D79" s="17" t="s">
        <v>7</v>
      </c>
      <c r="E79" s="17">
        <v>-23</v>
      </c>
      <c r="F79" s="17" t="s">
        <v>82</v>
      </c>
      <c r="G79" s="17">
        <v>0</v>
      </c>
      <c r="H79" s="17" t="s">
        <v>75</v>
      </c>
      <c r="I79" s="18" t="s">
        <v>87</v>
      </c>
    </row>
    <row r="80" spans="1:9" hidden="1" x14ac:dyDescent="0.2">
      <c r="A80" s="11" t="s">
        <v>5</v>
      </c>
      <c r="B80" s="12">
        <v>45551</v>
      </c>
      <c r="C80" s="13" t="s">
        <v>12</v>
      </c>
      <c r="D80" s="13" t="s">
        <v>35</v>
      </c>
      <c r="E80" s="13">
        <v>-14.38</v>
      </c>
      <c r="F80" s="13" t="s">
        <v>82</v>
      </c>
      <c r="G80" s="13">
        <v>0</v>
      </c>
      <c r="H80" s="13" t="s">
        <v>75</v>
      </c>
      <c r="I80" s="14" t="s">
        <v>87</v>
      </c>
    </row>
    <row r="81" spans="1:9" hidden="1" x14ac:dyDescent="0.2">
      <c r="A81" s="15" t="s">
        <v>5</v>
      </c>
      <c r="B81" s="16">
        <v>45551</v>
      </c>
      <c r="C81" s="17" t="s">
        <v>12</v>
      </c>
      <c r="D81" s="17" t="s">
        <v>36</v>
      </c>
      <c r="E81" s="17">
        <v>-24.26</v>
      </c>
      <c r="F81" s="17" t="s">
        <v>82</v>
      </c>
      <c r="G81" s="17">
        <v>0</v>
      </c>
      <c r="H81" s="17" t="s">
        <v>75</v>
      </c>
      <c r="I81" s="18" t="s">
        <v>87</v>
      </c>
    </row>
    <row r="82" spans="1:9" hidden="1" x14ac:dyDescent="0.2">
      <c r="A82" s="11" t="s">
        <v>5</v>
      </c>
      <c r="B82" s="12">
        <v>45552</v>
      </c>
      <c r="C82" s="13" t="s">
        <v>12</v>
      </c>
      <c r="D82" s="13" t="s">
        <v>19</v>
      </c>
      <c r="E82" s="13">
        <v>-4.18</v>
      </c>
      <c r="F82" s="13" t="s">
        <v>82</v>
      </c>
      <c r="G82" s="13">
        <v>0</v>
      </c>
      <c r="H82" s="13" t="s">
        <v>75</v>
      </c>
      <c r="I82" s="14" t="s">
        <v>87</v>
      </c>
    </row>
    <row r="83" spans="1:9" x14ac:dyDescent="0.2">
      <c r="A83" s="15" t="s">
        <v>5</v>
      </c>
      <c r="B83" s="16">
        <v>45553</v>
      </c>
      <c r="C83" s="17" t="s">
        <v>6</v>
      </c>
      <c r="D83" s="17" t="s">
        <v>7</v>
      </c>
      <c r="E83" s="17">
        <v>50</v>
      </c>
      <c r="F83" s="17" t="s">
        <v>81</v>
      </c>
      <c r="G83" s="17">
        <v>0</v>
      </c>
      <c r="H83" s="17" t="s">
        <v>75</v>
      </c>
      <c r="I83" s="18" t="s">
        <v>87</v>
      </c>
    </row>
    <row r="84" spans="1:9" hidden="1" x14ac:dyDescent="0.2">
      <c r="A84" s="11" t="s">
        <v>5</v>
      </c>
      <c r="B84" s="12">
        <v>45553</v>
      </c>
      <c r="C84" s="13" t="s">
        <v>17</v>
      </c>
      <c r="D84" s="13" t="s">
        <v>18</v>
      </c>
      <c r="E84" s="13">
        <v>-127</v>
      </c>
      <c r="F84" s="13" t="s">
        <v>82</v>
      </c>
      <c r="G84" s="13">
        <v>0</v>
      </c>
      <c r="H84" s="13" t="s">
        <v>75</v>
      </c>
      <c r="I84" s="14" t="s">
        <v>87</v>
      </c>
    </row>
    <row r="85" spans="1:9" x14ac:dyDescent="0.2">
      <c r="A85" s="15" t="s">
        <v>5</v>
      </c>
      <c r="B85" s="16">
        <v>45554</v>
      </c>
      <c r="C85" s="17" t="s">
        <v>8</v>
      </c>
      <c r="D85" s="17" t="s">
        <v>9</v>
      </c>
      <c r="E85" s="17">
        <v>590.25</v>
      </c>
      <c r="F85" s="17" t="s">
        <v>81</v>
      </c>
      <c r="G85" s="17">
        <v>0</v>
      </c>
      <c r="H85" s="17" t="s">
        <v>75</v>
      </c>
      <c r="I85" s="18" t="s">
        <v>87</v>
      </c>
    </row>
    <row r="86" spans="1:9" x14ac:dyDescent="0.2">
      <c r="A86" s="11" t="s">
        <v>5</v>
      </c>
      <c r="B86" s="12">
        <v>45555</v>
      </c>
      <c r="C86" s="13" t="s">
        <v>8</v>
      </c>
      <c r="D86" s="13" t="s">
        <v>9</v>
      </c>
      <c r="E86" s="13">
        <v>25.16</v>
      </c>
      <c r="F86" s="13" t="s">
        <v>81</v>
      </c>
      <c r="G86" s="13">
        <v>0</v>
      </c>
      <c r="H86" s="13" t="s">
        <v>75</v>
      </c>
      <c r="I86" s="14" t="s">
        <v>86</v>
      </c>
    </row>
    <row r="87" spans="1:9" hidden="1" x14ac:dyDescent="0.2">
      <c r="A87" s="15" t="s">
        <v>5</v>
      </c>
      <c r="B87" s="16">
        <v>45555</v>
      </c>
      <c r="C87" s="17" t="s">
        <v>37</v>
      </c>
      <c r="D87" s="17" t="s">
        <v>38</v>
      </c>
      <c r="E87" s="17">
        <v>-2.99</v>
      </c>
      <c r="F87" s="17" t="s">
        <v>82</v>
      </c>
      <c r="G87" s="17">
        <v>0</v>
      </c>
      <c r="H87" s="17" t="s">
        <v>75</v>
      </c>
      <c r="I87" s="18" t="s">
        <v>86</v>
      </c>
    </row>
    <row r="88" spans="1:9" hidden="1" x14ac:dyDescent="0.2">
      <c r="A88" s="11" t="s">
        <v>5</v>
      </c>
      <c r="B88" s="12">
        <v>45555</v>
      </c>
      <c r="C88" s="13" t="s">
        <v>15</v>
      </c>
      <c r="D88" s="13" t="s">
        <v>16</v>
      </c>
      <c r="E88" s="13">
        <v>-38.450000000000003</v>
      </c>
      <c r="F88" s="13" t="s">
        <v>82</v>
      </c>
      <c r="G88" s="13">
        <v>0</v>
      </c>
      <c r="H88" s="13" t="s">
        <v>75</v>
      </c>
      <c r="I88" s="14" t="s">
        <v>86</v>
      </c>
    </row>
    <row r="89" spans="1:9" hidden="1" x14ac:dyDescent="0.2">
      <c r="A89" s="15" t="s">
        <v>5</v>
      </c>
      <c r="B89" s="16">
        <v>45555</v>
      </c>
      <c r="C89" s="17" t="s">
        <v>10</v>
      </c>
      <c r="D89" s="17" t="s">
        <v>11</v>
      </c>
      <c r="E89" s="17">
        <v>-75</v>
      </c>
      <c r="F89" s="17" t="s">
        <v>82</v>
      </c>
      <c r="G89" s="17">
        <v>0</v>
      </c>
      <c r="H89" s="17" t="s">
        <v>75</v>
      </c>
      <c r="I89" s="18" t="s">
        <v>86</v>
      </c>
    </row>
    <row r="90" spans="1:9" x14ac:dyDescent="0.2">
      <c r="A90" s="11" t="s">
        <v>5</v>
      </c>
      <c r="B90" s="12">
        <v>45558</v>
      </c>
      <c r="C90" s="13" t="s">
        <v>6</v>
      </c>
      <c r="D90" s="13" t="s">
        <v>7</v>
      </c>
      <c r="E90" s="13">
        <v>70</v>
      </c>
      <c r="F90" s="13" t="s">
        <v>81</v>
      </c>
      <c r="G90" s="13">
        <v>0</v>
      </c>
      <c r="H90" s="13" t="s">
        <v>75</v>
      </c>
      <c r="I90" s="14" t="s">
        <v>87</v>
      </c>
    </row>
    <row r="91" spans="1:9" hidden="1" x14ac:dyDescent="0.2">
      <c r="A91" s="15" t="s">
        <v>5</v>
      </c>
      <c r="B91" s="16">
        <v>45558</v>
      </c>
      <c r="C91" s="17" t="s">
        <v>6</v>
      </c>
      <c r="D91" s="17" t="s">
        <v>7</v>
      </c>
      <c r="E91" s="17">
        <v>-70</v>
      </c>
      <c r="F91" s="17" t="s">
        <v>82</v>
      </c>
      <c r="G91" s="17">
        <v>0</v>
      </c>
      <c r="H91" s="17" t="s">
        <v>75</v>
      </c>
      <c r="I91" s="18" t="s">
        <v>87</v>
      </c>
    </row>
    <row r="92" spans="1:9" hidden="1" x14ac:dyDescent="0.2">
      <c r="A92" s="11" t="s">
        <v>5</v>
      </c>
      <c r="B92" s="12">
        <v>45558</v>
      </c>
      <c r="C92" s="13" t="s">
        <v>12</v>
      </c>
      <c r="D92" s="13" t="s">
        <v>14</v>
      </c>
      <c r="E92" s="13">
        <v>-11.85</v>
      </c>
      <c r="F92" s="13" t="s">
        <v>82</v>
      </c>
      <c r="G92" s="13">
        <v>0</v>
      </c>
      <c r="H92" s="13" t="s">
        <v>75</v>
      </c>
      <c r="I92" s="14" t="s">
        <v>87</v>
      </c>
    </row>
    <row r="93" spans="1:9" hidden="1" x14ac:dyDescent="0.2">
      <c r="A93" s="15" t="s">
        <v>5</v>
      </c>
      <c r="B93" s="16">
        <v>45558</v>
      </c>
      <c r="C93" s="17" t="s">
        <v>15</v>
      </c>
      <c r="D93" s="17" t="s">
        <v>39</v>
      </c>
      <c r="E93" s="17">
        <v>-53.34</v>
      </c>
      <c r="F93" s="17" t="s">
        <v>82</v>
      </c>
      <c r="G93" s="17">
        <v>0</v>
      </c>
      <c r="H93" s="17" t="s">
        <v>75</v>
      </c>
      <c r="I93" s="18" t="s">
        <v>87</v>
      </c>
    </row>
    <row r="94" spans="1:9" x14ac:dyDescent="0.2">
      <c r="A94" s="11" t="s">
        <v>5</v>
      </c>
      <c r="B94" s="12">
        <v>45559</v>
      </c>
      <c r="C94" s="13" t="s">
        <v>6</v>
      </c>
      <c r="D94" s="13" t="s">
        <v>7</v>
      </c>
      <c r="E94" s="13">
        <v>35</v>
      </c>
      <c r="F94" s="13" t="s">
        <v>81</v>
      </c>
      <c r="G94" s="13">
        <v>0</v>
      </c>
      <c r="H94" s="13" t="s">
        <v>75</v>
      </c>
      <c r="I94" s="14" t="s">
        <v>87</v>
      </c>
    </row>
    <row r="95" spans="1:9" hidden="1" x14ac:dyDescent="0.2">
      <c r="A95" s="15" t="s">
        <v>5</v>
      </c>
      <c r="B95" s="16">
        <v>45559</v>
      </c>
      <c r="C95" s="17" t="s">
        <v>10</v>
      </c>
      <c r="D95" s="17" t="s">
        <v>11</v>
      </c>
      <c r="E95" s="17">
        <v>-75</v>
      </c>
      <c r="F95" s="17" t="s">
        <v>82</v>
      </c>
      <c r="G95" s="17">
        <v>0</v>
      </c>
      <c r="H95" s="17" t="s">
        <v>75</v>
      </c>
      <c r="I95" s="18" t="s">
        <v>87</v>
      </c>
    </row>
    <row r="96" spans="1:9" x14ac:dyDescent="0.2">
      <c r="A96" s="11" t="s">
        <v>5</v>
      </c>
      <c r="B96" s="12">
        <v>45560</v>
      </c>
      <c r="C96" s="13" t="s">
        <v>8</v>
      </c>
      <c r="D96" s="13" t="s">
        <v>9</v>
      </c>
      <c r="E96" s="13">
        <v>25.43</v>
      </c>
      <c r="F96" s="13" t="s">
        <v>81</v>
      </c>
      <c r="G96" s="13">
        <v>0</v>
      </c>
      <c r="H96" s="13" t="s">
        <v>75</v>
      </c>
      <c r="I96" s="14" t="s">
        <v>87</v>
      </c>
    </row>
    <row r="97" spans="1:9" hidden="1" x14ac:dyDescent="0.2">
      <c r="A97" s="15" t="s">
        <v>5</v>
      </c>
      <c r="B97" s="16">
        <v>45560</v>
      </c>
      <c r="C97" s="17" t="s">
        <v>10</v>
      </c>
      <c r="D97" s="17" t="s">
        <v>11</v>
      </c>
      <c r="E97" s="17">
        <v>-75</v>
      </c>
      <c r="F97" s="17" t="s">
        <v>82</v>
      </c>
      <c r="G97" s="17">
        <v>0</v>
      </c>
      <c r="H97" s="17" t="s">
        <v>75</v>
      </c>
      <c r="I97" s="18" t="s">
        <v>87</v>
      </c>
    </row>
    <row r="98" spans="1:9" hidden="1" x14ac:dyDescent="0.2">
      <c r="A98" s="11" t="s">
        <v>5</v>
      </c>
      <c r="B98" s="12">
        <v>45560</v>
      </c>
      <c r="C98" s="13" t="s">
        <v>17</v>
      </c>
      <c r="D98" s="13" t="s">
        <v>7</v>
      </c>
      <c r="E98" s="13">
        <v>-11.75</v>
      </c>
      <c r="F98" s="13" t="s">
        <v>82</v>
      </c>
      <c r="G98" s="13">
        <v>0</v>
      </c>
      <c r="H98" s="13" t="s">
        <v>75</v>
      </c>
      <c r="I98" s="14" t="s">
        <v>87</v>
      </c>
    </row>
    <row r="99" spans="1:9" hidden="1" x14ac:dyDescent="0.2">
      <c r="A99" s="15" t="s">
        <v>56</v>
      </c>
      <c r="B99" s="16">
        <v>45560</v>
      </c>
      <c r="C99" s="17" t="s">
        <v>17</v>
      </c>
      <c r="D99" s="17" t="s">
        <v>57</v>
      </c>
      <c r="E99" s="17">
        <v>11.75</v>
      </c>
      <c r="F99" s="17" t="s">
        <v>81</v>
      </c>
      <c r="G99" s="17">
        <v>0</v>
      </c>
      <c r="H99" s="17" t="s">
        <v>75</v>
      </c>
      <c r="I99" s="18" t="s">
        <v>87</v>
      </c>
    </row>
    <row r="100" spans="1:9" hidden="1" x14ac:dyDescent="0.2">
      <c r="A100" s="11" t="s">
        <v>5</v>
      </c>
      <c r="B100" s="12">
        <v>45561</v>
      </c>
      <c r="C100" s="13" t="s">
        <v>10</v>
      </c>
      <c r="D100" s="13" t="s">
        <v>11</v>
      </c>
      <c r="E100" s="13">
        <v>-75</v>
      </c>
      <c r="F100" s="13" t="s">
        <v>82</v>
      </c>
      <c r="G100" s="13">
        <v>0</v>
      </c>
      <c r="H100" s="13" t="s">
        <v>75</v>
      </c>
      <c r="I100" s="14" t="s">
        <v>87</v>
      </c>
    </row>
    <row r="101" spans="1:9" x14ac:dyDescent="0.2">
      <c r="A101" s="15" t="s">
        <v>5</v>
      </c>
      <c r="B101" s="16">
        <v>45562</v>
      </c>
      <c r="C101" s="17" t="s">
        <v>6</v>
      </c>
      <c r="D101" s="17" t="s">
        <v>7</v>
      </c>
      <c r="E101" s="17">
        <v>60</v>
      </c>
      <c r="F101" s="17" t="s">
        <v>81</v>
      </c>
      <c r="G101" s="17">
        <v>0</v>
      </c>
      <c r="H101" s="17" t="s">
        <v>75</v>
      </c>
      <c r="I101" s="18" t="s">
        <v>86</v>
      </c>
    </row>
    <row r="102" spans="1:9" hidden="1" x14ac:dyDescent="0.2">
      <c r="A102" s="11" t="s">
        <v>56</v>
      </c>
      <c r="B102" s="12">
        <v>45562</v>
      </c>
      <c r="C102" s="13" t="s">
        <v>15</v>
      </c>
      <c r="D102" s="13" t="s">
        <v>16</v>
      </c>
      <c r="E102" s="13">
        <v>-67.5</v>
      </c>
      <c r="F102" s="13" t="s">
        <v>82</v>
      </c>
      <c r="G102" s="13">
        <v>0</v>
      </c>
      <c r="H102" s="13" t="s">
        <v>75</v>
      </c>
      <c r="I102" s="14" t="s">
        <v>86</v>
      </c>
    </row>
    <row r="103" spans="1:9" hidden="1" x14ac:dyDescent="0.2">
      <c r="A103" s="15" t="s">
        <v>56</v>
      </c>
      <c r="B103" s="16">
        <v>45563</v>
      </c>
      <c r="C103" s="17" t="s">
        <v>12</v>
      </c>
      <c r="D103" s="17" t="s">
        <v>54</v>
      </c>
      <c r="E103" s="17">
        <v>-30</v>
      </c>
      <c r="F103" s="17" t="s">
        <v>82</v>
      </c>
      <c r="G103" s="17">
        <v>0</v>
      </c>
      <c r="H103" s="17" t="s">
        <v>75</v>
      </c>
      <c r="I103" s="18" t="s">
        <v>86</v>
      </c>
    </row>
    <row r="104" spans="1:9" hidden="1" x14ac:dyDescent="0.2">
      <c r="A104" s="11" t="s">
        <v>56</v>
      </c>
      <c r="B104" s="12">
        <v>45563</v>
      </c>
      <c r="C104" s="13" t="s">
        <v>33</v>
      </c>
      <c r="D104" s="13" t="s">
        <v>60</v>
      </c>
      <c r="E104" s="13">
        <v>-10.16</v>
      </c>
      <c r="F104" s="13" t="s">
        <v>82</v>
      </c>
      <c r="G104" s="13">
        <v>0</v>
      </c>
      <c r="H104" s="13" t="s">
        <v>75</v>
      </c>
      <c r="I104" s="14" t="s">
        <v>86</v>
      </c>
    </row>
    <row r="105" spans="1:9" hidden="1" x14ac:dyDescent="0.2">
      <c r="A105" s="15" t="s">
        <v>56</v>
      </c>
      <c r="B105" s="16">
        <v>45563</v>
      </c>
      <c r="C105" s="17" t="s">
        <v>33</v>
      </c>
      <c r="D105" s="17" t="s">
        <v>60</v>
      </c>
      <c r="E105" s="17">
        <v>-23.61</v>
      </c>
      <c r="F105" s="17" t="s">
        <v>82</v>
      </c>
      <c r="G105" s="17">
        <v>0</v>
      </c>
      <c r="H105" s="17" t="s">
        <v>75</v>
      </c>
      <c r="I105" s="18" t="s">
        <v>86</v>
      </c>
    </row>
    <row r="106" spans="1:9" hidden="1" x14ac:dyDescent="0.2">
      <c r="A106" s="11" t="s">
        <v>56</v>
      </c>
      <c r="B106" s="12">
        <v>45563</v>
      </c>
      <c r="C106" s="13" t="s">
        <v>12</v>
      </c>
      <c r="D106" s="13" t="s">
        <v>58</v>
      </c>
      <c r="E106" s="13">
        <v>-16.100000000000001</v>
      </c>
      <c r="F106" s="13" t="s">
        <v>82</v>
      </c>
      <c r="G106" s="13">
        <v>0</v>
      </c>
      <c r="H106" s="13" t="s">
        <v>75</v>
      </c>
      <c r="I106" s="14" t="s">
        <v>86</v>
      </c>
    </row>
    <row r="107" spans="1:9" hidden="1" x14ac:dyDescent="0.2">
      <c r="A107" s="15" t="s">
        <v>56</v>
      </c>
      <c r="B107" s="16">
        <v>45564</v>
      </c>
      <c r="C107" s="17" t="s">
        <v>33</v>
      </c>
      <c r="D107" s="17" t="s">
        <v>60</v>
      </c>
      <c r="E107" s="17">
        <v>-14.28</v>
      </c>
      <c r="F107" s="17" t="s">
        <v>82</v>
      </c>
      <c r="G107" s="17">
        <v>0</v>
      </c>
      <c r="H107" s="17" t="s">
        <v>75</v>
      </c>
      <c r="I107" s="18" t="s">
        <v>86</v>
      </c>
    </row>
    <row r="108" spans="1:9" hidden="1" x14ac:dyDescent="0.2">
      <c r="A108" s="11" t="s">
        <v>56</v>
      </c>
      <c r="B108" s="12">
        <v>45564</v>
      </c>
      <c r="C108" s="13" t="s">
        <v>33</v>
      </c>
      <c r="D108" s="13" t="s">
        <v>60</v>
      </c>
      <c r="E108" s="13">
        <v>-10.46</v>
      </c>
      <c r="F108" s="13" t="s">
        <v>82</v>
      </c>
      <c r="G108" s="13">
        <v>0</v>
      </c>
      <c r="H108" s="13" t="s">
        <v>75</v>
      </c>
      <c r="I108" s="14" t="s">
        <v>86</v>
      </c>
    </row>
    <row r="109" spans="1:9" hidden="1" x14ac:dyDescent="0.2">
      <c r="A109" s="15" t="s">
        <v>56</v>
      </c>
      <c r="B109" s="16">
        <v>45564</v>
      </c>
      <c r="C109" s="17" t="s">
        <v>33</v>
      </c>
      <c r="D109" s="17" t="s">
        <v>60</v>
      </c>
      <c r="E109" s="17">
        <v>-14.55</v>
      </c>
      <c r="F109" s="17" t="s">
        <v>82</v>
      </c>
      <c r="G109" s="17">
        <v>0</v>
      </c>
      <c r="H109" s="17" t="s">
        <v>75</v>
      </c>
      <c r="I109" s="18" t="s">
        <v>86</v>
      </c>
    </row>
    <row r="110" spans="1:9" hidden="1" x14ac:dyDescent="0.2">
      <c r="A110" s="11" t="s">
        <v>56</v>
      </c>
      <c r="B110" s="12">
        <v>45564</v>
      </c>
      <c r="C110" s="13" t="s">
        <v>33</v>
      </c>
      <c r="D110" s="13" t="s">
        <v>60</v>
      </c>
      <c r="E110" s="13">
        <v>-10.16</v>
      </c>
      <c r="F110" s="13" t="s">
        <v>82</v>
      </c>
      <c r="G110" s="13">
        <v>0</v>
      </c>
      <c r="H110" s="13" t="s">
        <v>75</v>
      </c>
      <c r="I110" s="14" t="s">
        <v>86</v>
      </c>
    </row>
    <row r="111" spans="1:9" hidden="1" x14ac:dyDescent="0.2">
      <c r="A111" s="15" t="s">
        <v>56</v>
      </c>
      <c r="B111" s="16">
        <v>45564</v>
      </c>
      <c r="C111" s="17" t="s">
        <v>33</v>
      </c>
      <c r="D111" s="17" t="s">
        <v>60</v>
      </c>
      <c r="E111" s="17">
        <v>-31.89</v>
      </c>
      <c r="F111" s="17" t="s">
        <v>82</v>
      </c>
      <c r="G111" s="17">
        <v>0</v>
      </c>
      <c r="H111" s="17" t="s">
        <v>75</v>
      </c>
      <c r="I111" s="18" t="s">
        <v>86</v>
      </c>
    </row>
    <row r="112" spans="1:9" x14ac:dyDescent="0.2">
      <c r="A112" s="11" t="s">
        <v>5</v>
      </c>
      <c r="B112" s="12">
        <v>45566</v>
      </c>
      <c r="C112" s="13" t="s">
        <v>6</v>
      </c>
      <c r="D112" s="13" t="s">
        <v>7</v>
      </c>
      <c r="E112" s="13">
        <v>9</v>
      </c>
      <c r="F112" s="13" t="s">
        <v>81</v>
      </c>
      <c r="G112" s="13">
        <v>0</v>
      </c>
      <c r="H112" s="13" t="s">
        <v>76</v>
      </c>
      <c r="I112" s="14" t="s">
        <v>87</v>
      </c>
    </row>
    <row r="113" spans="1:9" x14ac:dyDescent="0.2">
      <c r="A113" s="15" t="s">
        <v>5</v>
      </c>
      <c r="B113" s="16">
        <v>45566</v>
      </c>
      <c r="C113" s="17" t="s">
        <v>6</v>
      </c>
      <c r="D113" s="17" t="s">
        <v>7</v>
      </c>
      <c r="E113" s="17">
        <v>9</v>
      </c>
      <c r="F113" s="17" t="s">
        <v>81</v>
      </c>
      <c r="G113" s="17">
        <v>0</v>
      </c>
      <c r="H113" s="17" t="s">
        <v>76</v>
      </c>
      <c r="I113" s="18" t="s">
        <v>87</v>
      </c>
    </row>
    <row r="114" spans="1:9" x14ac:dyDescent="0.2">
      <c r="A114" s="11" t="s">
        <v>5</v>
      </c>
      <c r="B114" s="12">
        <v>45566</v>
      </c>
      <c r="C114" s="13" t="s">
        <v>6</v>
      </c>
      <c r="D114" s="13" t="s">
        <v>7</v>
      </c>
      <c r="E114" s="13">
        <v>28</v>
      </c>
      <c r="F114" s="13" t="s">
        <v>81</v>
      </c>
      <c r="G114" s="13">
        <v>0</v>
      </c>
      <c r="H114" s="13" t="s">
        <v>76</v>
      </c>
      <c r="I114" s="14" t="s">
        <v>87</v>
      </c>
    </row>
    <row r="115" spans="1:9" hidden="1" x14ac:dyDescent="0.2">
      <c r="A115" s="15" t="s">
        <v>5</v>
      </c>
      <c r="B115" s="16">
        <v>45566</v>
      </c>
      <c r="C115" s="17" t="s">
        <v>30</v>
      </c>
      <c r="D115" s="17" t="s">
        <v>40</v>
      </c>
      <c r="E115" s="17">
        <v>-4.24</v>
      </c>
      <c r="F115" s="17" t="s">
        <v>82</v>
      </c>
      <c r="G115" s="17">
        <v>0</v>
      </c>
      <c r="H115" s="17" t="s">
        <v>76</v>
      </c>
      <c r="I115" s="18" t="s">
        <v>87</v>
      </c>
    </row>
    <row r="116" spans="1:9" hidden="1" x14ac:dyDescent="0.2">
      <c r="A116" s="11" t="s">
        <v>5</v>
      </c>
      <c r="B116" s="12">
        <v>45566</v>
      </c>
      <c r="C116" s="13" t="s">
        <v>12</v>
      </c>
      <c r="D116" s="13" t="s">
        <v>41</v>
      </c>
      <c r="E116" s="13">
        <v>-46.43</v>
      </c>
      <c r="F116" s="13" t="s">
        <v>82</v>
      </c>
      <c r="G116" s="13">
        <v>0</v>
      </c>
      <c r="H116" s="13" t="s">
        <v>76</v>
      </c>
      <c r="I116" s="14" t="s">
        <v>87</v>
      </c>
    </row>
    <row r="117" spans="1:9" hidden="1" x14ac:dyDescent="0.2">
      <c r="A117" s="15" t="s">
        <v>5</v>
      </c>
      <c r="B117" s="16">
        <v>45566</v>
      </c>
      <c r="C117" s="17" t="s">
        <v>10</v>
      </c>
      <c r="D117" s="17" t="s">
        <v>11</v>
      </c>
      <c r="E117" s="17">
        <v>-75</v>
      </c>
      <c r="F117" s="17" t="s">
        <v>82</v>
      </c>
      <c r="G117" s="17">
        <v>0</v>
      </c>
      <c r="H117" s="17" t="s">
        <v>76</v>
      </c>
      <c r="I117" s="18" t="s">
        <v>87</v>
      </c>
    </row>
    <row r="118" spans="1:9" x14ac:dyDescent="0.2">
      <c r="A118" s="11" t="s">
        <v>5</v>
      </c>
      <c r="B118" s="12">
        <v>45567</v>
      </c>
      <c r="C118" s="13" t="s">
        <v>8</v>
      </c>
      <c r="D118" s="13" t="s">
        <v>9</v>
      </c>
      <c r="E118" s="13">
        <v>125.49</v>
      </c>
      <c r="F118" s="13" t="s">
        <v>81</v>
      </c>
      <c r="G118" s="13">
        <v>0</v>
      </c>
      <c r="H118" s="13" t="s">
        <v>76</v>
      </c>
      <c r="I118" s="14" t="s">
        <v>87</v>
      </c>
    </row>
    <row r="119" spans="1:9" x14ac:dyDescent="0.2">
      <c r="A119" s="15" t="s">
        <v>5</v>
      </c>
      <c r="B119" s="16">
        <v>45567</v>
      </c>
      <c r="C119" s="17" t="s">
        <v>8</v>
      </c>
      <c r="D119" s="17" t="s">
        <v>9</v>
      </c>
      <c r="E119" s="17">
        <v>600.29</v>
      </c>
      <c r="F119" s="17" t="s">
        <v>81</v>
      </c>
      <c r="G119" s="17">
        <v>0</v>
      </c>
      <c r="H119" s="17" t="s">
        <v>76</v>
      </c>
      <c r="I119" s="18" t="s">
        <v>87</v>
      </c>
    </row>
    <row r="120" spans="1:9" hidden="1" x14ac:dyDescent="0.2">
      <c r="A120" s="11" t="s">
        <v>5</v>
      </c>
      <c r="B120" s="12">
        <v>45567</v>
      </c>
      <c r="C120" s="13" t="s">
        <v>6</v>
      </c>
      <c r="D120" s="13" t="s">
        <v>7</v>
      </c>
      <c r="E120" s="13">
        <v>-57</v>
      </c>
      <c r="F120" s="13" t="s">
        <v>82</v>
      </c>
      <c r="G120" s="13">
        <v>0</v>
      </c>
      <c r="H120" s="13" t="s">
        <v>76</v>
      </c>
      <c r="I120" s="14" t="s">
        <v>87</v>
      </c>
    </row>
    <row r="121" spans="1:9" hidden="1" x14ac:dyDescent="0.2">
      <c r="A121" s="15" t="s">
        <v>5</v>
      </c>
      <c r="B121" s="16">
        <v>45567</v>
      </c>
      <c r="C121" s="17" t="s">
        <v>17</v>
      </c>
      <c r="D121" s="17" t="s">
        <v>18</v>
      </c>
      <c r="E121" s="17">
        <v>-228.71</v>
      </c>
      <c r="F121" s="17" t="s">
        <v>82</v>
      </c>
      <c r="G121" s="17">
        <v>0</v>
      </c>
      <c r="H121" s="17" t="s">
        <v>76</v>
      </c>
      <c r="I121" s="18" t="s">
        <v>87</v>
      </c>
    </row>
    <row r="122" spans="1:9" hidden="1" x14ac:dyDescent="0.2">
      <c r="A122" s="11" t="s">
        <v>56</v>
      </c>
      <c r="B122" s="12">
        <v>45567</v>
      </c>
      <c r="C122" s="13" t="s">
        <v>17</v>
      </c>
      <c r="D122" s="13" t="s">
        <v>57</v>
      </c>
      <c r="E122" s="13">
        <v>228.71</v>
      </c>
      <c r="F122" s="13" t="s">
        <v>81</v>
      </c>
      <c r="G122" s="13">
        <v>0</v>
      </c>
      <c r="H122" s="13" t="s">
        <v>76</v>
      </c>
      <c r="I122" s="14" t="s">
        <v>87</v>
      </c>
    </row>
    <row r="123" spans="1:9" hidden="1" x14ac:dyDescent="0.2">
      <c r="A123" s="15" t="s">
        <v>56</v>
      </c>
      <c r="B123" s="16">
        <v>45567</v>
      </c>
      <c r="C123" s="17" t="s">
        <v>33</v>
      </c>
      <c r="D123" s="17" t="s">
        <v>60</v>
      </c>
      <c r="E123" s="17">
        <v>-29.23</v>
      </c>
      <c r="F123" s="17" t="s">
        <v>82</v>
      </c>
      <c r="G123" s="17">
        <v>0</v>
      </c>
      <c r="H123" s="17" t="s">
        <v>76</v>
      </c>
      <c r="I123" s="18" t="s">
        <v>87</v>
      </c>
    </row>
    <row r="124" spans="1:9" hidden="1" x14ac:dyDescent="0.2">
      <c r="A124" s="11" t="s">
        <v>5</v>
      </c>
      <c r="B124" s="12">
        <v>45568</v>
      </c>
      <c r="C124" s="13" t="s">
        <v>10</v>
      </c>
      <c r="D124" s="13" t="s">
        <v>7</v>
      </c>
      <c r="E124" s="13">
        <v>-75</v>
      </c>
      <c r="F124" s="13" t="s">
        <v>82</v>
      </c>
      <c r="G124" s="13">
        <v>0</v>
      </c>
      <c r="H124" s="13" t="s">
        <v>76</v>
      </c>
      <c r="I124" s="14" t="s">
        <v>87</v>
      </c>
    </row>
    <row r="125" spans="1:9" x14ac:dyDescent="0.2">
      <c r="A125" s="15" t="s">
        <v>5</v>
      </c>
      <c r="B125" s="16">
        <v>45569</v>
      </c>
      <c r="C125" s="17" t="s">
        <v>42</v>
      </c>
      <c r="D125" s="17" t="s">
        <v>43</v>
      </c>
      <c r="E125" s="17">
        <v>85</v>
      </c>
      <c r="F125" s="17" t="s">
        <v>81</v>
      </c>
      <c r="G125" s="17">
        <v>0</v>
      </c>
      <c r="H125" s="17" t="s">
        <v>76</v>
      </c>
      <c r="I125" s="18" t="s">
        <v>86</v>
      </c>
    </row>
    <row r="126" spans="1:9" hidden="1" x14ac:dyDescent="0.2">
      <c r="A126" s="11" t="s">
        <v>5</v>
      </c>
      <c r="B126" s="12">
        <v>45569</v>
      </c>
      <c r="C126" s="13" t="s">
        <v>10</v>
      </c>
      <c r="D126" s="13" t="s">
        <v>11</v>
      </c>
      <c r="E126" s="13">
        <v>-75</v>
      </c>
      <c r="F126" s="13" t="s">
        <v>82</v>
      </c>
      <c r="G126" s="13">
        <v>0</v>
      </c>
      <c r="H126" s="13" t="s">
        <v>76</v>
      </c>
      <c r="I126" s="14" t="s">
        <v>86</v>
      </c>
    </row>
    <row r="127" spans="1:9" hidden="1" x14ac:dyDescent="0.2">
      <c r="A127" s="15" t="s">
        <v>56</v>
      </c>
      <c r="B127" s="16">
        <v>45571</v>
      </c>
      <c r="C127" s="17" t="s">
        <v>33</v>
      </c>
      <c r="D127" s="17" t="s">
        <v>60</v>
      </c>
      <c r="E127" s="17">
        <v>-41.59</v>
      </c>
      <c r="F127" s="17" t="s">
        <v>82</v>
      </c>
      <c r="G127" s="17">
        <v>0</v>
      </c>
      <c r="H127" s="17" t="s">
        <v>76</v>
      </c>
      <c r="I127" s="18" t="s">
        <v>86</v>
      </c>
    </row>
    <row r="128" spans="1:9" hidden="1" x14ac:dyDescent="0.2">
      <c r="A128" s="11" t="s">
        <v>56</v>
      </c>
      <c r="B128" s="12">
        <v>45571</v>
      </c>
      <c r="C128" s="13" t="s">
        <v>15</v>
      </c>
      <c r="D128" s="13" t="s">
        <v>66</v>
      </c>
      <c r="E128" s="13">
        <v>-23.16</v>
      </c>
      <c r="F128" s="13" t="s">
        <v>82</v>
      </c>
      <c r="G128" s="13">
        <v>0</v>
      </c>
      <c r="H128" s="13" t="s">
        <v>76</v>
      </c>
      <c r="I128" s="14" t="s">
        <v>86</v>
      </c>
    </row>
    <row r="129" spans="1:9" hidden="1" x14ac:dyDescent="0.2">
      <c r="A129" s="15" t="s">
        <v>56</v>
      </c>
      <c r="B129" s="16">
        <v>45571</v>
      </c>
      <c r="C129" s="17" t="s">
        <v>15</v>
      </c>
      <c r="D129" s="17" t="s">
        <v>66</v>
      </c>
      <c r="E129" s="17">
        <v>-29.99</v>
      </c>
      <c r="F129" s="17" t="s">
        <v>82</v>
      </c>
      <c r="G129" s="17">
        <v>0</v>
      </c>
      <c r="H129" s="17" t="s">
        <v>76</v>
      </c>
      <c r="I129" s="18" t="s">
        <v>86</v>
      </c>
    </row>
    <row r="130" spans="1:9" x14ac:dyDescent="0.2">
      <c r="A130" s="11" t="s">
        <v>5</v>
      </c>
      <c r="B130" s="12">
        <v>45572</v>
      </c>
      <c r="C130" s="13" t="s">
        <v>6</v>
      </c>
      <c r="D130" s="13" t="s">
        <v>7</v>
      </c>
      <c r="E130" s="13">
        <v>43.5</v>
      </c>
      <c r="F130" s="13" t="s">
        <v>81</v>
      </c>
      <c r="G130" s="13">
        <v>0</v>
      </c>
      <c r="H130" s="13" t="s">
        <v>76</v>
      </c>
      <c r="I130" s="14" t="s">
        <v>87</v>
      </c>
    </row>
    <row r="131" spans="1:9" x14ac:dyDescent="0.2">
      <c r="A131" s="15" t="s">
        <v>5</v>
      </c>
      <c r="B131" s="16">
        <v>45572</v>
      </c>
      <c r="C131" s="17" t="s">
        <v>8</v>
      </c>
      <c r="D131" s="17" t="s">
        <v>9</v>
      </c>
      <c r="E131" s="17">
        <v>86.21</v>
      </c>
      <c r="F131" s="17" t="s">
        <v>81</v>
      </c>
      <c r="G131" s="17">
        <v>0</v>
      </c>
      <c r="H131" s="17" t="s">
        <v>76</v>
      </c>
      <c r="I131" s="18" t="s">
        <v>87</v>
      </c>
    </row>
    <row r="132" spans="1:9" hidden="1" x14ac:dyDescent="0.2">
      <c r="A132" s="11" t="s">
        <v>5</v>
      </c>
      <c r="B132" s="12">
        <v>45572</v>
      </c>
      <c r="C132" s="13" t="s">
        <v>6</v>
      </c>
      <c r="D132" s="13" t="s">
        <v>7</v>
      </c>
      <c r="E132" s="13">
        <v>-7</v>
      </c>
      <c r="F132" s="13" t="s">
        <v>82</v>
      </c>
      <c r="G132" s="13">
        <v>0</v>
      </c>
      <c r="H132" s="13" t="s">
        <v>76</v>
      </c>
      <c r="I132" s="14" t="s">
        <v>87</v>
      </c>
    </row>
    <row r="133" spans="1:9" hidden="1" x14ac:dyDescent="0.2">
      <c r="A133" s="15" t="s">
        <v>5</v>
      </c>
      <c r="B133" s="16">
        <v>45572</v>
      </c>
      <c r="C133" s="17" t="s">
        <v>44</v>
      </c>
      <c r="D133" s="17" t="s">
        <v>45</v>
      </c>
      <c r="E133" s="17">
        <v>-42.26</v>
      </c>
      <c r="F133" s="17" t="s">
        <v>82</v>
      </c>
      <c r="G133" s="17">
        <v>0</v>
      </c>
      <c r="H133" s="17" t="s">
        <v>76</v>
      </c>
      <c r="I133" s="18" t="s">
        <v>87</v>
      </c>
    </row>
    <row r="134" spans="1:9" hidden="1" x14ac:dyDescent="0.2">
      <c r="A134" s="11" t="s">
        <v>5</v>
      </c>
      <c r="B134" s="12">
        <v>45573</v>
      </c>
      <c r="C134" s="13" t="s">
        <v>6</v>
      </c>
      <c r="D134" s="13" t="s">
        <v>7</v>
      </c>
      <c r="E134" s="13">
        <v>-19</v>
      </c>
      <c r="F134" s="13" t="s">
        <v>82</v>
      </c>
      <c r="G134" s="13">
        <v>0</v>
      </c>
      <c r="H134" s="13" t="s">
        <v>76</v>
      </c>
      <c r="I134" s="14" t="s">
        <v>87</v>
      </c>
    </row>
    <row r="135" spans="1:9" hidden="1" x14ac:dyDescent="0.2">
      <c r="A135" s="15" t="s">
        <v>5</v>
      </c>
      <c r="B135" s="16">
        <v>45573</v>
      </c>
      <c r="C135" s="17" t="s">
        <v>12</v>
      </c>
      <c r="D135" s="17" t="s">
        <v>46</v>
      </c>
      <c r="E135" s="17">
        <v>-2.83</v>
      </c>
      <c r="F135" s="17" t="s">
        <v>82</v>
      </c>
      <c r="G135" s="17">
        <v>0</v>
      </c>
      <c r="H135" s="17" t="s">
        <v>76</v>
      </c>
      <c r="I135" s="18" t="s">
        <v>87</v>
      </c>
    </row>
    <row r="136" spans="1:9" hidden="1" x14ac:dyDescent="0.2">
      <c r="A136" s="11" t="s">
        <v>5</v>
      </c>
      <c r="B136" s="12">
        <v>45573</v>
      </c>
      <c r="C136" s="13" t="s">
        <v>12</v>
      </c>
      <c r="D136" s="13" t="s">
        <v>46</v>
      </c>
      <c r="E136" s="13">
        <v>-17.28</v>
      </c>
      <c r="F136" s="13" t="s">
        <v>82</v>
      </c>
      <c r="G136" s="13">
        <v>0</v>
      </c>
      <c r="H136" s="13" t="s">
        <v>76</v>
      </c>
      <c r="I136" s="14" t="s">
        <v>87</v>
      </c>
    </row>
    <row r="137" spans="1:9" hidden="1" x14ac:dyDescent="0.2">
      <c r="A137" s="15" t="s">
        <v>5</v>
      </c>
      <c r="B137" s="16">
        <v>45573</v>
      </c>
      <c r="C137" s="17" t="s">
        <v>10</v>
      </c>
      <c r="D137" s="17" t="s">
        <v>11</v>
      </c>
      <c r="E137" s="17">
        <v>-75</v>
      </c>
      <c r="F137" s="17" t="s">
        <v>82</v>
      </c>
      <c r="G137" s="17">
        <v>0</v>
      </c>
      <c r="H137" s="17" t="s">
        <v>76</v>
      </c>
      <c r="I137" s="18" t="s">
        <v>87</v>
      </c>
    </row>
    <row r="138" spans="1:9" hidden="1" x14ac:dyDescent="0.2">
      <c r="A138" s="11" t="s">
        <v>5</v>
      </c>
      <c r="B138" s="12">
        <v>45574</v>
      </c>
      <c r="C138" s="13" t="s">
        <v>10</v>
      </c>
      <c r="D138" s="13" t="s">
        <v>11</v>
      </c>
      <c r="E138" s="13">
        <v>-75</v>
      </c>
      <c r="F138" s="13" t="s">
        <v>82</v>
      </c>
      <c r="G138" s="13">
        <v>0</v>
      </c>
      <c r="H138" s="13" t="s">
        <v>76</v>
      </c>
      <c r="I138" s="14" t="s">
        <v>87</v>
      </c>
    </row>
    <row r="139" spans="1:9" hidden="1" x14ac:dyDescent="0.2">
      <c r="A139" s="15" t="s">
        <v>5</v>
      </c>
      <c r="B139" s="16">
        <v>45575</v>
      </c>
      <c r="C139" s="17" t="s">
        <v>10</v>
      </c>
      <c r="D139" s="17" t="s">
        <v>11</v>
      </c>
      <c r="E139" s="17">
        <v>-75</v>
      </c>
      <c r="F139" s="17" t="s">
        <v>82</v>
      </c>
      <c r="G139" s="17">
        <v>0</v>
      </c>
      <c r="H139" s="17" t="s">
        <v>76</v>
      </c>
      <c r="I139" s="18" t="s">
        <v>87</v>
      </c>
    </row>
    <row r="140" spans="1:9" hidden="1" x14ac:dyDescent="0.2">
      <c r="A140" s="11" t="s">
        <v>5</v>
      </c>
      <c r="B140" s="12">
        <v>45576</v>
      </c>
      <c r="C140" s="13" t="s">
        <v>12</v>
      </c>
      <c r="D140" s="13" t="s">
        <v>19</v>
      </c>
      <c r="E140" s="13">
        <v>-2.2999999999999998</v>
      </c>
      <c r="F140" s="13" t="s">
        <v>82</v>
      </c>
      <c r="G140" s="13">
        <v>0</v>
      </c>
      <c r="H140" s="13" t="s">
        <v>76</v>
      </c>
      <c r="I140" s="14" t="s">
        <v>86</v>
      </c>
    </row>
    <row r="141" spans="1:9" hidden="1" x14ac:dyDescent="0.2">
      <c r="A141" s="15" t="s">
        <v>5</v>
      </c>
      <c r="B141" s="16">
        <v>45576</v>
      </c>
      <c r="C141" s="17" t="s">
        <v>33</v>
      </c>
      <c r="D141" s="17" t="s">
        <v>47</v>
      </c>
      <c r="E141" s="17">
        <v>-15.8</v>
      </c>
      <c r="F141" s="17" t="s">
        <v>82</v>
      </c>
      <c r="G141" s="17">
        <v>0</v>
      </c>
      <c r="H141" s="17" t="s">
        <v>76</v>
      </c>
      <c r="I141" s="18" t="s">
        <v>86</v>
      </c>
    </row>
    <row r="142" spans="1:9" hidden="1" x14ac:dyDescent="0.2">
      <c r="A142" s="11" t="s">
        <v>5</v>
      </c>
      <c r="B142" s="12">
        <v>45576</v>
      </c>
      <c r="C142" s="13" t="s">
        <v>33</v>
      </c>
      <c r="D142" s="13" t="s">
        <v>48</v>
      </c>
      <c r="E142" s="13">
        <v>-70.510000000000005</v>
      </c>
      <c r="F142" s="13" t="s">
        <v>82</v>
      </c>
      <c r="G142" s="13">
        <v>0</v>
      </c>
      <c r="H142" s="13" t="s">
        <v>76</v>
      </c>
      <c r="I142" s="14" t="s">
        <v>86</v>
      </c>
    </row>
    <row r="143" spans="1:9" hidden="1" x14ac:dyDescent="0.2">
      <c r="A143" s="15" t="s">
        <v>5</v>
      </c>
      <c r="B143" s="16">
        <v>45580</v>
      </c>
      <c r="C143" s="17" t="s">
        <v>10</v>
      </c>
      <c r="D143" s="17" t="s">
        <v>11</v>
      </c>
      <c r="E143" s="17">
        <v>-300</v>
      </c>
      <c r="F143" s="17" t="s">
        <v>82</v>
      </c>
      <c r="G143" s="17">
        <v>0</v>
      </c>
      <c r="H143" s="17" t="s">
        <v>76</v>
      </c>
      <c r="I143" s="18" t="s">
        <v>87</v>
      </c>
    </row>
    <row r="144" spans="1:9" x14ac:dyDescent="0.2">
      <c r="A144" s="11" t="s">
        <v>5</v>
      </c>
      <c r="B144" s="12">
        <v>45580</v>
      </c>
      <c r="C144" s="13" t="s">
        <v>6</v>
      </c>
      <c r="D144" s="13" t="s">
        <v>7</v>
      </c>
      <c r="E144" s="13">
        <v>20</v>
      </c>
      <c r="F144" s="13" t="s">
        <v>81</v>
      </c>
      <c r="G144" s="13">
        <v>0</v>
      </c>
      <c r="H144" s="13" t="s">
        <v>76</v>
      </c>
      <c r="I144" s="14" t="s">
        <v>87</v>
      </c>
    </row>
    <row r="145" spans="1:9" x14ac:dyDescent="0.2">
      <c r="A145" s="15" t="s">
        <v>5</v>
      </c>
      <c r="B145" s="16">
        <v>45580</v>
      </c>
      <c r="C145" s="17" t="s">
        <v>6</v>
      </c>
      <c r="D145" s="17" t="s">
        <v>7</v>
      </c>
      <c r="E145" s="17">
        <v>50</v>
      </c>
      <c r="F145" s="17" t="s">
        <v>81</v>
      </c>
      <c r="G145" s="17">
        <v>0</v>
      </c>
      <c r="H145" s="17" t="s">
        <v>76</v>
      </c>
      <c r="I145" s="18" t="s">
        <v>87</v>
      </c>
    </row>
    <row r="146" spans="1:9" x14ac:dyDescent="0.2">
      <c r="A146" s="11" t="s">
        <v>5</v>
      </c>
      <c r="B146" s="12">
        <v>45580</v>
      </c>
      <c r="C146" s="13" t="s">
        <v>42</v>
      </c>
      <c r="D146" s="13" t="s">
        <v>43</v>
      </c>
      <c r="E146" s="13">
        <v>140</v>
      </c>
      <c r="F146" s="13" t="s">
        <v>81</v>
      </c>
      <c r="G146" s="13">
        <v>0</v>
      </c>
      <c r="H146" s="13" t="s">
        <v>76</v>
      </c>
      <c r="I146" s="14" t="s">
        <v>87</v>
      </c>
    </row>
    <row r="147" spans="1:9" hidden="1" x14ac:dyDescent="0.2">
      <c r="A147" s="15" t="s">
        <v>5</v>
      </c>
      <c r="B147" s="16">
        <v>45580</v>
      </c>
      <c r="C147" s="17" t="s">
        <v>6</v>
      </c>
      <c r="D147" s="17" t="s">
        <v>7</v>
      </c>
      <c r="E147" s="17">
        <v>-13</v>
      </c>
      <c r="F147" s="17" t="s">
        <v>82</v>
      </c>
      <c r="G147" s="17">
        <v>0</v>
      </c>
      <c r="H147" s="17" t="s">
        <v>76</v>
      </c>
      <c r="I147" s="18" t="s">
        <v>87</v>
      </c>
    </row>
    <row r="148" spans="1:9" hidden="1" x14ac:dyDescent="0.2">
      <c r="A148" s="11" t="s">
        <v>5</v>
      </c>
      <c r="B148" s="12">
        <v>45580</v>
      </c>
      <c r="C148" s="13" t="s">
        <v>6</v>
      </c>
      <c r="D148" s="13" t="s">
        <v>7</v>
      </c>
      <c r="E148" s="13">
        <v>-19</v>
      </c>
      <c r="F148" s="13" t="s">
        <v>82</v>
      </c>
      <c r="G148" s="13">
        <v>0</v>
      </c>
      <c r="H148" s="13" t="s">
        <v>76</v>
      </c>
      <c r="I148" s="14" t="s">
        <v>87</v>
      </c>
    </row>
    <row r="149" spans="1:9" hidden="1" x14ac:dyDescent="0.2">
      <c r="A149" s="15" t="s">
        <v>5</v>
      </c>
      <c r="B149" s="16">
        <v>45580</v>
      </c>
      <c r="C149" s="17" t="s">
        <v>15</v>
      </c>
      <c r="D149" s="17" t="s">
        <v>49</v>
      </c>
      <c r="E149" s="17">
        <v>-9.1300000000000008</v>
      </c>
      <c r="F149" s="17" t="s">
        <v>82</v>
      </c>
      <c r="G149" s="17">
        <v>0</v>
      </c>
      <c r="H149" s="17" t="s">
        <v>76</v>
      </c>
      <c r="I149" s="18" t="s">
        <v>87</v>
      </c>
    </row>
    <row r="150" spans="1:9" hidden="1" x14ac:dyDescent="0.2">
      <c r="A150" s="11" t="s">
        <v>5</v>
      </c>
      <c r="B150" s="12">
        <v>45580</v>
      </c>
      <c r="C150" s="13" t="s">
        <v>15</v>
      </c>
      <c r="D150" s="13" t="s">
        <v>14</v>
      </c>
      <c r="E150" s="13">
        <v>-11.85</v>
      </c>
      <c r="F150" s="13" t="s">
        <v>82</v>
      </c>
      <c r="G150" s="13">
        <v>0</v>
      </c>
      <c r="H150" s="13" t="s">
        <v>76</v>
      </c>
      <c r="I150" s="14" t="s">
        <v>87</v>
      </c>
    </row>
    <row r="151" spans="1:9" hidden="1" x14ac:dyDescent="0.2">
      <c r="A151" s="15" t="s">
        <v>5</v>
      </c>
      <c r="B151" s="16">
        <v>45580</v>
      </c>
      <c r="C151" s="17" t="s">
        <v>15</v>
      </c>
      <c r="D151" s="17" t="s">
        <v>50</v>
      </c>
      <c r="E151" s="17">
        <v>-16.100000000000001</v>
      </c>
      <c r="F151" s="17" t="s">
        <v>82</v>
      </c>
      <c r="G151" s="17">
        <v>0</v>
      </c>
      <c r="H151" s="17" t="s">
        <v>76</v>
      </c>
      <c r="I151" s="18" t="s">
        <v>87</v>
      </c>
    </row>
    <row r="152" spans="1:9" hidden="1" x14ac:dyDescent="0.2">
      <c r="A152" s="11" t="s">
        <v>5</v>
      </c>
      <c r="B152" s="12">
        <v>45580</v>
      </c>
      <c r="C152" s="13" t="s">
        <v>15</v>
      </c>
      <c r="D152" s="13" t="s">
        <v>49</v>
      </c>
      <c r="E152" s="13">
        <v>-18.28</v>
      </c>
      <c r="F152" s="13" t="s">
        <v>82</v>
      </c>
      <c r="G152" s="13">
        <v>0</v>
      </c>
      <c r="H152" s="13" t="s">
        <v>76</v>
      </c>
      <c r="I152" s="14" t="s">
        <v>87</v>
      </c>
    </row>
    <row r="153" spans="1:9" hidden="1" x14ac:dyDescent="0.2">
      <c r="A153" s="15" t="s">
        <v>5</v>
      </c>
      <c r="B153" s="16">
        <v>45580</v>
      </c>
      <c r="C153" s="17" t="s">
        <v>15</v>
      </c>
      <c r="D153" s="17" t="s">
        <v>49</v>
      </c>
      <c r="E153" s="17">
        <v>-22.43</v>
      </c>
      <c r="F153" s="17" t="s">
        <v>82</v>
      </c>
      <c r="G153" s="17">
        <v>0</v>
      </c>
      <c r="H153" s="17" t="s">
        <v>76</v>
      </c>
      <c r="I153" s="18" t="s">
        <v>87</v>
      </c>
    </row>
    <row r="154" spans="1:9" hidden="1" x14ac:dyDescent="0.2">
      <c r="A154" s="11" t="s">
        <v>5</v>
      </c>
      <c r="B154" s="12">
        <v>45580</v>
      </c>
      <c r="C154" s="13" t="s">
        <v>15</v>
      </c>
      <c r="D154" s="13" t="s">
        <v>51</v>
      </c>
      <c r="E154" s="13">
        <v>-22.6</v>
      </c>
      <c r="F154" s="13" t="s">
        <v>82</v>
      </c>
      <c r="G154" s="13">
        <v>0</v>
      </c>
      <c r="H154" s="13" t="s">
        <v>76</v>
      </c>
      <c r="I154" s="14" t="s">
        <v>87</v>
      </c>
    </row>
    <row r="155" spans="1:9" hidden="1" x14ac:dyDescent="0.2">
      <c r="A155" s="15" t="s">
        <v>5</v>
      </c>
      <c r="B155" s="16">
        <v>45580</v>
      </c>
      <c r="C155" s="17" t="s">
        <v>15</v>
      </c>
      <c r="D155" s="17" t="s">
        <v>49</v>
      </c>
      <c r="E155" s="17">
        <v>-36.53</v>
      </c>
      <c r="F155" s="17" t="s">
        <v>82</v>
      </c>
      <c r="G155" s="17">
        <v>0</v>
      </c>
      <c r="H155" s="17" t="s">
        <v>76</v>
      </c>
      <c r="I155" s="18" t="s">
        <v>87</v>
      </c>
    </row>
    <row r="156" spans="1:9" hidden="1" x14ac:dyDescent="0.2">
      <c r="A156" s="11" t="s">
        <v>5</v>
      </c>
      <c r="B156" s="12">
        <v>45580</v>
      </c>
      <c r="C156" s="13" t="s">
        <v>10</v>
      </c>
      <c r="D156" s="13" t="s">
        <v>11</v>
      </c>
      <c r="E156" s="13">
        <v>-75</v>
      </c>
      <c r="F156" s="13" t="s">
        <v>82</v>
      </c>
      <c r="G156" s="13">
        <v>0</v>
      </c>
      <c r="H156" s="13" t="s">
        <v>76</v>
      </c>
      <c r="I156" s="14" t="s">
        <v>87</v>
      </c>
    </row>
    <row r="157" spans="1:9" hidden="1" x14ac:dyDescent="0.2">
      <c r="A157" s="15" t="s">
        <v>5</v>
      </c>
      <c r="B157" s="16">
        <v>45580</v>
      </c>
      <c r="C157" s="17" t="s">
        <v>17</v>
      </c>
      <c r="D157" s="17" t="s">
        <v>18</v>
      </c>
      <c r="E157" s="17">
        <v>-263.77999999999997</v>
      </c>
      <c r="F157" s="17" t="s">
        <v>82</v>
      </c>
      <c r="G157" s="17">
        <v>0</v>
      </c>
      <c r="H157" s="17" t="s">
        <v>76</v>
      </c>
      <c r="I157" s="18" t="s">
        <v>87</v>
      </c>
    </row>
    <row r="158" spans="1:9" hidden="1" x14ac:dyDescent="0.2">
      <c r="A158" s="11" t="s">
        <v>5</v>
      </c>
      <c r="B158" s="12">
        <v>45581</v>
      </c>
      <c r="C158" s="13" t="s">
        <v>10</v>
      </c>
      <c r="D158" s="13" t="s">
        <v>11</v>
      </c>
      <c r="E158" s="13">
        <v>-75</v>
      </c>
      <c r="F158" s="13" t="s">
        <v>82</v>
      </c>
      <c r="G158" s="13">
        <v>0</v>
      </c>
      <c r="H158" s="13" t="s">
        <v>76</v>
      </c>
      <c r="I158" s="14" t="s">
        <v>87</v>
      </c>
    </row>
    <row r="159" spans="1:9" hidden="1" x14ac:dyDescent="0.2">
      <c r="A159" s="15" t="s">
        <v>5</v>
      </c>
      <c r="B159" s="16">
        <v>45581</v>
      </c>
      <c r="C159" s="17" t="s">
        <v>10</v>
      </c>
      <c r="D159" s="17" t="s">
        <v>11</v>
      </c>
      <c r="E159" s="17">
        <v>-75</v>
      </c>
      <c r="F159" s="17" t="s">
        <v>82</v>
      </c>
      <c r="G159" s="17">
        <v>0</v>
      </c>
      <c r="H159" s="17" t="s">
        <v>76</v>
      </c>
      <c r="I159" s="18" t="s">
        <v>87</v>
      </c>
    </row>
    <row r="160" spans="1:9" x14ac:dyDescent="0.2">
      <c r="A160" s="11" t="s">
        <v>5</v>
      </c>
      <c r="B160" s="12">
        <v>45582</v>
      </c>
      <c r="C160" s="13" t="s">
        <v>8</v>
      </c>
      <c r="D160" s="13" t="s">
        <v>9</v>
      </c>
      <c r="E160" s="13">
        <v>582.47</v>
      </c>
      <c r="F160" s="13" t="s">
        <v>81</v>
      </c>
      <c r="G160" s="13">
        <v>0</v>
      </c>
      <c r="H160" s="13" t="s">
        <v>76</v>
      </c>
      <c r="I160" s="14" t="s">
        <v>87</v>
      </c>
    </row>
    <row r="161" spans="1:9" hidden="1" x14ac:dyDescent="0.2">
      <c r="A161" s="15" t="s">
        <v>5</v>
      </c>
      <c r="B161" s="16">
        <v>45582</v>
      </c>
      <c r="C161" s="17" t="s">
        <v>6</v>
      </c>
      <c r="D161" s="17" t="s">
        <v>7</v>
      </c>
      <c r="E161" s="17">
        <v>-42</v>
      </c>
      <c r="F161" s="17" t="s">
        <v>82</v>
      </c>
      <c r="G161" s="17">
        <v>0</v>
      </c>
      <c r="H161" s="17" t="s">
        <v>76</v>
      </c>
      <c r="I161" s="18" t="s">
        <v>87</v>
      </c>
    </row>
    <row r="162" spans="1:9" hidden="1" x14ac:dyDescent="0.2">
      <c r="A162" s="11" t="s">
        <v>5</v>
      </c>
      <c r="B162" s="12">
        <v>45582</v>
      </c>
      <c r="C162" s="13" t="s">
        <v>12</v>
      </c>
      <c r="D162" s="13" t="s">
        <v>45</v>
      </c>
      <c r="E162" s="13">
        <v>-3.39</v>
      </c>
      <c r="F162" s="13" t="s">
        <v>82</v>
      </c>
      <c r="G162" s="13">
        <v>0</v>
      </c>
      <c r="H162" s="13" t="s">
        <v>76</v>
      </c>
      <c r="I162" s="14" t="s">
        <v>87</v>
      </c>
    </row>
    <row r="163" spans="1:9" hidden="1" x14ac:dyDescent="0.2">
      <c r="A163" s="15" t="s">
        <v>5</v>
      </c>
      <c r="B163" s="16">
        <v>45582</v>
      </c>
      <c r="C163" s="17" t="s">
        <v>10</v>
      </c>
      <c r="D163" s="17" t="s">
        <v>11</v>
      </c>
      <c r="E163" s="17">
        <v>-75</v>
      </c>
      <c r="F163" s="17" t="s">
        <v>82</v>
      </c>
      <c r="G163" s="17">
        <v>0</v>
      </c>
      <c r="H163" s="17" t="s">
        <v>76</v>
      </c>
      <c r="I163" s="18" t="s">
        <v>87</v>
      </c>
    </row>
    <row r="164" spans="1:9" x14ac:dyDescent="0.2">
      <c r="A164" s="11" t="s">
        <v>5</v>
      </c>
      <c r="B164" s="12">
        <v>45583</v>
      </c>
      <c r="C164" s="13" t="s">
        <v>6</v>
      </c>
      <c r="D164" s="13" t="s">
        <v>7</v>
      </c>
      <c r="E164" s="13">
        <v>100</v>
      </c>
      <c r="F164" s="13" t="s">
        <v>81</v>
      </c>
      <c r="G164" s="13">
        <v>0</v>
      </c>
      <c r="H164" s="13" t="s">
        <v>76</v>
      </c>
      <c r="I164" s="14" t="s">
        <v>86</v>
      </c>
    </row>
    <row r="165" spans="1:9" hidden="1" x14ac:dyDescent="0.2">
      <c r="A165" s="15" t="s">
        <v>5</v>
      </c>
      <c r="B165" s="16">
        <v>45583</v>
      </c>
      <c r="C165" s="17" t="s">
        <v>33</v>
      </c>
      <c r="D165" s="17" t="s">
        <v>48</v>
      </c>
      <c r="E165" s="17">
        <v>-57.18</v>
      </c>
      <c r="F165" s="17" t="s">
        <v>82</v>
      </c>
      <c r="G165" s="17">
        <v>0</v>
      </c>
      <c r="H165" s="17" t="s">
        <v>76</v>
      </c>
      <c r="I165" s="18" t="s">
        <v>86</v>
      </c>
    </row>
    <row r="166" spans="1:9" hidden="1" x14ac:dyDescent="0.2">
      <c r="A166" s="11" t="s">
        <v>5</v>
      </c>
      <c r="B166" s="12">
        <v>45586</v>
      </c>
      <c r="C166" s="13" t="s">
        <v>33</v>
      </c>
      <c r="D166" s="13" t="s">
        <v>52</v>
      </c>
      <c r="E166" s="13">
        <v>-3.49</v>
      </c>
      <c r="F166" s="13" t="s">
        <v>82</v>
      </c>
      <c r="G166" s="13">
        <v>0</v>
      </c>
      <c r="H166" s="13" t="s">
        <v>76</v>
      </c>
      <c r="I166" s="14" t="s">
        <v>87</v>
      </c>
    </row>
    <row r="167" spans="1:9" hidden="1" x14ac:dyDescent="0.2">
      <c r="A167" s="15" t="s">
        <v>5</v>
      </c>
      <c r="B167" s="16">
        <v>45587</v>
      </c>
      <c r="C167" s="17" t="s">
        <v>24</v>
      </c>
      <c r="D167" s="17" t="s">
        <v>7</v>
      </c>
      <c r="E167" s="17">
        <v>300</v>
      </c>
      <c r="F167" s="17" t="s">
        <v>81</v>
      </c>
      <c r="G167" s="17">
        <v>0</v>
      </c>
      <c r="H167" s="17" t="s">
        <v>76</v>
      </c>
      <c r="I167" s="18" t="s">
        <v>87</v>
      </c>
    </row>
    <row r="168" spans="1:9" hidden="1" x14ac:dyDescent="0.2">
      <c r="A168" s="11" t="s">
        <v>5</v>
      </c>
      <c r="B168" s="12">
        <v>45587</v>
      </c>
      <c r="C168" s="13" t="s">
        <v>10</v>
      </c>
      <c r="D168" s="13" t="s">
        <v>11</v>
      </c>
      <c r="E168" s="13">
        <v>-75</v>
      </c>
      <c r="F168" s="13" t="s">
        <v>82</v>
      </c>
      <c r="G168" s="13">
        <v>0</v>
      </c>
      <c r="H168" s="13" t="s">
        <v>76</v>
      </c>
      <c r="I168" s="14" t="s">
        <v>87</v>
      </c>
    </row>
    <row r="169" spans="1:9" hidden="1" x14ac:dyDescent="0.2">
      <c r="A169" s="15" t="s">
        <v>5</v>
      </c>
      <c r="B169" s="16">
        <v>45588</v>
      </c>
      <c r="C169" s="17" t="s">
        <v>12</v>
      </c>
      <c r="D169" s="17" t="s">
        <v>53</v>
      </c>
      <c r="E169" s="17">
        <v>-13.38</v>
      </c>
      <c r="F169" s="17" t="s">
        <v>82</v>
      </c>
      <c r="G169" s="17">
        <v>0</v>
      </c>
      <c r="H169" s="17" t="s">
        <v>76</v>
      </c>
      <c r="I169" s="18" t="s">
        <v>87</v>
      </c>
    </row>
    <row r="170" spans="1:9" hidden="1" x14ac:dyDescent="0.2">
      <c r="A170" s="11" t="s">
        <v>5</v>
      </c>
      <c r="B170" s="12">
        <v>45588</v>
      </c>
      <c r="C170" s="13" t="s">
        <v>10</v>
      </c>
      <c r="D170" s="13" t="s">
        <v>11</v>
      </c>
      <c r="E170" s="13">
        <v>-75</v>
      </c>
      <c r="F170" s="13" t="s">
        <v>82</v>
      </c>
      <c r="G170" s="13">
        <v>0</v>
      </c>
      <c r="H170" s="13" t="s">
        <v>76</v>
      </c>
      <c r="I170" s="14" t="s">
        <v>87</v>
      </c>
    </row>
    <row r="171" spans="1:9" hidden="1" x14ac:dyDescent="0.2">
      <c r="A171" s="15" t="s">
        <v>5</v>
      </c>
      <c r="B171" s="16">
        <v>45588</v>
      </c>
      <c r="C171" s="17" t="s">
        <v>17</v>
      </c>
      <c r="D171" s="17" t="s">
        <v>18</v>
      </c>
      <c r="E171" s="17">
        <v>-34.770000000000003</v>
      </c>
      <c r="F171" s="17" t="s">
        <v>82</v>
      </c>
      <c r="G171" s="17">
        <v>0</v>
      </c>
      <c r="H171" s="17" t="s">
        <v>76</v>
      </c>
      <c r="I171" s="18" t="s">
        <v>87</v>
      </c>
    </row>
    <row r="172" spans="1:9" hidden="1" x14ac:dyDescent="0.2">
      <c r="A172" s="11" t="s">
        <v>56</v>
      </c>
      <c r="B172" s="12">
        <v>45588</v>
      </c>
      <c r="C172" s="13" t="s">
        <v>17</v>
      </c>
      <c r="D172" s="13" t="s">
        <v>57</v>
      </c>
      <c r="E172" s="13">
        <v>34.770000000000003</v>
      </c>
      <c r="F172" s="13" t="s">
        <v>81</v>
      </c>
      <c r="G172" s="13">
        <v>0</v>
      </c>
      <c r="H172" s="13" t="s">
        <v>76</v>
      </c>
      <c r="I172" s="14" t="s">
        <v>87</v>
      </c>
    </row>
    <row r="173" spans="1:9" hidden="1" x14ac:dyDescent="0.2">
      <c r="A173" s="15" t="s">
        <v>5</v>
      </c>
      <c r="B173" s="16">
        <v>45589</v>
      </c>
      <c r="C173" s="17" t="s">
        <v>10</v>
      </c>
      <c r="D173" s="17" t="s">
        <v>11</v>
      </c>
      <c r="E173" s="17">
        <v>-75</v>
      </c>
      <c r="F173" s="17" t="s">
        <v>82</v>
      </c>
      <c r="G173" s="17">
        <v>0</v>
      </c>
      <c r="H173" s="17" t="s">
        <v>76</v>
      </c>
      <c r="I173" s="18" t="s">
        <v>87</v>
      </c>
    </row>
    <row r="174" spans="1:9" hidden="1" x14ac:dyDescent="0.2">
      <c r="A174" s="11" t="s">
        <v>5</v>
      </c>
      <c r="B174" s="12">
        <v>45590</v>
      </c>
      <c r="C174" s="13" t="s">
        <v>15</v>
      </c>
      <c r="D174" s="13" t="s">
        <v>16</v>
      </c>
      <c r="E174" s="13">
        <v>-33.75</v>
      </c>
      <c r="F174" s="13" t="s">
        <v>82</v>
      </c>
      <c r="G174" s="13">
        <v>0</v>
      </c>
      <c r="H174" s="13" t="s">
        <v>76</v>
      </c>
      <c r="I174" s="14" t="s">
        <v>86</v>
      </c>
    </row>
    <row r="175" spans="1:9" hidden="1" x14ac:dyDescent="0.2">
      <c r="A175" s="15" t="s">
        <v>56</v>
      </c>
      <c r="B175" s="16">
        <v>45591</v>
      </c>
      <c r="C175" s="17" t="s">
        <v>33</v>
      </c>
      <c r="D175" s="17" t="s">
        <v>34</v>
      </c>
      <c r="E175" s="17">
        <v>-83.19</v>
      </c>
      <c r="F175" s="17" t="s">
        <v>82</v>
      </c>
      <c r="G175" s="17">
        <v>0</v>
      </c>
      <c r="H175" s="17" t="s">
        <v>76</v>
      </c>
      <c r="I175" s="18" t="s">
        <v>86</v>
      </c>
    </row>
    <row r="176" spans="1:9" hidden="1" x14ac:dyDescent="0.2">
      <c r="A176" s="11" t="s">
        <v>56</v>
      </c>
      <c r="B176" s="12">
        <v>45592</v>
      </c>
      <c r="C176" s="13" t="s">
        <v>12</v>
      </c>
      <c r="D176" s="13" t="s">
        <v>58</v>
      </c>
      <c r="E176" s="13">
        <v>-16.100000000000001</v>
      </c>
      <c r="F176" s="13" t="s">
        <v>82</v>
      </c>
      <c r="G176" s="13">
        <v>0</v>
      </c>
      <c r="H176" s="13" t="s">
        <v>76</v>
      </c>
      <c r="I176" s="14" t="s">
        <v>86</v>
      </c>
    </row>
    <row r="177" spans="1:9" hidden="1" x14ac:dyDescent="0.2">
      <c r="A177" s="15" t="s">
        <v>56</v>
      </c>
      <c r="B177" s="16">
        <v>45592</v>
      </c>
      <c r="C177" s="17" t="s">
        <v>12</v>
      </c>
      <c r="D177" s="17" t="s">
        <v>54</v>
      </c>
      <c r="E177" s="17">
        <v>-8.92</v>
      </c>
      <c r="F177" s="17" t="s">
        <v>82</v>
      </c>
      <c r="G177" s="17">
        <v>0</v>
      </c>
      <c r="H177" s="17" t="s">
        <v>76</v>
      </c>
      <c r="I177" s="18" t="s">
        <v>86</v>
      </c>
    </row>
    <row r="178" spans="1:9" x14ac:dyDescent="0.2">
      <c r="A178" s="11" t="s">
        <v>5</v>
      </c>
      <c r="B178" s="12">
        <v>45593</v>
      </c>
      <c r="C178" s="13" t="s">
        <v>6</v>
      </c>
      <c r="D178" s="13" t="s">
        <v>7</v>
      </c>
      <c r="E178" s="13">
        <v>10</v>
      </c>
      <c r="F178" s="13" t="s">
        <v>81</v>
      </c>
      <c r="G178" s="13">
        <v>0</v>
      </c>
      <c r="H178" s="13" t="s">
        <v>76</v>
      </c>
      <c r="I178" s="14" t="s">
        <v>87</v>
      </c>
    </row>
    <row r="179" spans="1:9" x14ac:dyDescent="0.2">
      <c r="A179" s="15" t="s">
        <v>5</v>
      </c>
      <c r="B179" s="16">
        <v>45593</v>
      </c>
      <c r="C179" s="17" t="s">
        <v>6</v>
      </c>
      <c r="D179" s="17" t="s">
        <v>7</v>
      </c>
      <c r="E179" s="17">
        <v>31.22</v>
      </c>
      <c r="F179" s="17" t="s">
        <v>81</v>
      </c>
      <c r="G179" s="17">
        <v>0</v>
      </c>
      <c r="H179" s="17" t="s">
        <v>76</v>
      </c>
      <c r="I179" s="18" t="s">
        <v>87</v>
      </c>
    </row>
    <row r="180" spans="1:9" hidden="1" x14ac:dyDescent="0.2">
      <c r="A180" s="11" t="s">
        <v>5</v>
      </c>
      <c r="B180" s="12">
        <v>45593</v>
      </c>
      <c r="C180" s="13" t="s">
        <v>33</v>
      </c>
      <c r="D180" s="13" t="s">
        <v>52</v>
      </c>
      <c r="E180" s="13">
        <v>-30.96</v>
      </c>
      <c r="F180" s="13" t="s">
        <v>82</v>
      </c>
      <c r="G180" s="13">
        <v>0</v>
      </c>
      <c r="H180" s="13" t="s">
        <v>76</v>
      </c>
      <c r="I180" s="14" t="s">
        <v>87</v>
      </c>
    </row>
    <row r="181" spans="1:9" hidden="1" x14ac:dyDescent="0.2">
      <c r="A181" s="15" t="s">
        <v>5</v>
      </c>
      <c r="B181" s="16">
        <v>45593</v>
      </c>
      <c r="C181" s="17" t="s">
        <v>6</v>
      </c>
      <c r="D181" s="17" t="s">
        <v>7</v>
      </c>
      <c r="E181" s="17">
        <v>-30</v>
      </c>
      <c r="F181" s="17" t="s">
        <v>82</v>
      </c>
      <c r="G181" s="17">
        <v>0</v>
      </c>
      <c r="H181" s="17" t="s">
        <v>76</v>
      </c>
      <c r="I181" s="18" t="s">
        <v>87</v>
      </c>
    </row>
    <row r="182" spans="1:9" hidden="1" x14ac:dyDescent="0.2">
      <c r="A182" s="11" t="s">
        <v>5</v>
      </c>
      <c r="B182" s="12">
        <v>45593</v>
      </c>
      <c r="C182" s="13" t="s">
        <v>12</v>
      </c>
      <c r="D182" s="13" t="s">
        <v>14</v>
      </c>
      <c r="E182" s="13">
        <v>-11.85</v>
      </c>
      <c r="F182" s="13" t="s">
        <v>82</v>
      </c>
      <c r="G182" s="13">
        <v>0</v>
      </c>
      <c r="H182" s="13" t="s">
        <v>76</v>
      </c>
      <c r="I182" s="14" t="s">
        <v>87</v>
      </c>
    </row>
    <row r="183" spans="1:9" x14ac:dyDescent="0.2">
      <c r="A183" s="15" t="s">
        <v>5</v>
      </c>
      <c r="B183" s="16">
        <v>45594</v>
      </c>
      <c r="C183" s="17" t="s">
        <v>6</v>
      </c>
      <c r="D183" s="17" t="s">
        <v>7</v>
      </c>
      <c r="E183" s="17">
        <v>15</v>
      </c>
      <c r="F183" s="17" t="s">
        <v>81</v>
      </c>
      <c r="G183" s="17">
        <v>0</v>
      </c>
      <c r="H183" s="17" t="s">
        <v>76</v>
      </c>
      <c r="I183" s="18" t="s">
        <v>87</v>
      </c>
    </row>
    <row r="184" spans="1:9" hidden="1" x14ac:dyDescent="0.2">
      <c r="A184" s="11" t="s">
        <v>5</v>
      </c>
      <c r="B184" s="12">
        <v>45595</v>
      </c>
      <c r="C184" s="13" t="s">
        <v>24</v>
      </c>
      <c r="D184" s="13" t="s">
        <v>7</v>
      </c>
      <c r="E184" s="13">
        <v>150</v>
      </c>
      <c r="F184" s="13" t="s">
        <v>81</v>
      </c>
      <c r="G184" s="13">
        <v>0</v>
      </c>
      <c r="H184" s="13" t="s">
        <v>76</v>
      </c>
      <c r="I184" s="14" t="s">
        <v>87</v>
      </c>
    </row>
    <row r="185" spans="1:9" hidden="1" x14ac:dyDescent="0.2">
      <c r="A185" s="15" t="s">
        <v>5</v>
      </c>
      <c r="B185" s="16">
        <v>45595</v>
      </c>
      <c r="C185" s="17" t="s">
        <v>6</v>
      </c>
      <c r="D185" s="17" t="s">
        <v>7</v>
      </c>
      <c r="E185" s="17">
        <v>-51</v>
      </c>
      <c r="F185" s="17" t="s">
        <v>82</v>
      </c>
      <c r="G185" s="17">
        <v>0</v>
      </c>
      <c r="H185" s="17" t="s">
        <v>76</v>
      </c>
      <c r="I185" s="18" t="s">
        <v>87</v>
      </c>
    </row>
    <row r="186" spans="1:9" hidden="1" x14ac:dyDescent="0.2">
      <c r="A186" s="11" t="s">
        <v>5</v>
      </c>
      <c r="B186" s="12">
        <v>45595</v>
      </c>
      <c r="C186" s="13" t="s">
        <v>6</v>
      </c>
      <c r="D186" s="13" t="s">
        <v>7</v>
      </c>
      <c r="E186" s="13">
        <v>-60</v>
      </c>
      <c r="F186" s="13" t="s">
        <v>82</v>
      </c>
      <c r="G186" s="13">
        <v>0</v>
      </c>
      <c r="H186" s="13" t="s">
        <v>76</v>
      </c>
      <c r="I186" s="14" t="s">
        <v>87</v>
      </c>
    </row>
    <row r="187" spans="1:9" hidden="1" x14ac:dyDescent="0.2">
      <c r="A187" s="15" t="s">
        <v>5</v>
      </c>
      <c r="B187" s="16">
        <v>45595</v>
      </c>
      <c r="C187" s="17" t="s">
        <v>15</v>
      </c>
      <c r="D187" s="17" t="s">
        <v>40</v>
      </c>
      <c r="E187" s="17">
        <v>-2.83</v>
      </c>
      <c r="F187" s="17" t="s">
        <v>82</v>
      </c>
      <c r="G187" s="17">
        <v>0</v>
      </c>
      <c r="H187" s="17" t="s">
        <v>76</v>
      </c>
      <c r="I187" s="18" t="s">
        <v>87</v>
      </c>
    </row>
    <row r="188" spans="1:9" hidden="1" x14ac:dyDescent="0.2">
      <c r="A188" s="11" t="s">
        <v>5</v>
      </c>
      <c r="B188" s="12">
        <v>45595</v>
      </c>
      <c r="C188" s="13" t="s">
        <v>15</v>
      </c>
      <c r="D188" s="13" t="s">
        <v>40</v>
      </c>
      <c r="E188" s="13">
        <v>-3.39</v>
      </c>
      <c r="F188" s="13" t="s">
        <v>82</v>
      </c>
      <c r="G188" s="13">
        <v>0</v>
      </c>
      <c r="H188" s="13" t="s">
        <v>76</v>
      </c>
      <c r="I188" s="14" t="s">
        <v>87</v>
      </c>
    </row>
    <row r="189" spans="1:9" hidden="1" x14ac:dyDescent="0.2">
      <c r="A189" s="15" t="s">
        <v>5</v>
      </c>
      <c r="B189" s="16">
        <v>45595</v>
      </c>
      <c r="C189" s="17" t="s">
        <v>17</v>
      </c>
      <c r="D189" s="17" t="s">
        <v>18</v>
      </c>
      <c r="E189" s="17">
        <v>-108.21</v>
      </c>
      <c r="F189" s="17" t="s">
        <v>82</v>
      </c>
      <c r="G189" s="17">
        <v>0</v>
      </c>
      <c r="H189" s="17" t="s">
        <v>76</v>
      </c>
      <c r="I189" s="18" t="s">
        <v>87</v>
      </c>
    </row>
    <row r="190" spans="1:9" hidden="1" x14ac:dyDescent="0.2">
      <c r="A190" s="11" t="s">
        <v>56</v>
      </c>
      <c r="B190" s="12">
        <v>45595</v>
      </c>
      <c r="C190" s="13" t="s">
        <v>17</v>
      </c>
      <c r="D190" s="13" t="s">
        <v>57</v>
      </c>
      <c r="E190" s="13">
        <v>108.21</v>
      </c>
      <c r="F190" s="13" t="s">
        <v>81</v>
      </c>
      <c r="G190" s="13">
        <v>0</v>
      </c>
      <c r="H190" s="13" t="s">
        <v>76</v>
      </c>
      <c r="I190" s="14" t="s">
        <v>87</v>
      </c>
    </row>
    <row r="191" spans="1:9" hidden="1" x14ac:dyDescent="0.2">
      <c r="A191" s="15" t="s">
        <v>56</v>
      </c>
      <c r="B191" s="16">
        <v>45595</v>
      </c>
      <c r="C191" s="17" t="s">
        <v>25</v>
      </c>
      <c r="D191" s="17" t="s">
        <v>59</v>
      </c>
      <c r="E191" s="17">
        <v>-45</v>
      </c>
      <c r="F191" s="17" t="s">
        <v>82</v>
      </c>
      <c r="G191" s="17">
        <v>0</v>
      </c>
      <c r="H191" s="17" t="s">
        <v>76</v>
      </c>
      <c r="I191" s="18" t="s">
        <v>87</v>
      </c>
    </row>
    <row r="192" spans="1:9" hidden="1" x14ac:dyDescent="0.2">
      <c r="A192" s="11" t="s">
        <v>56</v>
      </c>
      <c r="B192" s="12">
        <v>45595</v>
      </c>
      <c r="C192" s="13" t="s">
        <v>15</v>
      </c>
      <c r="D192" s="13" t="s">
        <v>16</v>
      </c>
      <c r="E192" s="13">
        <v>-66.75</v>
      </c>
      <c r="F192" s="13" t="s">
        <v>82</v>
      </c>
      <c r="G192" s="13">
        <v>0</v>
      </c>
      <c r="H192" s="13" t="s">
        <v>76</v>
      </c>
      <c r="I192" s="14" t="s">
        <v>87</v>
      </c>
    </row>
    <row r="193" spans="1:9" x14ac:dyDescent="0.2">
      <c r="A193" s="15" t="s">
        <v>5</v>
      </c>
      <c r="B193" s="16">
        <v>45596</v>
      </c>
      <c r="C193" s="17" t="s">
        <v>8</v>
      </c>
      <c r="D193" s="17" t="s">
        <v>9</v>
      </c>
      <c r="E193" s="17">
        <v>643.04</v>
      </c>
      <c r="F193" s="17" t="s">
        <v>81</v>
      </c>
      <c r="G193" s="17">
        <v>0</v>
      </c>
      <c r="H193" s="17" t="s">
        <v>76</v>
      </c>
      <c r="I193" s="18" t="s">
        <v>87</v>
      </c>
    </row>
    <row r="194" spans="1:9" hidden="1" x14ac:dyDescent="0.2">
      <c r="A194" s="11" t="s">
        <v>5</v>
      </c>
      <c r="B194" s="12">
        <v>45596</v>
      </c>
      <c r="C194" s="13" t="s">
        <v>6</v>
      </c>
      <c r="D194" s="13" t="s">
        <v>7</v>
      </c>
      <c r="E194" s="13">
        <v>-21</v>
      </c>
      <c r="F194" s="13" t="s">
        <v>82</v>
      </c>
      <c r="G194" s="13">
        <v>0</v>
      </c>
      <c r="H194" s="13" t="s">
        <v>76</v>
      </c>
      <c r="I194" s="14" t="s">
        <v>87</v>
      </c>
    </row>
    <row r="195" spans="1:9" hidden="1" x14ac:dyDescent="0.2">
      <c r="A195" s="15" t="s">
        <v>5</v>
      </c>
      <c r="B195" s="16">
        <v>45596</v>
      </c>
      <c r="C195" s="17" t="s">
        <v>33</v>
      </c>
      <c r="D195" s="17" t="s">
        <v>48</v>
      </c>
      <c r="E195" s="17">
        <v>-80.64</v>
      </c>
      <c r="F195" s="17" t="s">
        <v>82</v>
      </c>
      <c r="G195" s="17">
        <v>0</v>
      </c>
      <c r="H195" s="17" t="s">
        <v>76</v>
      </c>
      <c r="I195" s="18" t="s">
        <v>87</v>
      </c>
    </row>
    <row r="196" spans="1:9" hidden="1" x14ac:dyDescent="0.2">
      <c r="A196" s="11" t="s">
        <v>56</v>
      </c>
      <c r="B196" s="12">
        <v>45596</v>
      </c>
      <c r="C196" s="13" t="s">
        <v>12</v>
      </c>
      <c r="D196" s="13" t="s">
        <v>54</v>
      </c>
      <c r="E196" s="13">
        <v>-11.63</v>
      </c>
      <c r="F196" s="13" t="s">
        <v>82</v>
      </c>
      <c r="G196" s="13">
        <v>0</v>
      </c>
      <c r="H196" s="13" t="s">
        <v>76</v>
      </c>
      <c r="I196" s="14" t="s">
        <v>87</v>
      </c>
    </row>
    <row r="197" spans="1:9" hidden="1" x14ac:dyDescent="0.2">
      <c r="A197" s="15" t="s">
        <v>5</v>
      </c>
      <c r="B197" s="16">
        <v>45597</v>
      </c>
      <c r="C197" s="17" t="s">
        <v>6</v>
      </c>
      <c r="D197" s="17" t="s">
        <v>7</v>
      </c>
      <c r="E197" s="17">
        <v>-60</v>
      </c>
      <c r="F197" s="17" t="s">
        <v>82</v>
      </c>
      <c r="G197" s="17">
        <v>0</v>
      </c>
      <c r="H197" s="17" t="s">
        <v>77</v>
      </c>
      <c r="I197" s="18" t="s">
        <v>86</v>
      </c>
    </row>
    <row r="198" spans="1:9" hidden="1" x14ac:dyDescent="0.2">
      <c r="A198" s="11" t="s">
        <v>5</v>
      </c>
      <c r="B198" s="12">
        <v>45597</v>
      </c>
      <c r="C198" s="13" t="s">
        <v>12</v>
      </c>
      <c r="D198" s="13" t="s">
        <v>54</v>
      </c>
      <c r="E198" s="13">
        <v>-5.64</v>
      </c>
      <c r="F198" s="13" t="s">
        <v>82</v>
      </c>
      <c r="G198" s="13">
        <v>0</v>
      </c>
      <c r="H198" s="13" t="s">
        <v>77</v>
      </c>
      <c r="I198" s="14" t="s">
        <v>86</v>
      </c>
    </row>
    <row r="199" spans="1:9" hidden="1" x14ac:dyDescent="0.2">
      <c r="A199" s="15" t="s">
        <v>5</v>
      </c>
      <c r="B199" s="16">
        <v>45597</v>
      </c>
      <c r="C199" s="17" t="s">
        <v>10</v>
      </c>
      <c r="D199" s="17" t="s">
        <v>7</v>
      </c>
      <c r="E199" s="17">
        <v>-75</v>
      </c>
      <c r="F199" s="17" t="s">
        <v>82</v>
      </c>
      <c r="G199" s="17">
        <v>0</v>
      </c>
      <c r="H199" s="17" t="s">
        <v>77</v>
      </c>
      <c r="I199" s="18" t="s">
        <v>86</v>
      </c>
    </row>
    <row r="200" spans="1:9" hidden="1" x14ac:dyDescent="0.2">
      <c r="A200" s="11" t="s">
        <v>56</v>
      </c>
      <c r="B200" s="12">
        <v>45597</v>
      </c>
      <c r="C200" s="13" t="s">
        <v>33</v>
      </c>
      <c r="D200" s="13" t="s">
        <v>60</v>
      </c>
      <c r="E200" s="13">
        <v>-26.2</v>
      </c>
      <c r="F200" s="13" t="s">
        <v>82</v>
      </c>
      <c r="G200" s="13">
        <v>0</v>
      </c>
      <c r="H200" s="13" t="s">
        <v>77</v>
      </c>
      <c r="I200" s="14" t="s">
        <v>86</v>
      </c>
    </row>
    <row r="201" spans="1:9" hidden="1" x14ac:dyDescent="0.2">
      <c r="A201" s="15" t="s">
        <v>56</v>
      </c>
      <c r="B201" s="16">
        <v>45597</v>
      </c>
      <c r="C201" s="17" t="s">
        <v>33</v>
      </c>
      <c r="D201" s="17" t="s">
        <v>60</v>
      </c>
      <c r="E201" s="17">
        <v>-33.880000000000003</v>
      </c>
      <c r="F201" s="17" t="s">
        <v>82</v>
      </c>
      <c r="G201" s="17">
        <v>0</v>
      </c>
      <c r="H201" s="17" t="s">
        <v>77</v>
      </c>
      <c r="I201" s="18" t="s">
        <v>86</v>
      </c>
    </row>
    <row r="202" spans="1:9" hidden="1" x14ac:dyDescent="0.2">
      <c r="A202" s="11" t="s">
        <v>56</v>
      </c>
      <c r="B202" s="12">
        <v>45597</v>
      </c>
      <c r="C202" s="13" t="s">
        <v>25</v>
      </c>
      <c r="D202" s="13" t="s">
        <v>61</v>
      </c>
      <c r="E202" s="13">
        <v>-33.9</v>
      </c>
      <c r="F202" s="13" t="s">
        <v>82</v>
      </c>
      <c r="G202" s="13">
        <v>0</v>
      </c>
      <c r="H202" s="13" t="s">
        <v>77</v>
      </c>
      <c r="I202" s="14" t="s">
        <v>86</v>
      </c>
    </row>
    <row r="203" spans="1:9" hidden="1" x14ac:dyDescent="0.2">
      <c r="A203" s="15" t="s">
        <v>56</v>
      </c>
      <c r="B203" s="16">
        <v>45598</v>
      </c>
      <c r="C203" s="17" t="s">
        <v>62</v>
      </c>
      <c r="D203" s="17" t="s">
        <v>63</v>
      </c>
      <c r="E203" s="17">
        <v>-101.69</v>
      </c>
      <c r="F203" s="17" t="s">
        <v>82</v>
      </c>
      <c r="G203" s="17">
        <v>0</v>
      </c>
      <c r="H203" s="17" t="s">
        <v>77</v>
      </c>
      <c r="I203" s="18" t="s">
        <v>86</v>
      </c>
    </row>
    <row r="204" spans="1:9" hidden="1" x14ac:dyDescent="0.2">
      <c r="A204" s="11" t="s">
        <v>56</v>
      </c>
      <c r="B204" s="12">
        <v>45598</v>
      </c>
      <c r="C204" s="13" t="s">
        <v>33</v>
      </c>
      <c r="D204" s="13" t="s">
        <v>60</v>
      </c>
      <c r="E204" s="13">
        <v>-44.19</v>
      </c>
      <c r="F204" s="13" t="s">
        <v>82</v>
      </c>
      <c r="G204" s="13">
        <v>0</v>
      </c>
      <c r="H204" s="13" t="s">
        <v>77</v>
      </c>
      <c r="I204" s="14" t="s">
        <v>86</v>
      </c>
    </row>
    <row r="205" spans="1:9" hidden="1" x14ac:dyDescent="0.2">
      <c r="A205" s="15" t="s">
        <v>56</v>
      </c>
      <c r="B205" s="16">
        <v>45598</v>
      </c>
      <c r="C205" s="17" t="s">
        <v>33</v>
      </c>
      <c r="D205" s="17" t="s">
        <v>60</v>
      </c>
      <c r="E205" s="17">
        <v>-17.29</v>
      </c>
      <c r="F205" s="17" t="s">
        <v>82</v>
      </c>
      <c r="G205" s="17">
        <v>0</v>
      </c>
      <c r="H205" s="17" t="s">
        <v>77</v>
      </c>
      <c r="I205" s="18" t="s">
        <v>86</v>
      </c>
    </row>
    <row r="206" spans="1:9" hidden="1" x14ac:dyDescent="0.2">
      <c r="A206" s="11" t="s">
        <v>56</v>
      </c>
      <c r="B206" s="12">
        <v>45598</v>
      </c>
      <c r="C206" s="13" t="s">
        <v>17</v>
      </c>
      <c r="D206" s="13" t="s">
        <v>57</v>
      </c>
      <c r="E206" s="13">
        <v>123.38</v>
      </c>
      <c r="F206" s="13" t="s">
        <v>81</v>
      </c>
      <c r="G206" s="13">
        <v>0</v>
      </c>
      <c r="H206" s="13" t="s">
        <v>77</v>
      </c>
      <c r="I206" s="14" t="s">
        <v>86</v>
      </c>
    </row>
    <row r="207" spans="1:9" hidden="1" x14ac:dyDescent="0.2">
      <c r="A207" s="15" t="s">
        <v>5</v>
      </c>
      <c r="B207" s="16">
        <v>45600</v>
      </c>
      <c r="C207" s="17" t="s">
        <v>10</v>
      </c>
      <c r="D207" s="17" t="s">
        <v>11</v>
      </c>
      <c r="E207" s="17">
        <v>-25</v>
      </c>
      <c r="F207" s="17" t="s">
        <v>82</v>
      </c>
      <c r="G207" s="17">
        <v>0</v>
      </c>
      <c r="H207" s="17" t="s">
        <v>77</v>
      </c>
      <c r="I207" s="18" t="s">
        <v>87</v>
      </c>
    </row>
    <row r="208" spans="1:9" x14ac:dyDescent="0.2">
      <c r="A208" s="11" t="s">
        <v>5</v>
      </c>
      <c r="B208" s="12">
        <v>45600</v>
      </c>
      <c r="C208" s="13" t="s">
        <v>6</v>
      </c>
      <c r="D208" s="13" t="s">
        <v>7</v>
      </c>
      <c r="E208" s="13">
        <v>20</v>
      </c>
      <c r="F208" s="13" t="s">
        <v>81</v>
      </c>
      <c r="G208" s="13">
        <v>0</v>
      </c>
      <c r="H208" s="13" t="s">
        <v>77</v>
      </c>
      <c r="I208" s="14" t="s">
        <v>87</v>
      </c>
    </row>
    <row r="209" spans="1:9" x14ac:dyDescent="0.2">
      <c r="A209" s="15" t="s">
        <v>5</v>
      </c>
      <c r="B209" s="16">
        <v>45600</v>
      </c>
      <c r="C209" s="17" t="s">
        <v>6</v>
      </c>
      <c r="D209" s="17" t="s">
        <v>7</v>
      </c>
      <c r="E209" s="17">
        <v>20</v>
      </c>
      <c r="F209" s="17" t="s">
        <v>81</v>
      </c>
      <c r="G209" s="17">
        <v>0</v>
      </c>
      <c r="H209" s="17" t="s">
        <v>77</v>
      </c>
      <c r="I209" s="18" t="s">
        <v>87</v>
      </c>
    </row>
    <row r="210" spans="1:9" hidden="1" x14ac:dyDescent="0.2">
      <c r="A210" s="11" t="s">
        <v>5</v>
      </c>
      <c r="B210" s="12">
        <v>45600</v>
      </c>
      <c r="C210" s="13" t="s">
        <v>12</v>
      </c>
      <c r="D210" s="13" t="s">
        <v>54</v>
      </c>
      <c r="E210" s="13">
        <v>-5.64</v>
      </c>
      <c r="F210" s="13" t="s">
        <v>82</v>
      </c>
      <c r="G210" s="13">
        <v>0</v>
      </c>
      <c r="H210" s="13" t="s">
        <v>77</v>
      </c>
      <c r="I210" s="14" t="s">
        <v>87</v>
      </c>
    </row>
    <row r="211" spans="1:9" hidden="1" x14ac:dyDescent="0.2">
      <c r="A211" s="15" t="s">
        <v>5</v>
      </c>
      <c r="B211" s="16">
        <v>45600</v>
      </c>
      <c r="C211" s="17" t="s">
        <v>12</v>
      </c>
      <c r="D211" s="17" t="s">
        <v>54</v>
      </c>
      <c r="E211" s="17">
        <v>-5.65</v>
      </c>
      <c r="F211" s="17" t="s">
        <v>82</v>
      </c>
      <c r="G211" s="17">
        <v>0</v>
      </c>
      <c r="H211" s="17" t="s">
        <v>77</v>
      </c>
      <c r="I211" s="18" t="s">
        <v>87</v>
      </c>
    </row>
    <row r="212" spans="1:9" hidden="1" x14ac:dyDescent="0.2">
      <c r="A212" s="11" t="s">
        <v>5</v>
      </c>
      <c r="B212" s="12">
        <v>45600</v>
      </c>
      <c r="C212" s="13" t="s">
        <v>12</v>
      </c>
      <c r="D212" s="13" t="s">
        <v>55</v>
      </c>
      <c r="E212" s="13">
        <v>-10.17</v>
      </c>
      <c r="F212" s="13" t="s">
        <v>82</v>
      </c>
      <c r="G212" s="13">
        <v>0</v>
      </c>
      <c r="H212" s="13" t="s">
        <v>77</v>
      </c>
      <c r="I212" s="14" t="s">
        <v>87</v>
      </c>
    </row>
    <row r="213" spans="1:9" hidden="1" x14ac:dyDescent="0.2">
      <c r="A213" s="15" t="s">
        <v>5</v>
      </c>
      <c r="B213" s="16">
        <v>45600</v>
      </c>
      <c r="C213" s="17" t="s">
        <v>17</v>
      </c>
      <c r="D213" s="17" t="s">
        <v>18</v>
      </c>
      <c r="E213" s="17">
        <v>-123.38</v>
      </c>
      <c r="F213" s="17" t="s">
        <v>82</v>
      </c>
      <c r="G213" s="17">
        <v>0</v>
      </c>
      <c r="H213" s="17" t="s">
        <v>77</v>
      </c>
      <c r="I213" s="18" t="s">
        <v>87</v>
      </c>
    </row>
    <row r="214" spans="1:9" hidden="1" x14ac:dyDescent="0.2">
      <c r="A214" s="11" t="s">
        <v>5</v>
      </c>
      <c r="B214" s="12">
        <v>45601</v>
      </c>
      <c r="C214" s="13" t="s">
        <v>10</v>
      </c>
      <c r="D214" s="13" t="s">
        <v>11</v>
      </c>
      <c r="E214" s="13">
        <v>-75</v>
      </c>
      <c r="F214" s="13" t="s">
        <v>82</v>
      </c>
      <c r="G214" s="13">
        <v>0</v>
      </c>
      <c r="H214" s="13" t="s">
        <v>77</v>
      </c>
      <c r="I214" s="14" t="s">
        <v>87</v>
      </c>
    </row>
    <row r="215" spans="1:9" hidden="1" x14ac:dyDescent="0.2">
      <c r="A215" s="15" t="s">
        <v>5</v>
      </c>
      <c r="B215" s="16">
        <v>45602</v>
      </c>
      <c r="C215" s="17" t="s">
        <v>10</v>
      </c>
      <c r="D215" s="17" t="s">
        <v>11</v>
      </c>
      <c r="E215" s="17">
        <v>-75</v>
      </c>
      <c r="F215" s="17" t="s">
        <v>82</v>
      </c>
      <c r="G215" s="17">
        <v>0</v>
      </c>
      <c r="H215" s="17" t="s">
        <v>77</v>
      </c>
      <c r="I215" s="18" t="s">
        <v>87</v>
      </c>
    </row>
    <row r="216" spans="1:9" hidden="1" x14ac:dyDescent="0.2">
      <c r="A216" s="11" t="s">
        <v>5</v>
      </c>
      <c r="B216" s="12">
        <v>45603</v>
      </c>
      <c r="C216" s="13" t="s">
        <v>31</v>
      </c>
      <c r="D216" s="13" t="s">
        <v>32</v>
      </c>
      <c r="E216" s="13">
        <v>-40</v>
      </c>
      <c r="F216" s="13" t="s">
        <v>82</v>
      </c>
      <c r="G216" s="13">
        <v>0</v>
      </c>
      <c r="H216" s="13" t="s">
        <v>77</v>
      </c>
      <c r="I216" s="14" t="s">
        <v>87</v>
      </c>
    </row>
    <row r="217" spans="1:9" hidden="1" x14ac:dyDescent="0.2">
      <c r="A217" s="15" t="s">
        <v>5</v>
      </c>
      <c r="B217" s="16">
        <v>45603</v>
      </c>
      <c r="C217" s="17" t="s">
        <v>33</v>
      </c>
      <c r="D217" s="17" t="s">
        <v>34</v>
      </c>
      <c r="E217" s="17">
        <v>-77.86</v>
      </c>
      <c r="F217" s="17" t="s">
        <v>82</v>
      </c>
      <c r="G217" s="17">
        <v>0</v>
      </c>
      <c r="H217" s="17" t="s">
        <v>77</v>
      </c>
      <c r="I217" s="18" t="s">
        <v>87</v>
      </c>
    </row>
    <row r="218" spans="1:9" hidden="1" x14ac:dyDescent="0.2">
      <c r="A218" s="11" t="s">
        <v>5</v>
      </c>
      <c r="B218" s="12">
        <v>45603</v>
      </c>
      <c r="C218" s="13" t="s">
        <v>10</v>
      </c>
      <c r="D218" s="13" t="s">
        <v>11</v>
      </c>
      <c r="E218" s="13">
        <v>-75</v>
      </c>
      <c r="F218" s="13" t="s">
        <v>82</v>
      </c>
      <c r="G218" s="13">
        <v>0</v>
      </c>
      <c r="H218" s="13" t="s">
        <v>77</v>
      </c>
      <c r="I218" s="14" t="s">
        <v>87</v>
      </c>
    </row>
    <row r="219" spans="1:9" hidden="1" x14ac:dyDescent="0.2">
      <c r="A219" s="15" t="s">
        <v>56</v>
      </c>
      <c r="B219" s="16">
        <v>45605</v>
      </c>
      <c r="C219" s="17" t="s">
        <v>12</v>
      </c>
      <c r="D219" s="17" t="s">
        <v>58</v>
      </c>
      <c r="E219" s="17">
        <v>-16.100000000000001</v>
      </c>
      <c r="F219" s="17" t="s">
        <v>82</v>
      </c>
      <c r="G219" s="17">
        <v>0</v>
      </c>
      <c r="H219" s="17" t="s">
        <v>77</v>
      </c>
      <c r="I219" s="18" t="s">
        <v>86</v>
      </c>
    </row>
    <row r="220" spans="1:9" hidden="1" x14ac:dyDescent="0.2">
      <c r="A220" s="11" t="s">
        <v>56</v>
      </c>
      <c r="B220" s="12">
        <v>45605</v>
      </c>
      <c r="C220" s="13" t="s">
        <v>12</v>
      </c>
      <c r="D220" s="13" t="s">
        <v>14</v>
      </c>
      <c r="E220" s="13">
        <v>-11.85</v>
      </c>
      <c r="F220" s="13" t="s">
        <v>82</v>
      </c>
      <c r="G220" s="13">
        <v>0</v>
      </c>
      <c r="H220" s="13" t="s">
        <v>77</v>
      </c>
      <c r="I220" s="14" t="s">
        <v>86</v>
      </c>
    </row>
    <row r="221" spans="1:9" hidden="1" x14ac:dyDescent="0.2">
      <c r="A221" s="15" t="s">
        <v>56</v>
      </c>
      <c r="B221" s="16">
        <v>45605</v>
      </c>
      <c r="C221" s="17" t="s">
        <v>17</v>
      </c>
      <c r="D221" s="17" t="s">
        <v>57</v>
      </c>
      <c r="E221" s="17">
        <v>133.77000000000001</v>
      </c>
      <c r="F221" s="17" t="s">
        <v>81</v>
      </c>
      <c r="G221" s="17">
        <v>0</v>
      </c>
      <c r="H221" s="17" t="s">
        <v>77</v>
      </c>
      <c r="I221" s="18" t="s">
        <v>86</v>
      </c>
    </row>
    <row r="222" spans="1:9" hidden="1" x14ac:dyDescent="0.2">
      <c r="A222" s="11" t="s">
        <v>5</v>
      </c>
      <c r="B222" s="12">
        <v>45608</v>
      </c>
      <c r="C222" s="13" t="s">
        <v>24</v>
      </c>
      <c r="D222" s="13" t="s">
        <v>7</v>
      </c>
      <c r="E222" s="13">
        <v>225</v>
      </c>
      <c r="F222" s="13" t="s">
        <v>81</v>
      </c>
      <c r="G222" s="13">
        <v>0</v>
      </c>
      <c r="H222" s="13" t="s">
        <v>77</v>
      </c>
      <c r="I222" s="14" t="s">
        <v>87</v>
      </c>
    </row>
    <row r="223" spans="1:9" x14ac:dyDescent="0.2">
      <c r="A223" s="15" t="s">
        <v>5</v>
      </c>
      <c r="B223" s="16">
        <v>45608</v>
      </c>
      <c r="C223" s="17" t="s">
        <v>6</v>
      </c>
      <c r="D223" s="17" t="s">
        <v>7</v>
      </c>
      <c r="E223" s="17">
        <v>40</v>
      </c>
      <c r="F223" s="17" t="s">
        <v>81</v>
      </c>
      <c r="G223" s="17">
        <v>0</v>
      </c>
      <c r="H223" s="17" t="s">
        <v>77</v>
      </c>
      <c r="I223" s="18" t="s">
        <v>87</v>
      </c>
    </row>
    <row r="224" spans="1:9" hidden="1" x14ac:dyDescent="0.2">
      <c r="A224" s="11" t="s">
        <v>5</v>
      </c>
      <c r="B224" s="12">
        <v>45608</v>
      </c>
      <c r="C224" s="13" t="s">
        <v>12</v>
      </c>
      <c r="D224" s="13" t="s">
        <v>45</v>
      </c>
      <c r="E224" s="13">
        <v>-3.39</v>
      </c>
      <c r="F224" s="13" t="s">
        <v>82</v>
      </c>
      <c r="G224" s="13">
        <v>0</v>
      </c>
      <c r="H224" s="13" t="s">
        <v>77</v>
      </c>
      <c r="I224" s="14" t="s">
        <v>87</v>
      </c>
    </row>
    <row r="225" spans="1:9" hidden="1" x14ac:dyDescent="0.2">
      <c r="A225" s="15" t="s">
        <v>5</v>
      </c>
      <c r="B225" s="16">
        <v>45608</v>
      </c>
      <c r="C225" s="17" t="s">
        <v>10</v>
      </c>
      <c r="D225" s="17" t="s">
        <v>11</v>
      </c>
      <c r="E225" s="17">
        <v>-75</v>
      </c>
      <c r="F225" s="17" t="s">
        <v>82</v>
      </c>
      <c r="G225" s="17">
        <v>0</v>
      </c>
      <c r="H225" s="17" t="s">
        <v>77</v>
      </c>
      <c r="I225" s="18" t="s">
        <v>87</v>
      </c>
    </row>
    <row r="226" spans="1:9" hidden="1" x14ac:dyDescent="0.2">
      <c r="A226" s="11" t="s">
        <v>5</v>
      </c>
      <c r="B226" s="12">
        <v>45608</v>
      </c>
      <c r="C226" s="13" t="s">
        <v>17</v>
      </c>
      <c r="D226" s="13" t="s">
        <v>18</v>
      </c>
      <c r="E226" s="13">
        <v>-133.77000000000001</v>
      </c>
      <c r="F226" s="13" t="s">
        <v>82</v>
      </c>
      <c r="G226" s="13">
        <v>0</v>
      </c>
      <c r="H226" s="13" t="s">
        <v>77</v>
      </c>
      <c r="I226" s="14" t="s">
        <v>87</v>
      </c>
    </row>
    <row r="227" spans="1:9" hidden="1" x14ac:dyDescent="0.2">
      <c r="A227" s="15" t="s">
        <v>5</v>
      </c>
      <c r="B227" s="16">
        <v>45609</v>
      </c>
      <c r="C227" s="17" t="s">
        <v>6</v>
      </c>
      <c r="D227" s="17" t="s">
        <v>7</v>
      </c>
      <c r="E227" s="17">
        <v>-27</v>
      </c>
      <c r="F227" s="17" t="s">
        <v>82</v>
      </c>
      <c r="G227" s="17">
        <v>0</v>
      </c>
      <c r="H227" s="17" t="s">
        <v>77</v>
      </c>
      <c r="I227" s="18" t="s">
        <v>87</v>
      </c>
    </row>
    <row r="228" spans="1:9" hidden="1" x14ac:dyDescent="0.2">
      <c r="A228" s="11" t="s">
        <v>5</v>
      </c>
      <c r="B228" s="12">
        <v>45609</v>
      </c>
      <c r="C228" s="13" t="s">
        <v>10</v>
      </c>
      <c r="D228" s="13" t="s">
        <v>11</v>
      </c>
      <c r="E228" s="13">
        <v>-75</v>
      </c>
      <c r="F228" s="13" t="s">
        <v>82</v>
      </c>
      <c r="G228" s="13">
        <v>0</v>
      </c>
      <c r="H228" s="13" t="s">
        <v>77</v>
      </c>
      <c r="I228" s="14" t="s">
        <v>87</v>
      </c>
    </row>
    <row r="229" spans="1:9" hidden="1" x14ac:dyDescent="0.2">
      <c r="A229" s="15" t="s">
        <v>56</v>
      </c>
      <c r="B229" s="16">
        <v>45609</v>
      </c>
      <c r="C229" s="17" t="s">
        <v>17</v>
      </c>
      <c r="D229" s="17" t="s">
        <v>57</v>
      </c>
      <c r="E229" s="17">
        <v>27.95</v>
      </c>
      <c r="F229" s="17" t="s">
        <v>81</v>
      </c>
      <c r="G229" s="17">
        <v>0</v>
      </c>
      <c r="H229" s="17" t="s">
        <v>77</v>
      </c>
      <c r="I229" s="18" t="s">
        <v>87</v>
      </c>
    </row>
    <row r="230" spans="1:9" x14ac:dyDescent="0.2">
      <c r="A230" s="11" t="s">
        <v>5</v>
      </c>
      <c r="B230" s="12">
        <v>45610</v>
      </c>
      <c r="C230" s="13" t="s">
        <v>8</v>
      </c>
      <c r="D230" s="13" t="s">
        <v>9</v>
      </c>
      <c r="E230" s="13">
        <v>723.73</v>
      </c>
      <c r="F230" s="13" t="s">
        <v>81</v>
      </c>
      <c r="G230" s="13">
        <v>0</v>
      </c>
      <c r="H230" s="13" t="s">
        <v>77</v>
      </c>
      <c r="I230" s="14" t="s">
        <v>87</v>
      </c>
    </row>
    <row r="231" spans="1:9" hidden="1" x14ac:dyDescent="0.2">
      <c r="A231" s="15" t="s">
        <v>5</v>
      </c>
      <c r="B231" s="16">
        <v>45610</v>
      </c>
      <c r="C231" s="17" t="s">
        <v>17</v>
      </c>
      <c r="D231" s="17" t="s">
        <v>18</v>
      </c>
      <c r="E231" s="17">
        <v>-27.95</v>
      </c>
      <c r="F231" s="17" t="s">
        <v>82</v>
      </c>
      <c r="G231" s="17">
        <v>0</v>
      </c>
      <c r="H231" s="17" t="s">
        <v>77</v>
      </c>
      <c r="I231" s="18" t="s">
        <v>87</v>
      </c>
    </row>
    <row r="232" spans="1:9" hidden="1" x14ac:dyDescent="0.2">
      <c r="A232" s="11" t="s">
        <v>5</v>
      </c>
      <c r="B232" s="12">
        <v>45611</v>
      </c>
      <c r="C232" s="13" t="s">
        <v>10</v>
      </c>
      <c r="D232" s="13" t="s">
        <v>11</v>
      </c>
      <c r="E232" s="13">
        <v>-75</v>
      </c>
      <c r="F232" s="13" t="s">
        <v>82</v>
      </c>
      <c r="G232" s="13">
        <v>0</v>
      </c>
      <c r="H232" s="13" t="s">
        <v>77</v>
      </c>
      <c r="I232" s="14" t="s">
        <v>86</v>
      </c>
    </row>
    <row r="233" spans="1:9" hidden="1" x14ac:dyDescent="0.2">
      <c r="A233" s="15" t="s">
        <v>56</v>
      </c>
      <c r="B233" s="16">
        <v>45611</v>
      </c>
      <c r="C233" s="17" t="s">
        <v>62</v>
      </c>
      <c r="D233" s="17" t="s">
        <v>64</v>
      </c>
      <c r="E233" s="17">
        <v>-45.2</v>
      </c>
      <c r="F233" s="17" t="s">
        <v>82</v>
      </c>
      <c r="G233" s="17">
        <v>0</v>
      </c>
      <c r="H233" s="17" t="s">
        <v>77</v>
      </c>
      <c r="I233" s="18" t="s">
        <v>86</v>
      </c>
    </row>
    <row r="234" spans="1:9" hidden="1" x14ac:dyDescent="0.2">
      <c r="A234" s="11" t="s">
        <v>56</v>
      </c>
      <c r="B234" s="12">
        <v>45611</v>
      </c>
      <c r="C234" s="13" t="s">
        <v>12</v>
      </c>
      <c r="D234" s="13" t="s">
        <v>65</v>
      </c>
      <c r="E234" s="13">
        <v>-33.880000000000003</v>
      </c>
      <c r="F234" s="13" t="s">
        <v>82</v>
      </c>
      <c r="G234" s="13">
        <v>0</v>
      </c>
      <c r="H234" s="13" t="s">
        <v>77</v>
      </c>
      <c r="I234" s="14" t="s">
        <v>86</v>
      </c>
    </row>
    <row r="235" spans="1:9" hidden="1" x14ac:dyDescent="0.2">
      <c r="A235" s="15" t="s">
        <v>56</v>
      </c>
      <c r="B235" s="16">
        <v>45611</v>
      </c>
      <c r="C235" s="17" t="s">
        <v>25</v>
      </c>
      <c r="D235" s="17" t="s">
        <v>59</v>
      </c>
      <c r="E235" s="17">
        <v>-45</v>
      </c>
      <c r="F235" s="17" t="s">
        <v>82</v>
      </c>
      <c r="G235" s="17">
        <v>0</v>
      </c>
      <c r="H235" s="17" t="s">
        <v>77</v>
      </c>
      <c r="I235" s="18" t="s">
        <v>86</v>
      </c>
    </row>
    <row r="236" spans="1:9" hidden="1" x14ac:dyDescent="0.2">
      <c r="A236" s="11" t="s">
        <v>56</v>
      </c>
      <c r="B236" s="12">
        <v>45612</v>
      </c>
      <c r="C236" s="13" t="s">
        <v>12</v>
      </c>
      <c r="D236" s="13" t="s">
        <v>14</v>
      </c>
      <c r="E236" s="13">
        <v>-11.85</v>
      </c>
      <c r="F236" s="13" t="s">
        <v>82</v>
      </c>
      <c r="G236" s="13">
        <v>0</v>
      </c>
      <c r="H236" s="13" t="s">
        <v>77</v>
      </c>
      <c r="I236" s="14" t="s">
        <v>86</v>
      </c>
    </row>
    <row r="237" spans="1:9" x14ac:dyDescent="0.2">
      <c r="A237" s="15" t="s">
        <v>5</v>
      </c>
      <c r="B237" s="16">
        <v>45614</v>
      </c>
      <c r="C237" s="17" t="s">
        <v>6</v>
      </c>
      <c r="D237" s="17" t="s">
        <v>7</v>
      </c>
      <c r="E237" s="17">
        <v>23.14</v>
      </c>
      <c r="F237" s="17" t="s">
        <v>81</v>
      </c>
      <c r="G237" s="17">
        <v>0</v>
      </c>
      <c r="H237" s="17" t="s">
        <v>77</v>
      </c>
      <c r="I237" s="18" t="s">
        <v>87</v>
      </c>
    </row>
    <row r="238" spans="1:9" hidden="1" x14ac:dyDescent="0.2">
      <c r="A238" s="11" t="s">
        <v>5</v>
      </c>
      <c r="B238" s="12">
        <v>45614</v>
      </c>
      <c r="C238" s="13" t="s">
        <v>6</v>
      </c>
      <c r="D238" s="13" t="s">
        <v>7</v>
      </c>
      <c r="E238" s="13">
        <v>-34</v>
      </c>
      <c r="F238" s="13" t="s">
        <v>82</v>
      </c>
      <c r="G238" s="13">
        <v>0</v>
      </c>
      <c r="H238" s="13" t="s">
        <v>77</v>
      </c>
      <c r="I238" s="14" t="s">
        <v>87</v>
      </c>
    </row>
    <row r="239" spans="1:9" hidden="1" x14ac:dyDescent="0.2">
      <c r="A239" s="15" t="s">
        <v>56</v>
      </c>
      <c r="B239" s="16">
        <v>45614</v>
      </c>
      <c r="C239" s="17" t="s">
        <v>33</v>
      </c>
      <c r="D239" s="17" t="s">
        <v>34</v>
      </c>
      <c r="E239" s="17">
        <v>-40.47</v>
      </c>
      <c r="F239" s="17" t="s">
        <v>82</v>
      </c>
      <c r="G239" s="17">
        <v>0</v>
      </c>
      <c r="H239" s="17" t="s">
        <v>77</v>
      </c>
      <c r="I239" s="18" t="s">
        <v>87</v>
      </c>
    </row>
    <row r="240" spans="1:9" hidden="1" x14ac:dyDescent="0.2">
      <c r="A240" s="11" t="s">
        <v>5</v>
      </c>
      <c r="B240" s="12">
        <v>45615</v>
      </c>
      <c r="C240" s="13" t="s">
        <v>10</v>
      </c>
      <c r="D240" s="13" t="s">
        <v>11</v>
      </c>
      <c r="E240" s="13">
        <v>-75</v>
      </c>
      <c r="F240" s="13" t="s">
        <v>82</v>
      </c>
      <c r="G240" s="13">
        <v>0</v>
      </c>
      <c r="H240" s="13" t="s">
        <v>77</v>
      </c>
      <c r="I240" s="14" t="s">
        <v>87</v>
      </c>
    </row>
    <row r="241" spans="1:9" hidden="1" x14ac:dyDescent="0.2">
      <c r="A241" s="15" t="s">
        <v>5</v>
      </c>
      <c r="B241" s="16">
        <v>45616</v>
      </c>
      <c r="C241" s="17" t="s">
        <v>10</v>
      </c>
      <c r="D241" s="17" t="s">
        <v>11</v>
      </c>
      <c r="E241" s="17">
        <v>-75</v>
      </c>
      <c r="F241" s="17" t="s">
        <v>82</v>
      </c>
      <c r="G241" s="17">
        <v>0</v>
      </c>
      <c r="H241" s="17" t="s">
        <v>77</v>
      </c>
      <c r="I241" s="18" t="s">
        <v>87</v>
      </c>
    </row>
    <row r="242" spans="1:9" hidden="1" x14ac:dyDescent="0.2">
      <c r="A242" s="11" t="s">
        <v>5</v>
      </c>
      <c r="B242" s="12">
        <v>45617</v>
      </c>
      <c r="C242" s="13" t="s">
        <v>12</v>
      </c>
      <c r="D242" s="13" t="s">
        <v>45</v>
      </c>
      <c r="E242" s="13">
        <v>-4.5199999999999996</v>
      </c>
      <c r="F242" s="13" t="s">
        <v>82</v>
      </c>
      <c r="G242" s="13">
        <v>0</v>
      </c>
      <c r="H242" s="13" t="s">
        <v>77</v>
      </c>
      <c r="I242" s="14" t="s">
        <v>87</v>
      </c>
    </row>
    <row r="243" spans="1:9" hidden="1" x14ac:dyDescent="0.2">
      <c r="A243" s="15" t="s">
        <v>5</v>
      </c>
      <c r="B243" s="16">
        <v>45617</v>
      </c>
      <c r="C243" s="17" t="s">
        <v>12</v>
      </c>
      <c r="D243" s="17" t="s">
        <v>53</v>
      </c>
      <c r="E243" s="17">
        <v>-8.4600000000000009</v>
      </c>
      <c r="F243" s="17" t="s">
        <v>82</v>
      </c>
      <c r="G243" s="17">
        <v>0</v>
      </c>
      <c r="H243" s="17" t="s">
        <v>77</v>
      </c>
      <c r="I243" s="18" t="s">
        <v>87</v>
      </c>
    </row>
    <row r="244" spans="1:9" hidden="1" x14ac:dyDescent="0.2">
      <c r="A244" s="11" t="s">
        <v>5</v>
      </c>
      <c r="B244" s="12">
        <v>45617</v>
      </c>
      <c r="C244" s="13" t="s">
        <v>10</v>
      </c>
      <c r="D244" s="13" t="s">
        <v>11</v>
      </c>
      <c r="E244" s="13">
        <v>-75</v>
      </c>
      <c r="F244" s="13" t="s">
        <v>82</v>
      </c>
      <c r="G244" s="13">
        <v>0</v>
      </c>
      <c r="H244" s="13" t="s">
        <v>77</v>
      </c>
      <c r="I244" s="14" t="s">
        <v>87</v>
      </c>
    </row>
    <row r="245" spans="1:9" hidden="1" x14ac:dyDescent="0.2">
      <c r="A245" s="15" t="s">
        <v>5</v>
      </c>
      <c r="B245" s="16">
        <v>45618</v>
      </c>
      <c r="C245" s="17" t="s">
        <v>6</v>
      </c>
      <c r="D245" s="17" t="s">
        <v>7</v>
      </c>
      <c r="E245" s="17">
        <v>-24</v>
      </c>
      <c r="F245" s="17" t="s">
        <v>82</v>
      </c>
      <c r="G245" s="17">
        <v>0</v>
      </c>
      <c r="H245" s="17" t="s">
        <v>77</v>
      </c>
      <c r="I245" s="18" t="s">
        <v>86</v>
      </c>
    </row>
    <row r="246" spans="1:9" hidden="1" x14ac:dyDescent="0.2">
      <c r="A246" s="11" t="s">
        <v>5</v>
      </c>
      <c r="B246" s="12">
        <v>45618</v>
      </c>
      <c r="C246" s="13" t="s">
        <v>17</v>
      </c>
      <c r="D246" s="13" t="s">
        <v>18</v>
      </c>
      <c r="E246" s="13">
        <v>-176.4</v>
      </c>
      <c r="F246" s="13" t="s">
        <v>82</v>
      </c>
      <c r="G246" s="13">
        <v>0</v>
      </c>
      <c r="H246" s="13" t="s">
        <v>77</v>
      </c>
      <c r="I246" s="14" t="s">
        <v>86</v>
      </c>
    </row>
    <row r="247" spans="1:9" hidden="1" x14ac:dyDescent="0.2">
      <c r="A247" s="19" t="s">
        <v>56</v>
      </c>
      <c r="B247" s="20">
        <v>45618</v>
      </c>
      <c r="C247" s="21" t="s">
        <v>17</v>
      </c>
      <c r="D247" s="21" t="s">
        <v>57</v>
      </c>
      <c r="E247" s="21">
        <v>-176.4</v>
      </c>
      <c r="F247" s="21" t="s">
        <v>82</v>
      </c>
      <c r="G247" s="21">
        <v>0</v>
      </c>
      <c r="H247" s="21" t="s">
        <v>77</v>
      </c>
      <c r="I247" s="22" t="s">
        <v>86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D1246-AFB6-FE4B-8C65-3B7CBF2C2D65}">
  <dimension ref="A2:K19"/>
  <sheetViews>
    <sheetView zoomScale="157" workbookViewId="0">
      <selection activeCell="B10" sqref="B10"/>
    </sheetView>
  </sheetViews>
  <sheetFormatPr baseColWidth="10" defaultRowHeight="15" x14ac:dyDescent="0.2"/>
  <cols>
    <col min="1" max="1" width="16.33203125" customWidth="1"/>
    <col min="2" max="2" width="16.5" bestFit="1" customWidth="1"/>
    <col min="3" max="3" width="8.1640625" customWidth="1"/>
    <col min="4" max="4" width="10" customWidth="1"/>
    <col min="5" max="5" width="9" customWidth="1"/>
    <col min="6" max="6" width="12.5" customWidth="1"/>
    <col min="7" max="7" width="6.6640625" customWidth="1"/>
    <col min="8" max="8" width="7.6640625" customWidth="1"/>
    <col min="9" max="9" width="5.6640625" customWidth="1"/>
    <col min="10" max="10" width="7.33203125" customWidth="1"/>
    <col min="11" max="11" width="9.6640625" customWidth="1"/>
    <col min="12" max="12" width="5.6640625" customWidth="1"/>
    <col min="13" max="13" width="8.1640625" bestFit="1" customWidth="1"/>
    <col min="14" max="14" width="7" bestFit="1" customWidth="1"/>
    <col min="15" max="15" width="5.33203125" bestFit="1" customWidth="1"/>
    <col min="16" max="16" width="7.5" bestFit="1" customWidth="1"/>
    <col min="17" max="17" width="13" bestFit="1" customWidth="1"/>
    <col min="18" max="18" width="10.1640625" bestFit="1" customWidth="1"/>
    <col min="19" max="19" width="10.33203125" bestFit="1" customWidth="1"/>
  </cols>
  <sheetData>
    <row r="2" spans="1:11" x14ac:dyDescent="0.2">
      <c r="A2" s="7" t="s">
        <v>80</v>
      </c>
      <c r="B2" t="s">
        <v>82</v>
      </c>
    </row>
    <row r="3" spans="1:11" x14ac:dyDescent="0.2">
      <c r="A3" s="7" t="s">
        <v>0</v>
      </c>
      <c r="B3" t="s">
        <v>79</v>
      </c>
    </row>
    <row r="5" spans="1:11" x14ac:dyDescent="0.2">
      <c r="A5" s="7" t="s">
        <v>72</v>
      </c>
      <c r="B5" t="s">
        <v>83</v>
      </c>
    </row>
    <row r="6" spans="1:11" ht="16" x14ac:dyDescent="0.2">
      <c r="A6" s="8" t="s">
        <v>74</v>
      </c>
      <c r="B6" s="9">
        <v>-1032.8100000000002</v>
      </c>
      <c r="I6" s="2"/>
      <c r="J6" s="2"/>
      <c r="K6" s="2"/>
    </row>
    <row r="7" spans="1:11" ht="16" x14ac:dyDescent="0.2">
      <c r="A7" s="8" t="s">
        <v>75</v>
      </c>
      <c r="B7" s="9">
        <v>-780.70999999999992</v>
      </c>
      <c r="I7" s="3"/>
      <c r="J7" s="2"/>
      <c r="K7" s="2"/>
    </row>
    <row r="8" spans="1:11" ht="16" x14ac:dyDescent="0.2">
      <c r="A8" s="8" t="s">
        <v>76</v>
      </c>
      <c r="B8" s="9">
        <v>-1253.9899999999996</v>
      </c>
      <c r="I8" s="2"/>
      <c r="J8" s="2"/>
      <c r="K8" s="2"/>
    </row>
    <row r="9" spans="1:11" ht="16" x14ac:dyDescent="0.2">
      <c r="A9" s="8" t="s">
        <v>77</v>
      </c>
      <c r="B9" s="9">
        <v>-767.83</v>
      </c>
      <c r="I9" s="3"/>
      <c r="J9" s="2"/>
      <c r="K9" s="2"/>
    </row>
    <row r="10" spans="1:11" ht="16" x14ac:dyDescent="0.2">
      <c r="A10" s="8" t="s">
        <v>78</v>
      </c>
      <c r="B10" s="9">
        <v>-3835.3399999999992</v>
      </c>
      <c r="I10" s="3"/>
      <c r="J10" s="2"/>
      <c r="K10" s="2"/>
    </row>
    <row r="11" spans="1:11" ht="16" x14ac:dyDescent="0.2">
      <c r="I11" s="3"/>
      <c r="J11" s="2"/>
      <c r="K11" s="2"/>
    </row>
    <row r="12" spans="1:11" ht="16" x14ac:dyDescent="0.2">
      <c r="I12" s="3"/>
      <c r="J12" s="2"/>
      <c r="K12" s="2"/>
    </row>
    <row r="13" spans="1:11" ht="16" x14ac:dyDescent="0.2">
      <c r="I13" s="2"/>
      <c r="J13" s="2"/>
      <c r="K13" s="2"/>
    </row>
    <row r="14" spans="1:11" ht="16" x14ac:dyDescent="0.2">
      <c r="I14" s="3"/>
      <c r="J14" s="2"/>
      <c r="K14" s="2"/>
    </row>
    <row r="15" spans="1:11" ht="16" x14ac:dyDescent="0.2">
      <c r="I15" s="2"/>
      <c r="J15" s="2"/>
      <c r="K15" s="2"/>
    </row>
    <row r="16" spans="1:11" ht="16" x14ac:dyDescent="0.2">
      <c r="I16" s="4"/>
      <c r="J16" s="2"/>
      <c r="K16" s="2"/>
    </row>
    <row r="17" spans="9:11" ht="16" x14ac:dyDescent="0.2">
      <c r="I17" s="4"/>
      <c r="J17" s="2"/>
      <c r="K17" s="2"/>
    </row>
    <row r="18" spans="9:11" ht="16" x14ac:dyDescent="0.2">
      <c r="I18" s="4"/>
      <c r="J18" s="2"/>
      <c r="K18" s="2"/>
    </row>
    <row r="19" spans="9:11" ht="16" x14ac:dyDescent="0.2">
      <c r="I19" s="4"/>
      <c r="J19" s="2"/>
      <c r="K19" s="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9630-1D1B-0441-A282-785374E7E158}">
  <dimension ref="A2:B9"/>
  <sheetViews>
    <sheetView zoomScale="179" workbookViewId="0">
      <selection activeCell="B2" sqref="B2"/>
    </sheetView>
  </sheetViews>
  <sheetFormatPr baseColWidth="10" defaultRowHeight="15" x14ac:dyDescent="0.2"/>
  <cols>
    <col min="1" max="1" width="16.33203125" bestFit="1" customWidth="1"/>
    <col min="2" max="2" width="16.6640625" bestFit="1" customWidth="1"/>
    <col min="3" max="3" width="12" customWidth="1"/>
    <col min="4" max="4" width="9.6640625" bestFit="1" customWidth="1"/>
    <col min="5" max="6" width="10.1640625" bestFit="1" customWidth="1"/>
  </cols>
  <sheetData>
    <row r="2" spans="1:2" x14ac:dyDescent="0.2">
      <c r="A2" s="7" t="s">
        <v>80</v>
      </c>
      <c r="B2" t="s">
        <v>81</v>
      </c>
    </row>
    <row r="4" spans="1:2" x14ac:dyDescent="0.2">
      <c r="A4" s="7" t="s">
        <v>72</v>
      </c>
      <c r="B4" t="s">
        <v>83</v>
      </c>
    </row>
    <row r="5" spans="1:2" x14ac:dyDescent="0.2">
      <c r="A5" s="8" t="s">
        <v>74</v>
      </c>
      <c r="B5" s="10">
        <v>1176.95</v>
      </c>
    </row>
    <row r="6" spans="1:2" x14ac:dyDescent="0.2">
      <c r="A6" s="8" t="s">
        <v>75</v>
      </c>
      <c r="B6" s="10">
        <v>1372.39</v>
      </c>
    </row>
    <row r="7" spans="1:2" x14ac:dyDescent="0.2">
      <c r="A7" s="8" t="s">
        <v>76</v>
      </c>
      <c r="B7" s="10">
        <v>2578.2199999999998</v>
      </c>
    </row>
    <row r="8" spans="1:2" x14ac:dyDescent="0.2">
      <c r="A8" s="8" t="s">
        <v>77</v>
      </c>
      <c r="B8" s="10">
        <v>826.87</v>
      </c>
    </row>
    <row r="9" spans="1:2" x14ac:dyDescent="0.2">
      <c r="A9" s="8" t="s">
        <v>78</v>
      </c>
      <c r="B9" s="10">
        <v>5954.4299999999994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598E-A783-A04D-B6D8-AEF3D420B673}">
  <sheetPr>
    <tabColor rgb="FF7030A0"/>
  </sheetPr>
  <dimension ref="A1:Q33"/>
  <sheetViews>
    <sheetView showGridLines="0" showRowColHeaders="0" tabSelected="1" zoomScaleNormal="100" workbookViewId="0">
      <selection activeCell="G10" sqref="G10"/>
    </sheetView>
  </sheetViews>
  <sheetFormatPr baseColWidth="10" defaultRowHeight="16" x14ac:dyDescent="0.2"/>
  <cols>
    <col min="1" max="1" width="10.83203125" style="2"/>
    <col min="2" max="2" width="22.33203125" style="2" customWidth="1"/>
    <col min="3" max="3" width="16" style="2" customWidth="1"/>
    <col min="4" max="7" width="10.83203125" style="2"/>
    <col min="8" max="8" width="29.6640625" style="2" customWidth="1"/>
    <col min="9" max="9" width="21.83203125" style="2" customWidth="1"/>
    <col min="10" max="16384" width="10.83203125" style="2"/>
  </cols>
  <sheetData>
    <row r="1" spans="1:17" ht="59" x14ac:dyDescent="0.55000000000000004">
      <c r="A1" s="5"/>
      <c r="B1" s="56" t="s">
        <v>112</v>
      </c>
      <c r="C1" s="56"/>
      <c r="D1" s="56"/>
      <c r="E1" s="56"/>
      <c r="F1" s="56"/>
      <c r="G1" s="56"/>
      <c r="H1" s="56"/>
      <c r="I1" s="56"/>
      <c r="J1" s="56"/>
      <c r="K1" s="56"/>
      <c r="L1" s="56"/>
      <c r="M1" s="56"/>
      <c r="N1" s="56"/>
      <c r="O1" s="56"/>
      <c r="P1" s="56"/>
      <c r="Q1" s="56"/>
    </row>
    <row r="3" spans="1:17" x14ac:dyDescent="0.2">
      <c r="A3" s="4"/>
    </row>
    <row r="4" spans="1:17" ht="23" x14ac:dyDescent="0.25">
      <c r="E4" s="25"/>
    </row>
    <row r="5" spans="1:17" ht="44" customHeight="1" x14ac:dyDescent="0.25">
      <c r="A5" s="3"/>
      <c r="E5" s="25"/>
    </row>
    <row r="6" spans="1:17" ht="45" x14ac:dyDescent="0.45">
      <c r="A6" s="3"/>
      <c r="B6" s="45" t="s">
        <v>100</v>
      </c>
      <c r="C6" s="38"/>
      <c r="D6" s="38"/>
      <c r="E6" s="25"/>
    </row>
    <row r="7" spans="1:17" ht="23" x14ac:dyDescent="0.25">
      <c r="A7" s="4"/>
      <c r="E7" s="25"/>
    </row>
    <row r="8" spans="1:17" ht="23" x14ac:dyDescent="0.25">
      <c r="A8" s="4"/>
      <c r="E8" s="25"/>
    </row>
    <row r="9" spans="1:17" ht="23" x14ac:dyDescent="0.25">
      <c r="A9" s="4"/>
      <c r="E9" s="25"/>
    </row>
    <row r="10" spans="1:17" ht="24" thickBot="1" x14ac:dyDescent="0.3">
      <c r="A10" s="4"/>
      <c r="E10" s="25"/>
      <c r="H10" s="31" t="s">
        <v>94</v>
      </c>
      <c r="J10" s="25"/>
    </row>
    <row r="11" spans="1:17" ht="23" x14ac:dyDescent="0.25">
      <c r="A11" s="3"/>
      <c r="E11" s="25"/>
      <c r="H11" s="33" t="s">
        <v>95</v>
      </c>
      <c r="I11" s="27">
        <f>GETPIVOTDATA("Amount ($)",PivotExpenses_Chart!$A$5)</f>
        <v>-3835.3399999999992</v>
      </c>
      <c r="J11" s="25"/>
    </row>
    <row r="12" spans="1:17" ht="23" x14ac:dyDescent="0.25">
      <c r="A12" s="3"/>
      <c r="E12" s="25"/>
      <c r="H12" s="34" t="s">
        <v>96</v>
      </c>
      <c r="I12" s="28">
        <f>GETPIVOTDATA("Amount ($)",PivotEarnings_Chart!$A$4)</f>
        <v>5954.4299999999994</v>
      </c>
      <c r="J12" s="25"/>
    </row>
    <row r="13" spans="1:17" ht="24" thickBot="1" x14ac:dyDescent="0.3">
      <c r="H13" s="35" t="s">
        <v>97</v>
      </c>
      <c r="I13" s="29">
        <f>I12+I11</f>
        <v>2119.09</v>
      </c>
      <c r="J13" s="25"/>
    </row>
    <row r="14" spans="1:17" ht="23" x14ac:dyDescent="0.25">
      <c r="A14" s="5"/>
      <c r="J14" s="25"/>
    </row>
    <row r="15" spans="1:17" ht="23" x14ac:dyDescent="0.25">
      <c r="J15" s="25"/>
    </row>
    <row r="16" spans="1:17" ht="24" thickBot="1" x14ac:dyDescent="0.3">
      <c r="A16" s="4"/>
      <c r="H16" s="31" t="s">
        <v>92</v>
      </c>
      <c r="I16" s="25"/>
      <c r="J16" s="25"/>
    </row>
    <row r="17" spans="1:10" ht="23" x14ac:dyDescent="0.25">
      <c r="H17" s="36" t="str" cm="1">
        <f t="array" ref="H17:I19">PivotCategory_Chart!A4:B6</f>
        <v>Transportation</v>
      </c>
      <c r="I17" s="30">
        <v>-1065.02</v>
      </c>
      <c r="J17" s="25"/>
    </row>
    <row r="18" spans="1:10" ht="23" x14ac:dyDescent="0.25">
      <c r="A18" s="3"/>
      <c r="H18" s="37" t="str">
        <v>Entertainment</v>
      </c>
      <c r="I18" s="28">
        <v>-929.1</v>
      </c>
      <c r="J18" s="25"/>
    </row>
    <row r="19" spans="1:10" ht="24" thickBot="1" x14ac:dyDescent="0.3">
      <c r="H19" s="35" t="str">
        <v>E-Transfer</v>
      </c>
      <c r="I19" s="29">
        <v>-751.5</v>
      </c>
    </row>
    <row r="20" spans="1:10" x14ac:dyDescent="0.2">
      <c r="A20" s="3"/>
      <c r="H20" s="32"/>
    </row>
    <row r="21" spans="1:10" ht="23" x14ac:dyDescent="0.25">
      <c r="A21" s="3"/>
      <c r="H21" s="25"/>
    </row>
    <row r="22" spans="1:10" ht="24" thickBot="1" x14ac:dyDescent="0.3">
      <c r="A22" s="3"/>
      <c r="F22" s="24"/>
      <c r="H22" s="31" t="s">
        <v>91</v>
      </c>
      <c r="I22" s="25"/>
    </row>
    <row r="23" spans="1:10" ht="23" x14ac:dyDescent="0.25">
      <c r="A23" s="3"/>
      <c r="H23" s="36" t="str" cm="1">
        <f t="array" ref="H23:I25">PivotMerchant_Calculation!A4:B6</f>
        <v>Uber</v>
      </c>
      <c r="I23" s="30">
        <v>-575</v>
      </c>
    </row>
    <row r="24" spans="1:10" ht="23" x14ac:dyDescent="0.25">
      <c r="H24" s="37" t="str">
        <v>Esso Circle</v>
      </c>
      <c r="I24" s="28">
        <v>-231.44</v>
      </c>
    </row>
    <row r="25" spans="1:10" ht="24" thickBot="1" x14ac:dyDescent="0.3">
      <c r="A25" s="3"/>
      <c r="H25" s="35" t="str">
        <v>Costco</v>
      </c>
      <c r="I25" s="29">
        <v>-208.32999999999998</v>
      </c>
    </row>
    <row r="33" spans="9:10" ht="18" x14ac:dyDescent="0.2">
      <c r="I33" s="26"/>
      <c r="J33" s="26"/>
    </row>
  </sheetData>
  <sheetProtection sheet="1" objects="1" scenarios="1" selectLockedCells="1"/>
  <mergeCells count="1">
    <mergeCell ref="B1:Q1"/>
  </mergeCells>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38CC-D398-E648-A50E-2BDC2C61B0BE}">
  <dimension ref="A1:G23"/>
  <sheetViews>
    <sheetView showGridLines="0" showRowColHeaders="0" zoomScale="151" workbookViewId="0">
      <selection activeCell="F23" sqref="F23"/>
    </sheetView>
  </sheetViews>
  <sheetFormatPr baseColWidth="10" defaultRowHeight="15" x14ac:dyDescent="0.2"/>
  <cols>
    <col min="1" max="1" width="16.83203125" bestFit="1" customWidth="1"/>
    <col min="2" max="2" width="12.33203125" bestFit="1" customWidth="1"/>
    <col min="3" max="3" width="13" bestFit="1" customWidth="1"/>
    <col min="4" max="4" width="9.83203125" bestFit="1" customWidth="1"/>
    <col min="5" max="5" width="12" bestFit="1" customWidth="1"/>
    <col min="6" max="6" width="10.1640625" customWidth="1"/>
  </cols>
  <sheetData>
    <row r="1" spans="1:5" x14ac:dyDescent="0.2">
      <c r="A1" s="58" t="s">
        <v>80</v>
      </c>
      <c r="B1" s="59" t="s">
        <v>81</v>
      </c>
      <c r="C1" s="59"/>
      <c r="D1" s="59"/>
      <c r="E1" s="59"/>
    </row>
    <row r="2" spans="1:5" x14ac:dyDescent="0.2">
      <c r="A2" s="58" t="s">
        <v>0</v>
      </c>
      <c r="B2" s="59" t="s">
        <v>79</v>
      </c>
      <c r="C2" s="59"/>
      <c r="D2" s="59"/>
      <c r="E2" s="59"/>
    </row>
    <row r="3" spans="1:5" x14ac:dyDescent="0.2">
      <c r="A3" s="59"/>
      <c r="B3" s="59"/>
      <c r="C3" s="59"/>
      <c r="D3" s="59"/>
      <c r="E3" s="59"/>
    </row>
    <row r="4" spans="1:5" x14ac:dyDescent="0.2">
      <c r="A4" s="58" t="s">
        <v>83</v>
      </c>
      <c r="B4" s="58" t="s">
        <v>4</v>
      </c>
      <c r="C4" s="59"/>
      <c r="D4" s="59"/>
      <c r="E4" s="59"/>
    </row>
    <row r="5" spans="1:5" x14ac:dyDescent="0.2">
      <c r="A5" s="58" t="s">
        <v>72</v>
      </c>
      <c r="B5" s="59" t="s">
        <v>43</v>
      </c>
      <c r="C5" s="59" t="s">
        <v>9</v>
      </c>
      <c r="D5" s="59" t="s">
        <v>7</v>
      </c>
      <c r="E5" s="59" t="s">
        <v>78</v>
      </c>
    </row>
    <row r="6" spans="1:5" x14ac:dyDescent="0.2">
      <c r="A6" s="60" t="s">
        <v>74</v>
      </c>
      <c r="B6" s="61"/>
      <c r="C6" s="61">
        <v>1132.95</v>
      </c>
      <c r="D6" s="61">
        <v>44</v>
      </c>
      <c r="E6" s="61">
        <v>1176.95</v>
      </c>
    </row>
    <row r="7" spans="1:5" x14ac:dyDescent="0.2">
      <c r="A7" s="60" t="s">
        <v>75</v>
      </c>
      <c r="B7" s="61"/>
      <c r="C7" s="61">
        <v>1040.3900000000001</v>
      </c>
      <c r="D7" s="61">
        <v>332</v>
      </c>
      <c r="E7" s="61">
        <v>1372.39</v>
      </c>
    </row>
    <row r="8" spans="1:5" x14ac:dyDescent="0.2">
      <c r="A8" s="60" t="s">
        <v>76</v>
      </c>
      <c r="B8" s="61">
        <v>225</v>
      </c>
      <c r="C8" s="61">
        <v>2037.5</v>
      </c>
      <c r="D8" s="61">
        <v>765.72</v>
      </c>
      <c r="E8" s="61">
        <v>3028.2200000000003</v>
      </c>
    </row>
    <row r="9" spans="1:5" x14ac:dyDescent="0.2">
      <c r="A9" s="60" t="s">
        <v>77</v>
      </c>
      <c r="B9" s="61"/>
      <c r="C9" s="61">
        <v>723.73</v>
      </c>
      <c r="D9" s="61">
        <v>328.14</v>
      </c>
      <c r="E9" s="61">
        <v>1051.8699999999999</v>
      </c>
    </row>
    <row r="10" spans="1:5" x14ac:dyDescent="0.2">
      <c r="A10" s="60" t="s">
        <v>78</v>
      </c>
      <c r="B10" s="61">
        <v>225</v>
      </c>
      <c r="C10" s="61">
        <v>4934.57</v>
      </c>
      <c r="D10" s="61">
        <v>1469.8600000000001</v>
      </c>
      <c r="E10" s="61">
        <v>6629.43</v>
      </c>
    </row>
    <row r="11" spans="1:5" x14ac:dyDescent="0.2">
      <c r="A11" s="59"/>
      <c r="B11" s="59"/>
      <c r="C11" s="59"/>
      <c r="D11" s="59"/>
      <c r="E11" s="59"/>
    </row>
    <row r="12" spans="1:5" x14ac:dyDescent="0.2">
      <c r="A12" s="59"/>
      <c r="B12" s="59"/>
      <c r="C12" s="59"/>
      <c r="D12" s="59"/>
      <c r="E12" s="59"/>
    </row>
    <row r="13" spans="1:5" x14ac:dyDescent="0.2">
      <c r="A13" s="59"/>
      <c r="B13" s="59"/>
      <c r="C13" s="59"/>
      <c r="D13" s="59"/>
      <c r="E13" s="59"/>
    </row>
    <row r="14" spans="1:5" x14ac:dyDescent="0.2">
      <c r="A14" s="59"/>
      <c r="B14" s="59"/>
      <c r="C14" s="59"/>
      <c r="D14" s="59"/>
      <c r="E14" s="59"/>
    </row>
    <row r="15" spans="1:5" x14ac:dyDescent="0.2">
      <c r="A15" s="59"/>
      <c r="B15" s="59"/>
      <c r="C15" s="59"/>
      <c r="D15" s="59"/>
      <c r="E15" s="59"/>
    </row>
    <row r="16" spans="1:5" x14ac:dyDescent="0.2">
      <c r="A16" s="59"/>
      <c r="B16" s="59"/>
      <c r="C16" s="59"/>
      <c r="D16" s="59"/>
      <c r="E16" s="59"/>
    </row>
    <row r="17" spans="1:7" x14ac:dyDescent="0.2">
      <c r="A17" s="59"/>
      <c r="B17" s="59"/>
      <c r="C17" s="59"/>
      <c r="D17" s="59"/>
      <c r="E17" s="59"/>
    </row>
    <row r="20" spans="1:7" ht="20" x14ac:dyDescent="0.2">
      <c r="G20" s="48" t="s">
        <v>93</v>
      </c>
    </row>
    <row r="21" spans="1:7" ht="18" x14ac:dyDescent="0.2">
      <c r="G21" s="46"/>
    </row>
    <row r="22" spans="1:7" ht="18" x14ac:dyDescent="0.2">
      <c r="G22" s="47" t="s">
        <v>108</v>
      </c>
    </row>
    <row r="23" spans="1:7" ht="18" x14ac:dyDescent="0.2">
      <c r="G23" s="47" t="s">
        <v>109</v>
      </c>
    </row>
  </sheetData>
  <sheetProtection selectLockedCells="1"/>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E9DA-4A4C-C24B-A585-638A6FA80252}">
  <dimension ref="A2:K19"/>
  <sheetViews>
    <sheetView showGridLines="0" showRowColHeaders="0" zoomScale="137" workbookViewId="0">
      <selection activeCell="C3" sqref="C3"/>
    </sheetView>
  </sheetViews>
  <sheetFormatPr baseColWidth="10" defaultRowHeight="15" x14ac:dyDescent="0.2"/>
  <cols>
    <col min="1" max="1" width="17.83203125" bestFit="1" customWidth="1"/>
    <col min="2" max="2" width="14.5" bestFit="1" customWidth="1"/>
    <col min="3" max="3" width="10" bestFit="1" customWidth="1"/>
    <col min="4" max="4" width="12.5" bestFit="1" customWidth="1"/>
    <col min="5" max="5" width="9" customWidth="1"/>
    <col min="6" max="6" width="12.5" customWidth="1"/>
    <col min="7" max="7" width="6.6640625" customWidth="1"/>
    <col min="8" max="8" width="7.6640625" customWidth="1"/>
    <col min="9" max="9" width="5.6640625" customWidth="1"/>
    <col min="10" max="10" width="7.33203125" customWidth="1"/>
    <col min="11" max="11" width="9.6640625" customWidth="1"/>
    <col min="12" max="12" width="5.6640625" customWidth="1"/>
    <col min="13" max="13" width="8.1640625" bestFit="1" customWidth="1"/>
    <col min="14" max="14" width="7" bestFit="1" customWidth="1"/>
    <col min="15" max="15" width="5.33203125" bestFit="1" customWidth="1"/>
    <col min="16" max="16" width="7.5" bestFit="1" customWidth="1"/>
    <col min="17" max="17" width="13" bestFit="1" customWidth="1"/>
    <col min="18" max="18" width="10.1640625" bestFit="1" customWidth="1"/>
    <col min="19" max="19" width="10.33203125" bestFit="1" customWidth="1"/>
  </cols>
  <sheetData>
    <row r="2" spans="1:11" ht="16" x14ac:dyDescent="0.2">
      <c r="A2" s="50" t="s">
        <v>80</v>
      </c>
      <c r="B2" s="40" t="s">
        <v>82</v>
      </c>
    </row>
    <row r="3" spans="1:11" ht="16" x14ac:dyDescent="0.2">
      <c r="A3" s="50" t="s">
        <v>0</v>
      </c>
      <c r="B3" s="40" t="s">
        <v>79</v>
      </c>
    </row>
    <row r="5" spans="1:11" ht="20" x14ac:dyDescent="0.2">
      <c r="A5" s="50" t="s">
        <v>83</v>
      </c>
      <c r="B5" s="50" t="s">
        <v>84</v>
      </c>
      <c r="C5" s="40"/>
      <c r="D5" s="40"/>
      <c r="F5" s="48" t="s">
        <v>93</v>
      </c>
    </row>
    <row r="6" spans="1:11" ht="18" x14ac:dyDescent="0.2">
      <c r="A6" s="50" t="s">
        <v>72</v>
      </c>
      <c r="B6" s="40" t="s">
        <v>86</v>
      </c>
      <c r="C6" s="40" t="s">
        <v>87</v>
      </c>
      <c r="D6" s="40" t="s">
        <v>78</v>
      </c>
      <c r="F6" s="46"/>
      <c r="I6" s="2"/>
      <c r="J6" s="2"/>
      <c r="K6" s="2"/>
    </row>
    <row r="7" spans="1:11" ht="18" x14ac:dyDescent="0.2">
      <c r="A7" s="51" t="s">
        <v>31</v>
      </c>
      <c r="B7" s="49"/>
      <c r="C7" s="49">
        <v>-140</v>
      </c>
      <c r="D7" s="49">
        <v>-140</v>
      </c>
      <c r="F7" s="47" t="s">
        <v>111</v>
      </c>
      <c r="I7" s="3"/>
      <c r="J7" s="2"/>
      <c r="K7" s="2"/>
    </row>
    <row r="8" spans="1:11" ht="18" x14ac:dyDescent="0.2">
      <c r="A8" s="51" t="s">
        <v>33</v>
      </c>
      <c r="B8" s="49">
        <v>-772.44999999999993</v>
      </c>
      <c r="C8" s="49">
        <v>-292.57</v>
      </c>
      <c r="D8" s="49">
        <v>-1065.02</v>
      </c>
      <c r="F8" s="47" t="s">
        <v>110</v>
      </c>
      <c r="I8" s="2"/>
      <c r="J8" s="2"/>
      <c r="K8" s="2"/>
    </row>
    <row r="9" spans="1:11" ht="16" x14ac:dyDescent="0.2">
      <c r="A9" s="51" t="s">
        <v>30</v>
      </c>
      <c r="B9" s="49"/>
      <c r="C9" s="49">
        <v>-9.24</v>
      </c>
      <c r="D9" s="49">
        <v>-9.24</v>
      </c>
      <c r="I9" s="3"/>
      <c r="J9" s="2"/>
      <c r="K9" s="2"/>
    </row>
    <row r="10" spans="1:11" ht="16" x14ac:dyDescent="0.2">
      <c r="A10" s="51" t="s">
        <v>25</v>
      </c>
      <c r="B10" s="49">
        <v>-195.11</v>
      </c>
      <c r="C10" s="49">
        <v>-45</v>
      </c>
      <c r="D10" s="49">
        <v>-240.11</v>
      </c>
      <c r="I10" s="3"/>
      <c r="J10" s="2"/>
      <c r="K10" s="2"/>
    </row>
    <row r="11" spans="1:11" ht="16" x14ac:dyDescent="0.2">
      <c r="A11" s="51" t="s">
        <v>37</v>
      </c>
      <c r="B11" s="49">
        <v>-2.99</v>
      </c>
      <c r="C11" s="49"/>
      <c r="D11" s="49">
        <v>-2.99</v>
      </c>
      <c r="I11" s="3"/>
      <c r="J11" s="2"/>
      <c r="K11" s="2"/>
    </row>
    <row r="12" spans="1:11" ht="16" x14ac:dyDescent="0.2">
      <c r="A12" s="51" t="s">
        <v>20</v>
      </c>
      <c r="B12" s="49">
        <v>-33.9</v>
      </c>
      <c r="C12" s="49"/>
      <c r="D12" s="49">
        <v>-33.9</v>
      </c>
      <c r="I12" s="3"/>
      <c r="J12" s="2"/>
      <c r="K12" s="2"/>
    </row>
    <row r="13" spans="1:11" ht="16" x14ac:dyDescent="0.2">
      <c r="A13" s="51" t="s">
        <v>12</v>
      </c>
      <c r="B13" s="49">
        <v>-161.44</v>
      </c>
      <c r="C13" s="49">
        <v>-312.88999999999987</v>
      </c>
      <c r="D13" s="49">
        <v>-474.32999999999987</v>
      </c>
      <c r="I13" s="2"/>
      <c r="J13" s="2"/>
      <c r="K13" s="2"/>
    </row>
    <row r="14" spans="1:11" ht="16" x14ac:dyDescent="0.2">
      <c r="A14" s="51" t="s">
        <v>44</v>
      </c>
      <c r="B14" s="49"/>
      <c r="C14" s="49">
        <v>-42.26</v>
      </c>
      <c r="D14" s="49">
        <v>-42.26</v>
      </c>
      <c r="I14" s="3"/>
      <c r="J14" s="2"/>
      <c r="K14" s="2"/>
    </row>
    <row r="15" spans="1:11" ht="16" x14ac:dyDescent="0.2">
      <c r="A15" s="51" t="s">
        <v>15</v>
      </c>
      <c r="B15" s="49">
        <v>-538.66999999999996</v>
      </c>
      <c r="C15" s="49">
        <v>-390.43000000000006</v>
      </c>
      <c r="D15" s="49">
        <v>-929.1</v>
      </c>
      <c r="I15" s="2"/>
      <c r="J15" s="2"/>
      <c r="K15" s="2"/>
    </row>
    <row r="16" spans="1:11" ht="16" x14ac:dyDescent="0.2">
      <c r="A16" s="51" t="s">
        <v>6</v>
      </c>
      <c r="B16" s="49">
        <v>-112</v>
      </c>
      <c r="C16" s="49">
        <v>-639.5</v>
      </c>
      <c r="D16" s="49">
        <v>-751.5</v>
      </c>
      <c r="I16" s="4"/>
      <c r="J16" s="2"/>
      <c r="K16" s="2"/>
    </row>
    <row r="17" spans="1:11" ht="16" x14ac:dyDescent="0.2">
      <c r="A17" s="51" t="s">
        <v>62</v>
      </c>
      <c r="B17" s="49">
        <v>-146.88999999999999</v>
      </c>
      <c r="C17" s="49"/>
      <c r="D17" s="49">
        <v>-146.88999999999999</v>
      </c>
      <c r="I17" s="4"/>
      <c r="J17" s="2"/>
      <c r="K17" s="2"/>
    </row>
    <row r="18" spans="1:11" ht="16" x14ac:dyDescent="0.2">
      <c r="A18" s="51" t="s">
        <v>78</v>
      </c>
      <c r="B18" s="49">
        <v>-1963.4499999999998</v>
      </c>
      <c r="C18" s="49">
        <v>-1871.8899999999999</v>
      </c>
      <c r="D18" s="49">
        <v>-3835.3399999999997</v>
      </c>
      <c r="I18" s="4"/>
      <c r="J18" s="2"/>
      <c r="K18" s="2"/>
    </row>
    <row r="19" spans="1:11" ht="16" x14ac:dyDescent="0.2">
      <c r="I19" s="4"/>
      <c r="J19" s="2"/>
      <c r="K19" s="2"/>
    </row>
  </sheetData>
  <pageMargins left="0.7" right="0.7" top="0.75" bottom="0.75" header="0.3" footer="0.3"/>
  <pageSetup orientation="portrait" horizontalDpi="0" verticalDpi="0"/>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7"/>
  <sheetViews>
    <sheetView zoomScale="138" workbookViewId="0">
      <selection sqref="A1:XFD1048576"/>
    </sheetView>
  </sheetViews>
  <sheetFormatPr baseColWidth="10" defaultColWidth="8.83203125" defaultRowHeight="15" x14ac:dyDescent="0.2"/>
  <cols>
    <col min="1" max="1" width="12.5" customWidth="1"/>
    <col min="2" max="2" width="19" customWidth="1"/>
    <col min="3" max="3" width="24.33203125" customWidth="1"/>
    <col min="4" max="4" width="16.5" customWidth="1"/>
    <col min="5" max="5" width="14.83203125" customWidth="1"/>
    <col min="6" max="6" width="21.6640625" customWidth="1"/>
    <col min="7" max="7" width="11.5" hidden="1" customWidth="1"/>
    <col min="8" max="8" width="30" customWidth="1"/>
    <col min="9" max="9" width="38.33203125" customWidth="1"/>
  </cols>
  <sheetData>
    <row r="1" spans="1:9" x14ac:dyDescent="0.2">
      <c r="A1" s="6" t="s">
        <v>0</v>
      </c>
      <c r="B1" s="6" t="s">
        <v>1</v>
      </c>
      <c r="C1" s="6" t="s">
        <v>72</v>
      </c>
      <c r="D1" s="6" t="s">
        <v>2</v>
      </c>
      <c r="E1" s="6" t="s">
        <v>73</v>
      </c>
      <c r="F1" s="6" t="s">
        <v>80</v>
      </c>
      <c r="G1" s="6" t="s">
        <v>3</v>
      </c>
      <c r="H1" s="6" t="s">
        <v>4</v>
      </c>
      <c r="I1" s="6" t="s">
        <v>85</v>
      </c>
    </row>
    <row r="2" spans="1:9" x14ac:dyDescent="0.2">
      <c r="A2" t="s">
        <v>5</v>
      </c>
      <c r="B2" s="1">
        <v>45506</v>
      </c>
      <c r="C2" t="s">
        <v>6</v>
      </c>
      <c r="D2" t="s">
        <v>7</v>
      </c>
      <c r="E2">
        <v>-10</v>
      </c>
      <c r="F2" t="str">
        <f>IF(clean_table[[#This Row],[Amount ($)]]&lt;0, "Spending", "Income")</f>
        <v>Spending</v>
      </c>
      <c r="G2">
        <v>0</v>
      </c>
      <c r="H2" t="str">
        <f>TEXT(clean_table[[#This Row],[Transaction Date]], "mmmm")</f>
        <v>August</v>
      </c>
      <c r="I2" t="str">
        <f>IF(WEEKDAY(clean_table[[#This Row],[Transaction Date]], 2) &lt;= 4, "Workday", "Ext-Weekend")</f>
        <v>Ext-Weekend</v>
      </c>
    </row>
    <row r="3" spans="1:9" x14ac:dyDescent="0.2">
      <c r="A3" t="s">
        <v>56</v>
      </c>
      <c r="B3" s="1">
        <v>45508</v>
      </c>
      <c r="C3" t="s">
        <v>33</v>
      </c>
      <c r="D3" t="s">
        <v>60</v>
      </c>
      <c r="E3">
        <v>-15.59</v>
      </c>
      <c r="F3" t="str">
        <f>IF(clean_table[[#This Row],[Amount ($)]]&lt;0, "Spending", "Income")</f>
        <v>Spending</v>
      </c>
      <c r="G3">
        <v>0</v>
      </c>
      <c r="H3" t="str">
        <f>TEXT(clean_table[[#This Row],[Transaction Date]], "mmmm")</f>
        <v>August</v>
      </c>
      <c r="I3" t="str">
        <f>IF(WEEKDAY(clean_table[[#This Row],[Transaction Date]], 2) &lt;= 4, "Workday", "Ext-Weekend")</f>
        <v>Ext-Weekend</v>
      </c>
    </row>
    <row r="4" spans="1:9" x14ac:dyDescent="0.2">
      <c r="A4" t="s">
        <v>56</v>
      </c>
      <c r="B4" s="1">
        <v>45508</v>
      </c>
      <c r="C4" t="s">
        <v>33</v>
      </c>
      <c r="D4" t="s">
        <v>60</v>
      </c>
      <c r="E4">
        <v>-52.74</v>
      </c>
      <c r="F4" t="str">
        <f>IF(clean_table[[#This Row],[Amount ($)]]&lt;0, "Spending", "Income")</f>
        <v>Spending</v>
      </c>
      <c r="G4">
        <v>0</v>
      </c>
      <c r="H4" t="str">
        <f>TEXT(clean_table[[#This Row],[Transaction Date]], "mmmm")</f>
        <v>August</v>
      </c>
      <c r="I4" t="str">
        <f>IF(WEEKDAY(clean_table[[#This Row],[Transaction Date]], 2) &lt;= 4, "Workday", "Ext-Weekend")</f>
        <v>Ext-Weekend</v>
      </c>
    </row>
    <row r="5" spans="1:9" x14ac:dyDescent="0.2">
      <c r="A5" t="s">
        <v>56</v>
      </c>
      <c r="B5" s="1">
        <v>45508</v>
      </c>
      <c r="C5" t="s">
        <v>33</v>
      </c>
      <c r="D5" t="s">
        <v>60</v>
      </c>
      <c r="E5">
        <v>-52.74</v>
      </c>
      <c r="F5" t="str">
        <f>IF(clean_table[[#This Row],[Amount ($)]]&lt;0, "Spending", "Income")</f>
        <v>Spending</v>
      </c>
      <c r="G5">
        <v>0</v>
      </c>
      <c r="H5" t="str">
        <f>TEXT(clean_table[[#This Row],[Transaction Date]], "mmmm")</f>
        <v>August</v>
      </c>
      <c r="I5" t="str">
        <f>IF(WEEKDAY(clean_table[[#This Row],[Transaction Date]], 2) &lt;= 4, "Workday", "Ext-Weekend")</f>
        <v>Ext-Weekend</v>
      </c>
    </row>
    <row r="6" spans="1:9" x14ac:dyDescent="0.2">
      <c r="A6" t="s">
        <v>56</v>
      </c>
      <c r="B6" s="1">
        <v>45508</v>
      </c>
      <c r="C6" t="s">
        <v>12</v>
      </c>
      <c r="D6" t="s">
        <v>19</v>
      </c>
      <c r="E6">
        <v>-2.17</v>
      </c>
      <c r="F6" t="str">
        <f>IF(clean_table[[#This Row],[Amount ($)]]&lt;0, "Spending", "Income")</f>
        <v>Spending</v>
      </c>
      <c r="G6">
        <v>0</v>
      </c>
      <c r="H6" t="str">
        <f>TEXT(clean_table[[#This Row],[Transaction Date]], "mmmm")</f>
        <v>August</v>
      </c>
      <c r="I6" t="str">
        <f>IF(WEEKDAY(clean_table[[#This Row],[Transaction Date]], 2) &lt;= 4, "Workday", "Ext-Weekend")</f>
        <v>Ext-Weekend</v>
      </c>
    </row>
    <row r="7" spans="1:9" x14ac:dyDescent="0.2">
      <c r="A7" t="s">
        <v>56</v>
      </c>
      <c r="B7" s="1">
        <v>45508</v>
      </c>
      <c r="C7" t="s">
        <v>33</v>
      </c>
      <c r="D7" t="s">
        <v>60</v>
      </c>
      <c r="E7">
        <v>-24.85</v>
      </c>
      <c r="F7" t="str">
        <f>IF(clean_table[[#This Row],[Amount ($)]]&lt;0, "Spending", "Income")</f>
        <v>Spending</v>
      </c>
      <c r="G7">
        <v>0</v>
      </c>
      <c r="H7" t="str">
        <f>TEXT(clean_table[[#This Row],[Transaction Date]], "mmmm")</f>
        <v>August</v>
      </c>
      <c r="I7" t="str">
        <f>IF(WEEKDAY(clean_table[[#This Row],[Transaction Date]], 2) &lt;= 4, "Workday", "Ext-Weekend")</f>
        <v>Ext-Weekend</v>
      </c>
    </row>
    <row r="8" spans="1:9" x14ac:dyDescent="0.2">
      <c r="A8" t="s">
        <v>56</v>
      </c>
      <c r="B8" s="1">
        <v>45508</v>
      </c>
      <c r="C8" t="s">
        <v>15</v>
      </c>
      <c r="D8" t="s">
        <v>70</v>
      </c>
      <c r="E8">
        <v>-11.6</v>
      </c>
      <c r="F8" t="str">
        <f>IF(clean_table[[#This Row],[Amount ($)]]&lt;0, "Spending", "Income")</f>
        <v>Spending</v>
      </c>
      <c r="G8">
        <v>0</v>
      </c>
      <c r="H8" t="str">
        <f>TEXT(clean_table[[#This Row],[Transaction Date]], "mmmm")</f>
        <v>August</v>
      </c>
      <c r="I8" t="str">
        <f>IF(WEEKDAY(clean_table[[#This Row],[Transaction Date]], 2) &lt;= 4, "Workday", "Ext-Weekend")</f>
        <v>Ext-Weekend</v>
      </c>
    </row>
    <row r="9" spans="1:9" x14ac:dyDescent="0.2">
      <c r="A9" t="s">
        <v>56</v>
      </c>
      <c r="B9" s="1">
        <v>45508</v>
      </c>
      <c r="C9" t="s">
        <v>15</v>
      </c>
      <c r="D9" t="s">
        <v>70</v>
      </c>
      <c r="E9">
        <v>-27</v>
      </c>
      <c r="F9" t="str">
        <f>IF(clean_table[[#This Row],[Amount ($)]]&lt;0, "Spending", "Income")</f>
        <v>Spending</v>
      </c>
      <c r="G9">
        <v>0</v>
      </c>
      <c r="H9" t="str">
        <f>TEXT(clean_table[[#This Row],[Transaction Date]], "mmmm")</f>
        <v>August</v>
      </c>
      <c r="I9" t="str">
        <f>IF(WEEKDAY(clean_table[[#This Row],[Transaction Date]], 2) &lt;= 4, "Workday", "Ext-Weekend")</f>
        <v>Ext-Weekend</v>
      </c>
    </row>
    <row r="10" spans="1:9" x14ac:dyDescent="0.2">
      <c r="A10" t="s">
        <v>56</v>
      </c>
      <c r="B10" s="1">
        <v>45508</v>
      </c>
      <c r="C10" t="s">
        <v>15</v>
      </c>
      <c r="D10" t="s">
        <v>70</v>
      </c>
      <c r="E10">
        <v>-34.76</v>
      </c>
      <c r="F10" t="str">
        <f>IF(clean_table[[#This Row],[Amount ($)]]&lt;0, "Spending", "Income")</f>
        <v>Spending</v>
      </c>
      <c r="G10">
        <v>0</v>
      </c>
      <c r="H10" t="str">
        <f>TEXT(clean_table[[#This Row],[Transaction Date]], "mmmm")</f>
        <v>August</v>
      </c>
      <c r="I10" t="str">
        <f>IF(WEEKDAY(clean_table[[#This Row],[Transaction Date]], 2) &lt;= 4, "Workday", "Ext-Weekend")</f>
        <v>Ext-Weekend</v>
      </c>
    </row>
    <row r="11" spans="1:9" x14ac:dyDescent="0.2">
      <c r="A11" t="s">
        <v>56</v>
      </c>
      <c r="B11" s="1">
        <v>45508</v>
      </c>
      <c r="C11" t="s">
        <v>15</v>
      </c>
      <c r="D11" t="s">
        <v>71</v>
      </c>
      <c r="E11">
        <v>-56.65</v>
      </c>
      <c r="F11" t="str">
        <f>IF(clean_table[[#This Row],[Amount ($)]]&lt;0, "Spending", "Income")</f>
        <v>Spending</v>
      </c>
      <c r="G11">
        <v>0</v>
      </c>
      <c r="H11" t="str">
        <f>TEXT(clean_table[[#This Row],[Transaction Date]], "mmmm")</f>
        <v>August</v>
      </c>
      <c r="I11" t="str">
        <f>IF(WEEKDAY(clean_table[[#This Row],[Transaction Date]], 2) &lt;= 4, "Workday", "Ext-Weekend")</f>
        <v>Ext-Weekend</v>
      </c>
    </row>
    <row r="12" spans="1:9" x14ac:dyDescent="0.2">
      <c r="A12" t="s">
        <v>5</v>
      </c>
      <c r="B12" s="1">
        <v>45509</v>
      </c>
      <c r="C12" t="s">
        <v>6</v>
      </c>
      <c r="D12" t="s">
        <v>7</v>
      </c>
      <c r="E12">
        <v>29</v>
      </c>
      <c r="F12" t="str">
        <f>IF(clean_table[[#This Row],[Amount ($)]]&lt;0, "Spending", "Income")</f>
        <v>Income</v>
      </c>
      <c r="G12">
        <v>0</v>
      </c>
      <c r="H12" t="str">
        <f>TEXT(clean_table[[#This Row],[Transaction Date]], "mmmm")</f>
        <v>August</v>
      </c>
      <c r="I12" t="str">
        <f>IF(WEEKDAY(clean_table[[#This Row],[Transaction Date]], 2) &lt;= 4, "Workday", "Ext-Weekend")</f>
        <v>Workday</v>
      </c>
    </row>
    <row r="13" spans="1:9" x14ac:dyDescent="0.2">
      <c r="A13" t="s">
        <v>5</v>
      </c>
      <c r="B13" s="1">
        <v>45509</v>
      </c>
      <c r="C13" t="s">
        <v>6</v>
      </c>
      <c r="D13" t="s">
        <v>7</v>
      </c>
      <c r="E13">
        <v>15</v>
      </c>
      <c r="F13" t="str">
        <f>IF(clean_table[[#This Row],[Amount ($)]]&lt;0, "Spending", "Income")</f>
        <v>Income</v>
      </c>
      <c r="G13">
        <v>0</v>
      </c>
      <c r="H13" t="str">
        <f>TEXT(clean_table[[#This Row],[Transaction Date]], "mmmm")</f>
        <v>August</v>
      </c>
      <c r="I13" t="str">
        <f>IF(WEEKDAY(clean_table[[#This Row],[Transaction Date]], 2) &lt;= 4, "Workday", "Ext-Weekend")</f>
        <v>Workday</v>
      </c>
    </row>
    <row r="14" spans="1:9" x14ac:dyDescent="0.2">
      <c r="A14" t="s">
        <v>56</v>
      </c>
      <c r="B14" s="1">
        <v>45509</v>
      </c>
      <c r="C14" t="s">
        <v>15</v>
      </c>
      <c r="D14" t="s">
        <v>69</v>
      </c>
      <c r="E14">
        <v>-51.02</v>
      </c>
      <c r="F14" t="str">
        <f>IF(clean_table[[#This Row],[Amount ($)]]&lt;0, "Spending", "Income")</f>
        <v>Spending</v>
      </c>
      <c r="G14">
        <v>0</v>
      </c>
      <c r="H14" t="str">
        <f>TEXT(clean_table[[#This Row],[Transaction Date]], "mmmm")</f>
        <v>August</v>
      </c>
      <c r="I14" t="str">
        <f>IF(WEEKDAY(clean_table[[#This Row],[Transaction Date]], 2) &lt;= 4, "Workday", "Ext-Weekend")</f>
        <v>Workday</v>
      </c>
    </row>
    <row r="15" spans="1:9" x14ac:dyDescent="0.2">
      <c r="A15" t="s">
        <v>5</v>
      </c>
      <c r="B15" s="1">
        <v>45510</v>
      </c>
      <c r="C15" t="s">
        <v>8</v>
      </c>
      <c r="D15" t="s">
        <v>9</v>
      </c>
      <c r="E15">
        <v>340.7</v>
      </c>
      <c r="F15" t="str">
        <f>IF(clean_table[[#This Row],[Amount ($)]]&lt;0, "Spending", "Income")</f>
        <v>Income</v>
      </c>
      <c r="G15">
        <v>0</v>
      </c>
      <c r="H15" t="str">
        <f>TEXT(clean_table[[#This Row],[Transaction Date]], "mmmm")</f>
        <v>August</v>
      </c>
      <c r="I15" t="str">
        <f>IF(WEEKDAY(clean_table[[#This Row],[Transaction Date]], 2) &lt;= 4, "Workday", "Ext-Weekend")</f>
        <v>Workday</v>
      </c>
    </row>
    <row r="16" spans="1:9" x14ac:dyDescent="0.2">
      <c r="A16" t="s">
        <v>5</v>
      </c>
      <c r="B16" s="1">
        <v>45510</v>
      </c>
      <c r="C16" t="s">
        <v>10</v>
      </c>
      <c r="D16" t="s">
        <v>11</v>
      </c>
      <c r="E16">
        <v>-57</v>
      </c>
      <c r="F16" t="str">
        <f>IF(clean_table[[#This Row],[Amount ($)]]&lt;0, "Spending", "Income")</f>
        <v>Spending</v>
      </c>
      <c r="G16">
        <v>0</v>
      </c>
      <c r="H16" t="str">
        <f>TEXT(clean_table[[#This Row],[Transaction Date]], "mmmm")</f>
        <v>August</v>
      </c>
      <c r="I16" t="str">
        <f>IF(WEEKDAY(clean_table[[#This Row],[Transaction Date]], 2) &lt;= 4, "Workday", "Ext-Weekend")</f>
        <v>Workday</v>
      </c>
    </row>
    <row r="17" spans="1:9" x14ac:dyDescent="0.2">
      <c r="A17" t="s">
        <v>5</v>
      </c>
      <c r="B17" s="1">
        <v>45511</v>
      </c>
      <c r="C17" t="s">
        <v>10</v>
      </c>
      <c r="D17" t="s">
        <v>11</v>
      </c>
      <c r="E17">
        <v>-75</v>
      </c>
      <c r="F17" t="str">
        <f>IF(clean_table[[#This Row],[Amount ($)]]&lt;0, "Spending", "Income")</f>
        <v>Spending</v>
      </c>
      <c r="G17">
        <v>0</v>
      </c>
      <c r="H17" t="str">
        <f>TEXT(clean_table[[#This Row],[Transaction Date]], "mmmm")</f>
        <v>August</v>
      </c>
      <c r="I17" t="str">
        <f>IF(WEEKDAY(clean_table[[#This Row],[Transaction Date]], 2) &lt;= 4, "Workday", "Ext-Weekend")</f>
        <v>Workday</v>
      </c>
    </row>
    <row r="18" spans="1:9" x14ac:dyDescent="0.2">
      <c r="A18" t="s">
        <v>5</v>
      </c>
      <c r="B18" s="1">
        <v>45511</v>
      </c>
      <c r="C18" t="s">
        <v>6</v>
      </c>
      <c r="D18" t="s">
        <v>7</v>
      </c>
      <c r="E18">
        <v>-6</v>
      </c>
      <c r="F18" t="str">
        <f>IF(clean_table[[#This Row],[Amount ($)]]&lt;0, "Spending", "Income")</f>
        <v>Spending</v>
      </c>
      <c r="G18">
        <v>0</v>
      </c>
      <c r="H18" t="str">
        <f>TEXT(clean_table[[#This Row],[Transaction Date]], "mmmm")</f>
        <v>August</v>
      </c>
      <c r="I18" t="str">
        <f>IF(WEEKDAY(clean_table[[#This Row],[Transaction Date]], 2) &lt;= 4, "Workday", "Ext-Weekend")</f>
        <v>Workday</v>
      </c>
    </row>
    <row r="19" spans="1:9" x14ac:dyDescent="0.2">
      <c r="A19" t="s">
        <v>5</v>
      </c>
      <c r="B19" s="1">
        <v>45516</v>
      </c>
      <c r="C19" t="s">
        <v>6</v>
      </c>
      <c r="D19" t="s">
        <v>7</v>
      </c>
      <c r="E19">
        <v>-22.5</v>
      </c>
      <c r="F19" t="str">
        <f>IF(clean_table[[#This Row],[Amount ($)]]&lt;0, "Spending", "Income")</f>
        <v>Spending</v>
      </c>
      <c r="G19">
        <v>0</v>
      </c>
      <c r="H19" t="str">
        <f>TEXT(clean_table[[#This Row],[Transaction Date]], "mmmm")</f>
        <v>August</v>
      </c>
      <c r="I19" t="str">
        <f>IF(WEEKDAY(clean_table[[#This Row],[Transaction Date]], 2) &lt;= 4, "Workday", "Ext-Weekend")</f>
        <v>Workday</v>
      </c>
    </row>
    <row r="20" spans="1:9" x14ac:dyDescent="0.2">
      <c r="A20" t="s">
        <v>5</v>
      </c>
      <c r="B20" s="1">
        <v>45516</v>
      </c>
      <c r="C20" t="s">
        <v>12</v>
      </c>
      <c r="D20" t="s">
        <v>13</v>
      </c>
      <c r="E20">
        <v>-4.08</v>
      </c>
      <c r="F20" t="str">
        <f>IF(clean_table[[#This Row],[Amount ($)]]&lt;0, "Spending", "Income")</f>
        <v>Spending</v>
      </c>
      <c r="G20">
        <v>0</v>
      </c>
      <c r="H20" t="str">
        <f>TEXT(clean_table[[#This Row],[Transaction Date]], "mmmm")</f>
        <v>August</v>
      </c>
      <c r="I20" t="str">
        <f>IF(WEEKDAY(clean_table[[#This Row],[Transaction Date]], 2) &lt;= 4, "Workday", "Ext-Weekend")</f>
        <v>Workday</v>
      </c>
    </row>
    <row r="21" spans="1:9" x14ac:dyDescent="0.2">
      <c r="A21" t="s">
        <v>5</v>
      </c>
      <c r="B21" s="1">
        <v>45516</v>
      </c>
      <c r="C21" t="s">
        <v>12</v>
      </c>
      <c r="D21" t="s">
        <v>14</v>
      </c>
      <c r="E21">
        <v>-5</v>
      </c>
      <c r="F21" t="str">
        <f>IF(clean_table[[#This Row],[Amount ($)]]&lt;0, "Spending", "Income")</f>
        <v>Spending</v>
      </c>
      <c r="G21">
        <v>0</v>
      </c>
      <c r="H21" t="str">
        <f>TEXT(clean_table[[#This Row],[Transaction Date]], "mmmm")</f>
        <v>August</v>
      </c>
      <c r="I21" t="str">
        <f>IF(WEEKDAY(clean_table[[#This Row],[Transaction Date]], 2) &lt;= 4, "Workday", "Ext-Weekend")</f>
        <v>Workday</v>
      </c>
    </row>
    <row r="22" spans="1:9" x14ac:dyDescent="0.2">
      <c r="A22" t="s">
        <v>5</v>
      </c>
      <c r="B22" s="1">
        <v>45516</v>
      </c>
      <c r="C22" t="s">
        <v>15</v>
      </c>
      <c r="D22" t="s">
        <v>16</v>
      </c>
      <c r="E22">
        <v>-34.950000000000003</v>
      </c>
      <c r="F22" t="str">
        <f>IF(clean_table[[#This Row],[Amount ($)]]&lt;0, "Spending", "Income")</f>
        <v>Spending</v>
      </c>
      <c r="G22">
        <v>0</v>
      </c>
      <c r="H22" t="str">
        <f>TEXT(clean_table[[#This Row],[Transaction Date]], "mmmm")</f>
        <v>August</v>
      </c>
      <c r="I22" t="str">
        <f>IF(WEEKDAY(clean_table[[#This Row],[Transaction Date]], 2) &lt;= 4, "Workday", "Ext-Weekend")</f>
        <v>Workday</v>
      </c>
    </row>
    <row r="23" spans="1:9" hidden="1" x14ac:dyDescent="0.2">
      <c r="A23" t="s">
        <v>5</v>
      </c>
      <c r="B23" s="1">
        <v>45517</v>
      </c>
      <c r="C23" t="s">
        <v>17</v>
      </c>
      <c r="D23" t="s">
        <v>18</v>
      </c>
      <c r="E23">
        <v>-122.91</v>
      </c>
      <c r="F23" t="str">
        <f>IF(clean_table[[#This Row],[Amount ($)]]&lt;0, "Spending", "Income")</f>
        <v>Spending</v>
      </c>
      <c r="G23">
        <v>0</v>
      </c>
      <c r="H23" t="str">
        <f>TEXT(clean_table[[#This Row],[Transaction Date]], "mmmm")</f>
        <v>August</v>
      </c>
      <c r="I23" t="str">
        <f>IF(WEEKDAY(clean_table[[#This Row],[Transaction Date]], 2) &lt;= 4, "Workday", "Ext-Weekend")</f>
        <v>Workday</v>
      </c>
    </row>
    <row r="24" spans="1:9" x14ac:dyDescent="0.2">
      <c r="A24" t="s">
        <v>5</v>
      </c>
      <c r="B24" s="1">
        <v>45518</v>
      </c>
      <c r="C24" t="s">
        <v>6</v>
      </c>
      <c r="D24" t="s">
        <v>7</v>
      </c>
      <c r="E24">
        <v>-10</v>
      </c>
      <c r="F24" t="str">
        <f>IF(clean_table[[#This Row],[Amount ($)]]&lt;0, "Spending", "Income")</f>
        <v>Spending</v>
      </c>
      <c r="G24">
        <v>0</v>
      </c>
      <c r="H24" t="str">
        <f>TEXT(clean_table[[#This Row],[Transaction Date]], "mmmm")</f>
        <v>August</v>
      </c>
      <c r="I24" t="str">
        <f>IF(WEEKDAY(clean_table[[#This Row],[Transaction Date]], 2) &lt;= 4, "Workday", "Ext-Weekend")</f>
        <v>Workday</v>
      </c>
    </row>
    <row r="25" spans="1:9" x14ac:dyDescent="0.2">
      <c r="A25" t="s">
        <v>5</v>
      </c>
      <c r="B25" s="1">
        <v>45520</v>
      </c>
      <c r="C25" t="s">
        <v>12</v>
      </c>
      <c r="D25" t="s">
        <v>19</v>
      </c>
      <c r="E25">
        <v>-6.53</v>
      </c>
      <c r="F25" t="str">
        <f>IF(clean_table[[#This Row],[Amount ($)]]&lt;0, "Spending", "Income")</f>
        <v>Spending</v>
      </c>
      <c r="G25">
        <v>0</v>
      </c>
      <c r="H25" t="str">
        <f>TEXT(clean_table[[#This Row],[Transaction Date]], "mmmm")</f>
        <v>August</v>
      </c>
      <c r="I25" t="str">
        <f>IF(WEEKDAY(clean_table[[#This Row],[Transaction Date]], 2) &lt;= 4, "Workday", "Ext-Weekend")</f>
        <v>Ext-Weekend</v>
      </c>
    </row>
    <row r="26" spans="1:9" x14ac:dyDescent="0.2">
      <c r="A26" t="s">
        <v>5</v>
      </c>
      <c r="B26" s="1">
        <v>45520</v>
      </c>
      <c r="C26" t="s">
        <v>20</v>
      </c>
      <c r="D26" t="s">
        <v>21</v>
      </c>
      <c r="E26">
        <v>-33.9</v>
      </c>
      <c r="F26" t="str">
        <f>IF(clean_table[[#This Row],[Amount ($)]]&lt;0, "Spending", "Income")</f>
        <v>Spending</v>
      </c>
      <c r="G26">
        <v>0</v>
      </c>
      <c r="H26" t="str">
        <f>TEXT(clean_table[[#This Row],[Transaction Date]], "mmmm")</f>
        <v>August</v>
      </c>
      <c r="I26" t="str">
        <f>IF(WEEKDAY(clean_table[[#This Row],[Transaction Date]], 2) &lt;= 4, "Workday", "Ext-Weekend")</f>
        <v>Ext-Weekend</v>
      </c>
    </row>
    <row r="27" spans="1:9" x14ac:dyDescent="0.2">
      <c r="A27" t="s">
        <v>5</v>
      </c>
      <c r="B27" s="1">
        <v>45520</v>
      </c>
      <c r="C27" t="s">
        <v>15</v>
      </c>
      <c r="D27" t="s">
        <v>16</v>
      </c>
      <c r="E27">
        <v>-33.950000000000003</v>
      </c>
      <c r="F27" t="str">
        <f>IF(clean_table[[#This Row],[Amount ($)]]&lt;0, "Spending", "Income")</f>
        <v>Spending</v>
      </c>
      <c r="G27">
        <v>0</v>
      </c>
      <c r="H27" t="str">
        <f>TEXT(clean_table[[#This Row],[Transaction Date]], "mmmm")</f>
        <v>August</v>
      </c>
      <c r="I27" t="str">
        <f>IF(WEEKDAY(clean_table[[#This Row],[Transaction Date]], 2) &lt;= 4, "Workday", "Ext-Weekend")</f>
        <v>Ext-Weekend</v>
      </c>
    </row>
    <row r="28" spans="1:9" hidden="1" x14ac:dyDescent="0.2">
      <c r="A28" t="s">
        <v>5</v>
      </c>
      <c r="B28" s="1">
        <v>45523</v>
      </c>
      <c r="C28" t="s">
        <v>17</v>
      </c>
      <c r="D28" t="s">
        <v>18</v>
      </c>
      <c r="E28">
        <v>200</v>
      </c>
      <c r="F28" t="str">
        <f>IF(clean_table[[#This Row],[Amount ($)]]&lt;0, "Spending", "Income")</f>
        <v>Income</v>
      </c>
      <c r="G28">
        <v>0</v>
      </c>
      <c r="H28" t="str">
        <f>TEXT(clean_table[[#This Row],[Transaction Date]], "mmmm")</f>
        <v>August</v>
      </c>
      <c r="I28" t="str">
        <f>IF(WEEKDAY(clean_table[[#This Row],[Transaction Date]], 2) &lt;= 4, "Workday", "Ext-Weekend")</f>
        <v>Workday</v>
      </c>
    </row>
    <row r="29" spans="1:9" x14ac:dyDescent="0.2">
      <c r="A29" t="s">
        <v>5</v>
      </c>
      <c r="B29" s="1">
        <v>45523</v>
      </c>
      <c r="C29" t="s">
        <v>6</v>
      </c>
      <c r="D29" t="s">
        <v>7</v>
      </c>
      <c r="E29">
        <v>-65</v>
      </c>
      <c r="F29" t="str">
        <f>IF(clean_table[[#This Row],[Amount ($)]]&lt;0, "Spending", "Income")</f>
        <v>Spending</v>
      </c>
      <c r="G29">
        <v>0</v>
      </c>
      <c r="H29" t="str">
        <f>TEXT(clean_table[[#This Row],[Transaction Date]], "mmmm")</f>
        <v>August</v>
      </c>
      <c r="I29" t="str">
        <f>IF(WEEKDAY(clean_table[[#This Row],[Transaction Date]], 2) &lt;= 4, "Workday", "Ext-Weekend")</f>
        <v>Workday</v>
      </c>
    </row>
    <row r="30" spans="1:9" x14ac:dyDescent="0.2">
      <c r="A30" t="s">
        <v>5</v>
      </c>
      <c r="B30" s="1">
        <v>45523</v>
      </c>
      <c r="C30" t="s">
        <v>12</v>
      </c>
      <c r="D30" t="s">
        <v>14</v>
      </c>
      <c r="E30">
        <v>-11.85</v>
      </c>
      <c r="F30" t="str">
        <f>IF(clean_table[[#This Row],[Amount ($)]]&lt;0, "Spending", "Income")</f>
        <v>Spending</v>
      </c>
      <c r="G30">
        <v>0</v>
      </c>
      <c r="H30" t="str">
        <f>TEXT(clean_table[[#This Row],[Transaction Date]], "mmmm")</f>
        <v>August</v>
      </c>
      <c r="I30" t="str">
        <f>IF(WEEKDAY(clean_table[[#This Row],[Transaction Date]], 2) &lt;= 4, "Workday", "Ext-Weekend")</f>
        <v>Workday</v>
      </c>
    </row>
    <row r="31" spans="1:9" x14ac:dyDescent="0.2">
      <c r="A31" t="s">
        <v>5</v>
      </c>
      <c r="B31" s="1">
        <v>45523</v>
      </c>
      <c r="C31" t="s">
        <v>15</v>
      </c>
      <c r="D31" t="s">
        <v>22</v>
      </c>
      <c r="E31">
        <v>-14.16</v>
      </c>
      <c r="F31" t="str">
        <f>IF(clean_table[[#This Row],[Amount ($)]]&lt;0, "Spending", "Income")</f>
        <v>Spending</v>
      </c>
      <c r="G31">
        <v>0</v>
      </c>
      <c r="H31" t="str">
        <f>TEXT(clean_table[[#This Row],[Transaction Date]], "mmmm")</f>
        <v>August</v>
      </c>
      <c r="I31" t="str">
        <f>IF(WEEKDAY(clean_table[[#This Row],[Transaction Date]], 2) &lt;= 4, "Workday", "Ext-Weekend")</f>
        <v>Workday</v>
      </c>
    </row>
    <row r="32" spans="1:9" x14ac:dyDescent="0.2">
      <c r="A32" t="s">
        <v>5</v>
      </c>
      <c r="B32" s="1">
        <v>45523</v>
      </c>
      <c r="C32" t="s">
        <v>15</v>
      </c>
      <c r="D32" t="s">
        <v>23</v>
      </c>
      <c r="E32">
        <v>-27.07</v>
      </c>
      <c r="F32" t="str">
        <f>IF(clean_table[[#This Row],[Amount ($)]]&lt;0, "Spending", "Income")</f>
        <v>Spending</v>
      </c>
      <c r="G32">
        <v>0</v>
      </c>
      <c r="H32" t="str">
        <f>TEXT(clean_table[[#This Row],[Transaction Date]], "mmmm")</f>
        <v>August</v>
      </c>
      <c r="I32" t="str">
        <f>IF(WEEKDAY(clean_table[[#This Row],[Transaction Date]], 2) &lt;= 4, "Workday", "Ext-Weekend")</f>
        <v>Workday</v>
      </c>
    </row>
    <row r="33" spans="1:9" x14ac:dyDescent="0.2">
      <c r="A33" t="s">
        <v>5</v>
      </c>
      <c r="B33" s="1">
        <v>45526</v>
      </c>
      <c r="C33" t="s">
        <v>8</v>
      </c>
      <c r="D33" t="s">
        <v>9</v>
      </c>
      <c r="E33">
        <v>702.56</v>
      </c>
      <c r="F33" t="str">
        <f>IF(clean_table[[#This Row],[Amount ($)]]&lt;0, "Spending", "Income")</f>
        <v>Income</v>
      </c>
      <c r="G33">
        <v>0</v>
      </c>
      <c r="H33" t="str">
        <f>TEXT(clean_table[[#This Row],[Transaction Date]], "mmmm")</f>
        <v>August</v>
      </c>
      <c r="I33" t="str">
        <f>IF(WEEKDAY(clean_table[[#This Row],[Transaction Date]], 2) &lt;= 4, "Workday", "Ext-Weekend")</f>
        <v>Workday</v>
      </c>
    </row>
    <row r="34" spans="1:9" hidden="1" x14ac:dyDescent="0.2">
      <c r="A34" t="s">
        <v>5</v>
      </c>
      <c r="B34" s="1">
        <v>45526</v>
      </c>
      <c r="C34" t="s">
        <v>17</v>
      </c>
      <c r="D34" t="s">
        <v>18</v>
      </c>
      <c r="E34">
        <v>-33.380000000000003</v>
      </c>
      <c r="F34" t="str">
        <f>IF(clean_table[[#This Row],[Amount ($)]]&lt;0, "Spending", "Income")</f>
        <v>Spending</v>
      </c>
      <c r="G34">
        <v>0</v>
      </c>
      <c r="H34" t="str">
        <f>TEXT(clean_table[[#This Row],[Transaction Date]], "mmmm")</f>
        <v>August</v>
      </c>
      <c r="I34" t="str">
        <f>IF(WEEKDAY(clean_table[[#This Row],[Transaction Date]], 2) &lt;= 4, "Workday", "Ext-Weekend")</f>
        <v>Workday</v>
      </c>
    </row>
    <row r="35" spans="1:9" x14ac:dyDescent="0.2">
      <c r="A35" t="s">
        <v>5</v>
      </c>
      <c r="B35" s="1">
        <v>45527</v>
      </c>
      <c r="C35" t="s">
        <v>10</v>
      </c>
      <c r="D35" t="s">
        <v>11</v>
      </c>
      <c r="E35">
        <v>-75</v>
      </c>
      <c r="F35" t="str">
        <f>IF(clean_table[[#This Row],[Amount ($)]]&lt;0, "Spending", "Income")</f>
        <v>Spending</v>
      </c>
      <c r="G35">
        <v>0</v>
      </c>
      <c r="H35" t="str">
        <f>TEXT(clean_table[[#This Row],[Transaction Date]], "mmmm")</f>
        <v>August</v>
      </c>
      <c r="I35" t="str">
        <f>IF(WEEKDAY(clean_table[[#This Row],[Transaction Date]], 2) &lt;= 4, "Workday", "Ext-Weekend")</f>
        <v>Ext-Weekend</v>
      </c>
    </row>
    <row r="36" spans="1:9" x14ac:dyDescent="0.2">
      <c r="A36" t="s">
        <v>56</v>
      </c>
      <c r="B36" s="1">
        <v>45528</v>
      </c>
      <c r="C36" t="s">
        <v>15</v>
      </c>
      <c r="D36" t="s">
        <v>68</v>
      </c>
      <c r="E36">
        <v>-49.72</v>
      </c>
      <c r="F36" t="str">
        <f>IF(clean_table[[#This Row],[Amount ($)]]&lt;0, "Spending", "Income")</f>
        <v>Spending</v>
      </c>
      <c r="G36">
        <v>0</v>
      </c>
      <c r="H36" t="str">
        <f>TEXT(clean_table[[#This Row],[Transaction Date]], "mmmm")</f>
        <v>August</v>
      </c>
      <c r="I36" t="str">
        <f>IF(WEEKDAY(clean_table[[#This Row],[Transaction Date]], 2) &lt;= 4, "Workday", "Ext-Weekend")</f>
        <v>Ext-Weekend</v>
      </c>
    </row>
    <row r="37" spans="1:9" x14ac:dyDescent="0.2">
      <c r="A37" t="s">
        <v>5</v>
      </c>
      <c r="B37" s="1">
        <v>45530</v>
      </c>
      <c r="C37" t="s">
        <v>8</v>
      </c>
      <c r="D37" t="s">
        <v>9</v>
      </c>
      <c r="E37">
        <v>89.69</v>
      </c>
      <c r="F37" t="str">
        <f>IF(clean_table[[#This Row],[Amount ($)]]&lt;0, "Spending", "Income")</f>
        <v>Income</v>
      </c>
      <c r="G37">
        <v>0</v>
      </c>
      <c r="H37" t="str">
        <f>TEXT(clean_table[[#This Row],[Transaction Date]], "mmmm")</f>
        <v>August</v>
      </c>
      <c r="I37" t="str">
        <f>IF(WEEKDAY(clean_table[[#This Row],[Transaction Date]], 2) &lt;= 4, "Workday", "Ext-Weekend")</f>
        <v>Workday</v>
      </c>
    </row>
    <row r="38" spans="1:9" x14ac:dyDescent="0.2">
      <c r="A38" t="s">
        <v>5</v>
      </c>
      <c r="B38" s="1">
        <v>45530</v>
      </c>
      <c r="C38" t="s">
        <v>6</v>
      </c>
      <c r="D38" t="s">
        <v>7</v>
      </c>
      <c r="E38">
        <v>-31</v>
      </c>
      <c r="F38" t="str">
        <f>IF(clean_table[[#This Row],[Amount ($)]]&lt;0, "Spending", "Income")</f>
        <v>Spending</v>
      </c>
      <c r="G38">
        <v>0</v>
      </c>
      <c r="H38" t="str">
        <f>TEXT(clean_table[[#This Row],[Transaction Date]], "mmmm")</f>
        <v>August</v>
      </c>
      <c r="I38" t="str">
        <f>IF(WEEKDAY(clean_table[[#This Row],[Transaction Date]], 2) &lt;= 4, "Workday", "Ext-Weekend")</f>
        <v>Workday</v>
      </c>
    </row>
    <row r="39" spans="1:9" x14ac:dyDescent="0.2">
      <c r="A39" t="s">
        <v>5</v>
      </c>
      <c r="B39" s="1">
        <v>45530</v>
      </c>
      <c r="C39" t="s">
        <v>12</v>
      </c>
      <c r="D39" t="s">
        <v>9</v>
      </c>
      <c r="E39">
        <v>-1.25</v>
      </c>
      <c r="F39" t="str">
        <f>IF(clean_table[[#This Row],[Amount ($)]]&lt;0, "Spending", "Income")</f>
        <v>Spending</v>
      </c>
      <c r="G39">
        <v>0</v>
      </c>
      <c r="H39" t="str">
        <f>TEXT(clean_table[[#This Row],[Transaction Date]], "mmmm")</f>
        <v>August</v>
      </c>
      <c r="I39" t="str">
        <f>IF(WEEKDAY(clean_table[[#This Row],[Transaction Date]], 2) &lt;= 4, "Workday", "Ext-Weekend")</f>
        <v>Workday</v>
      </c>
    </row>
    <row r="40" spans="1:9" x14ac:dyDescent="0.2">
      <c r="A40" t="s">
        <v>5</v>
      </c>
      <c r="B40" s="1">
        <v>45530</v>
      </c>
      <c r="C40" t="s">
        <v>12</v>
      </c>
      <c r="D40" t="s">
        <v>14</v>
      </c>
      <c r="E40">
        <v>-11.85</v>
      </c>
      <c r="F40" t="str">
        <f>IF(clean_table[[#This Row],[Amount ($)]]&lt;0, "Spending", "Income")</f>
        <v>Spending</v>
      </c>
      <c r="G40">
        <v>0</v>
      </c>
      <c r="H40" t="str">
        <f>TEXT(clean_table[[#This Row],[Transaction Date]], "mmmm")</f>
        <v>August</v>
      </c>
      <c r="I40" t="str">
        <f>IF(WEEKDAY(clean_table[[#This Row],[Transaction Date]], 2) &lt;= 4, "Workday", "Ext-Weekend")</f>
        <v>Workday</v>
      </c>
    </row>
    <row r="41" spans="1:9" x14ac:dyDescent="0.2">
      <c r="A41" t="s">
        <v>5</v>
      </c>
      <c r="B41" s="1">
        <v>45531</v>
      </c>
      <c r="C41" t="s">
        <v>10</v>
      </c>
      <c r="D41" t="s">
        <v>11</v>
      </c>
      <c r="E41">
        <v>-75</v>
      </c>
      <c r="F41" t="str">
        <f>IF(clean_table[[#This Row],[Amount ($)]]&lt;0, "Spending", "Income")</f>
        <v>Spending</v>
      </c>
      <c r="G41">
        <v>0</v>
      </c>
      <c r="H41" t="str">
        <f>TEXT(clean_table[[#This Row],[Transaction Date]], "mmmm")</f>
        <v>August</v>
      </c>
      <c r="I41" t="str">
        <f>IF(WEEKDAY(clean_table[[#This Row],[Transaction Date]], 2) &lt;= 4, "Workday", "Ext-Weekend")</f>
        <v>Workday</v>
      </c>
    </row>
    <row r="42" spans="1:9" x14ac:dyDescent="0.2">
      <c r="A42" t="s">
        <v>5</v>
      </c>
      <c r="B42" s="1">
        <v>45532</v>
      </c>
      <c r="C42" t="s">
        <v>10</v>
      </c>
      <c r="D42" t="s">
        <v>11</v>
      </c>
      <c r="E42">
        <v>-75</v>
      </c>
      <c r="F42" t="str">
        <f>IF(clean_table[[#This Row],[Amount ($)]]&lt;0, "Spending", "Income")</f>
        <v>Spending</v>
      </c>
      <c r="G42">
        <v>0</v>
      </c>
      <c r="H42" t="str">
        <f>TEXT(clean_table[[#This Row],[Transaction Date]], "mmmm")</f>
        <v>August</v>
      </c>
      <c r="I42" t="str">
        <f>IF(WEEKDAY(clean_table[[#This Row],[Transaction Date]], 2) &lt;= 4, "Workday", "Ext-Weekend")</f>
        <v>Workday</v>
      </c>
    </row>
    <row r="43" spans="1:9" x14ac:dyDescent="0.2">
      <c r="A43" t="s">
        <v>56</v>
      </c>
      <c r="B43" s="1">
        <v>45532</v>
      </c>
      <c r="C43" t="s">
        <v>12</v>
      </c>
      <c r="D43" t="s">
        <v>67</v>
      </c>
      <c r="E43">
        <v>-16.940000000000001</v>
      </c>
      <c r="F43" t="str">
        <f>IF(clean_table[[#This Row],[Amount ($)]]&lt;0, "Spending", "Income")</f>
        <v>Spending</v>
      </c>
      <c r="G43">
        <v>0</v>
      </c>
      <c r="H43" t="str">
        <f>TEXT(clean_table[[#This Row],[Transaction Date]], "mmmm")</f>
        <v>August</v>
      </c>
      <c r="I43" t="str">
        <f>IF(WEEKDAY(clean_table[[#This Row],[Transaction Date]], 2) &lt;= 4, "Workday", "Ext-Weekend")</f>
        <v>Workday</v>
      </c>
    </row>
    <row r="44" spans="1:9" x14ac:dyDescent="0.2">
      <c r="A44" t="s">
        <v>5</v>
      </c>
      <c r="B44" s="1">
        <v>45533</v>
      </c>
      <c r="C44" t="s">
        <v>10</v>
      </c>
      <c r="D44" t="s">
        <v>11</v>
      </c>
      <c r="E44">
        <v>-67</v>
      </c>
      <c r="F44" t="str">
        <f>IF(clean_table[[#This Row],[Amount ($)]]&lt;0, "Spending", "Income")</f>
        <v>Spending</v>
      </c>
      <c r="G44">
        <v>0</v>
      </c>
      <c r="H44" t="str">
        <f>TEXT(clean_table[[#This Row],[Transaction Date]], "mmmm")</f>
        <v>August</v>
      </c>
      <c r="I44" t="str">
        <f>IF(WEEKDAY(clean_table[[#This Row],[Transaction Date]], 2) &lt;= 4, "Workday", "Ext-Weekend")</f>
        <v>Workday</v>
      </c>
    </row>
    <row r="45" spans="1:9" hidden="1" x14ac:dyDescent="0.2">
      <c r="A45" t="s">
        <v>5</v>
      </c>
      <c r="B45" s="1">
        <v>45533</v>
      </c>
      <c r="C45" t="s">
        <v>17</v>
      </c>
      <c r="D45" t="s">
        <v>18</v>
      </c>
      <c r="E45">
        <v>-199.72</v>
      </c>
      <c r="F45" t="str">
        <f>IF(clean_table[[#This Row],[Amount ($)]]&lt;0, "Spending", "Income")</f>
        <v>Spending</v>
      </c>
      <c r="G45">
        <v>0</v>
      </c>
      <c r="H45" t="str">
        <f>TEXT(clean_table[[#This Row],[Transaction Date]], "mmmm")</f>
        <v>August</v>
      </c>
      <c r="I45" t="str">
        <f>IF(WEEKDAY(clean_table[[#This Row],[Transaction Date]], 2) &lt;= 4, "Workday", "Ext-Weekend")</f>
        <v>Workday</v>
      </c>
    </row>
    <row r="46" spans="1:9" hidden="1" x14ac:dyDescent="0.2">
      <c r="A46" t="s">
        <v>56</v>
      </c>
      <c r="B46" s="1">
        <v>45533</v>
      </c>
      <c r="C46" t="s">
        <v>17</v>
      </c>
      <c r="D46" t="s">
        <v>57</v>
      </c>
      <c r="E46">
        <v>199.72</v>
      </c>
      <c r="F46" t="str">
        <f>IF(clean_table[[#This Row],[Amount ($)]]&lt;0, "Spending", "Income")</f>
        <v>Income</v>
      </c>
      <c r="G46">
        <v>0</v>
      </c>
      <c r="H46" t="str">
        <f>TEXT(clean_table[[#This Row],[Transaction Date]], "mmmm")</f>
        <v>August</v>
      </c>
      <c r="I46" t="str">
        <f>IF(WEEKDAY(clean_table[[#This Row],[Transaction Date]], 2) &lt;= 4, "Workday", "Ext-Weekend")</f>
        <v>Workday</v>
      </c>
    </row>
    <row r="47" spans="1:9" x14ac:dyDescent="0.2">
      <c r="A47" t="s">
        <v>5</v>
      </c>
      <c r="B47" s="1">
        <v>45534</v>
      </c>
      <c r="C47" t="s">
        <v>10</v>
      </c>
      <c r="D47" t="s">
        <v>11</v>
      </c>
      <c r="E47">
        <v>-42</v>
      </c>
      <c r="F47" t="str">
        <f>IF(clean_table[[#This Row],[Amount ($)]]&lt;0, "Spending", "Income")</f>
        <v>Spending</v>
      </c>
      <c r="G47">
        <v>0</v>
      </c>
      <c r="H47" t="str">
        <f>TEXT(clean_table[[#This Row],[Transaction Date]], "mmmm")</f>
        <v>August</v>
      </c>
      <c r="I47" t="str">
        <f>IF(WEEKDAY(clean_table[[#This Row],[Transaction Date]], 2) &lt;= 4, "Workday", "Ext-Weekend")</f>
        <v>Ext-Weekend</v>
      </c>
    </row>
    <row r="48" spans="1:9" x14ac:dyDescent="0.2">
      <c r="A48" t="s">
        <v>5</v>
      </c>
      <c r="B48" s="1">
        <v>45534</v>
      </c>
      <c r="C48" t="s">
        <v>6</v>
      </c>
      <c r="D48" t="s">
        <v>7</v>
      </c>
      <c r="E48">
        <v>-18</v>
      </c>
      <c r="F48" t="str">
        <f>IF(clean_table[[#This Row],[Amount ($)]]&lt;0, "Spending", "Income")</f>
        <v>Spending</v>
      </c>
      <c r="G48">
        <v>0</v>
      </c>
      <c r="H48" t="str">
        <f>TEXT(clean_table[[#This Row],[Transaction Date]], "mmmm")</f>
        <v>August</v>
      </c>
      <c r="I48" t="str">
        <f>IF(WEEKDAY(clean_table[[#This Row],[Transaction Date]], 2) &lt;= 4, "Workday", "Ext-Weekend")</f>
        <v>Ext-Weekend</v>
      </c>
    </row>
    <row r="49" spans="1:9" x14ac:dyDescent="0.2">
      <c r="A49" t="s">
        <v>5</v>
      </c>
      <c r="B49" s="1">
        <v>45534</v>
      </c>
      <c r="C49" t="s">
        <v>25</v>
      </c>
      <c r="D49" t="s">
        <v>26</v>
      </c>
      <c r="E49">
        <v>-36.21</v>
      </c>
      <c r="F49" t="str">
        <f>IF(clean_table[[#This Row],[Amount ($)]]&lt;0, "Spending", "Income")</f>
        <v>Spending</v>
      </c>
      <c r="G49">
        <v>0</v>
      </c>
      <c r="H49" t="str">
        <f>TEXT(clean_table[[#This Row],[Transaction Date]], "mmmm")</f>
        <v>August</v>
      </c>
      <c r="I49" t="str">
        <f>IF(WEEKDAY(clean_table[[#This Row],[Transaction Date]], 2) &lt;= 4, "Workday", "Ext-Weekend")</f>
        <v>Ext-Weekend</v>
      </c>
    </row>
    <row r="50" spans="1:9" hidden="1" x14ac:dyDescent="0.2">
      <c r="A50" t="s">
        <v>5</v>
      </c>
      <c r="B50" s="1">
        <v>45534</v>
      </c>
      <c r="C50" t="s">
        <v>17</v>
      </c>
      <c r="D50" t="s">
        <v>18</v>
      </c>
      <c r="E50">
        <v>-16.940000000000001</v>
      </c>
      <c r="F50" t="str">
        <f>IF(clean_table[[#This Row],[Amount ($)]]&lt;0, "Spending", "Income")</f>
        <v>Spending</v>
      </c>
      <c r="G50">
        <v>0</v>
      </c>
      <c r="H50" t="str">
        <f>TEXT(clean_table[[#This Row],[Transaction Date]], "mmmm")</f>
        <v>August</v>
      </c>
      <c r="I50" t="str">
        <f>IF(WEEKDAY(clean_table[[#This Row],[Transaction Date]], 2) &lt;= 4, "Workday", "Ext-Weekend")</f>
        <v>Ext-Weekend</v>
      </c>
    </row>
    <row r="51" spans="1:9" x14ac:dyDescent="0.2">
      <c r="A51" t="s">
        <v>56</v>
      </c>
      <c r="B51" s="1">
        <v>45534</v>
      </c>
      <c r="C51" t="s">
        <v>15</v>
      </c>
      <c r="D51" t="s">
        <v>23</v>
      </c>
      <c r="E51">
        <v>-30.09</v>
      </c>
      <c r="F51" t="str">
        <f>IF(clean_table[[#This Row],[Amount ($)]]&lt;0, "Spending", "Income")</f>
        <v>Spending</v>
      </c>
      <c r="G51">
        <v>0</v>
      </c>
      <c r="H51" t="str">
        <f>TEXT(clean_table[[#This Row],[Transaction Date]], "mmmm")</f>
        <v>August</v>
      </c>
      <c r="I51" t="str">
        <f>IF(WEEKDAY(clean_table[[#This Row],[Transaction Date]], 2) &lt;= 4, "Workday", "Ext-Weekend")</f>
        <v>Ext-Weekend</v>
      </c>
    </row>
    <row r="52" spans="1:9" x14ac:dyDescent="0.2">
      <c r="A52" t="s">
        <v>56</v>
      </c>
      <c r="B52" s="1">
        <v>45535</v>
      </c>
      <c r="C52" t="s">
        <v>15</v>
      </c>
      <c r="D52" t="s">
        <v>23</v>
      </c>
      <c r="E52">
        <v>-27.07</v>
      </c>
      <c r="F52" t="str">
        <f>IF(clean_table[[#This Row],[Amount ($)]]&lt;0, "Spending", "Income")</f>
        <v>Spending</v>
      </c>
      <c r="G52">
        <v>0</v>
      </c>
      <c r="H52" t="str">
        <f>TEXT(clean_table[[#This Row],[Transaction Date]], "mmmm")</f>
        <v>August</v>
      </c>
      <c r="I52" t="str">
        <f>IF(WEEKDAY(clean_table[[#This Row],[Transaction Date]], 2) &lt;= 4, "Workday", "Ext-Weekend")</f>
        <v>Ext-Weekend</v>
      </c>
    </row>
    <row r="53" spans="1:9" x14ac:dyDescent="0.2">
      <c r="A53" t="s">
        <v>56</v>
      </c>
      <c r="B53" s="1">
        <v>45535</v>
      </c>
      <c r="C53" t="s">
        <v>33</v>
      </c>
      <c r="D53" t="s">
        <v>60</v>
      </c>
      <c r="E53">
        <v>-39.35</v>
      </c>
      <c r="F53" t="str">
        <f>IF(clean_table[[#This Row],[Amount ($)]]&lt;0, "Spending", "Income")</f>
        <v>Spending</v>
      </c>
      <c r="G53">
        <v>0</v>
      </c>
      <c r="H53" t="str">
        <f>TEXT(clean_table[[#This Row],[Transaction Date]], "mmmm")</f>
        <v>August</v>
      </c>
      <c r="I53" t="str">
        <f>IF(WEEKDAY(clean_table[[#This Row],[Transaction Date]], 2) &lt;= 4, "Workday", "Ext-Weekend")</f>
        <v>Ext-Weekend</v>
      </c>
    </row>
    <row r="54" spans="1:9" x14ac:dyDescent="0.2">
      <c r="A54" t="s">
        <v>56</v>
      </c>
      <c r="B54" s="1">
        <v>45535</v>
      </c>
      <c r="C54" t="s">
        <v>33</v>
      </c>
      <c r="D54" t="s">
        <v>60</v>
      </c>
      <c r="E54">
        <v>-82.24</v>
      </c>
      <c r="F54" t="str">
        <f>IF(clean_table[[#This Row],[Amount ($)]]&lt;0, "Spending", "Income")</f>
        <v>Spending</v>
      </c>
      <c r="G54">
        <v>0</v>
      </c>
      <c r="H54" t="str">
        <f>TEXT(clean_table[[#This Row],[Transaction Date]], "mmmm")</f>
        <v>August</v>
      </c>
      <c r="I54" t="str">
        <f>IF(WEEKDAY(clean_table[[#This Row],[Transaction Date]], 2) &lt;= 4, "Workday", "Ext-Weekend")</f>
        <v>Ext-Weekend</v>
      </c>
    </row>
    <row r="55" spans="1:9" x14ac:dyDescent="0.2">
      <c r="A55" t="s">
        <v>56</v>
      </c>
      <c r="B55" s="1">
        <v>45535</v>
      </c>
      <c r="C55" t="s">
        <v>15</v>
      </c>
      <c r="D55" t="s">
        <v>66</v>
      </c>
      <c r="E55">
        <v>-29.99</v>
      </c>
      <c r="F55" t="str">
        <f>IF(clean_table[[#This Row],[Amount ($)]]&lt;0, "Spending", "Income")</f>
        <v>Spending</v>
      </c>
      <c r="G55">
        <v>0</v>
      </c>
      <c r="H55" t="str">
        <f>TEXT(clean_table[[#This Row],[Transaction Date]], "mmmm")</f>
        <v>August</v>
      </c>
      <c r="I55" t="str">
        <f>IF(WEEKDAY(clean_table[[#This Row],[Transaction Date]], 2) &lt;= 4, "Workday", "Ext-Weekend")</f>
        <v>Ext-Weekend</v>
      </c>
    </row>
    <row r="56" spans="1:9" x14ac:dyDescent="0.2">
      <c r="A56" t="s">
        <v>56</v>
      </c>
      <c r="B56" s="1">
        <v>45535</v>
      </c>
      <c r="C56" t="s">
        <v>15</v>
      </c>
      <c r="D56" t="s">
        <v>66</v>
      </c>
      <c r="E56">
        <v>-44.99</v>
      </c>
      <c r="F56" t="str">
        <f>IF(clean_table[[#This Row],[Amount ($)]]&lt;0, "Spending", "Income")</f>
        <v>Spending</v>
      </c>
      <c r="G56">
        <v>0</v>
      </c>
      <c r="H56" t="str">
        <f>TEXT(clean_table[[#This Row],[Transaction Date]], "mmmm")</f>
        <v>August</v>
      </c>
      <c r="I56" t="str">
        <f>IF(WEEKDAY(clean_table[[#This Row],[Transaction Date]], 2) &lt;= 4, "Workday", "Ext-Weekend")</f>
        <v>Ext-Weekend</v>
      </c>
    </row>
    <row r="57" spans="1:9" hidden="1" x14ac:dyDescent="0.2">
      <c r="A57" t="s">
        <v>5</v>
      </c>
      <c r="B57" s="1">
        <v>45538</v>
      </c>
      <c r="C57" t="s">
        <v>27</v>
      </c>
      <c r="D57" t="s">
        <v>11</v>
      </c>
      <c r="E57">
        <v>-190</v>
      </c>
      <c r="F57" t="str">
        <f>IF(clean_table[[#This Row],[Amount ($)]]&lt;0, "Spending", "Income")</f>
        <v>Spending</v>
      </c>
      <c r="G57">
        <v>0</v>
      </c>
      <c r="H57" t="str">
        <f>TEXT(clean_table[[#This Row],[Transaction Date]], "mmmm")</f>
        <v>September</v>
      </c>
      <c r="I57" t="str">
        <f>IF(WEEKDAY(clean_table[[#This Row],[Transaction Date]], 2) &lt;= 4, "Workday", "Ext-Weekend")</f>
        <v>Workday</v>
      </c>
    </row>
    <row r="58" spans="1:9" x14ac:dyDescent="0.2">
      <c r="A58" t="s">
        <v>5</v>
      </c>
      <c r="B58" s="1">
        <v>45538</v>
      </c>
      <c r="C58" t="s">
        <v>6</v>
      </c>
      <c r="D58" t="s">
        <v>7</v>
      </c>
      <c r="E58">
        <v>31</v>
      </c>
      <c r="F58" t="str">
        <f>IF(clean_table[[#This Row],[Amount ($)]]&lt;0, "Spending", "Income")</f>
        <v>Income</v>
      </c>
      <c r="G58">
        <v>0</v>
      </c>
      <c r="H58" t="str">
        <f>TEXT(clean_table[[#This Row],[Transaction Date]], "mmmm")</f>
        <v>September</v>
      </c>
      <c r="I58" t="str">
        <f>IF(WEEKDAY(clean_table[[#This Row],[Transaction Date]], 2) &lt;= 4, "Workday", "Ext-Weekend")</f>
        <v>Workday</v>
      </c>
    </row>
    <row r="59" spans="1:9" x14ac:dyDescent="0.2">
      <c r="A59" t="s">
        <v>5</v>
      </c>
      <c r="B59" s="1">
        <v>45538</v>
      </c>
      <c r="C59" t="s">
        <v>6</v>
      </c>
      <c r="D59" t="s">
        <v>7</v>
      </c>
      <c r="E59">
        <v>36</v>
      </c>
      <c r="F59" t="str">
        <f>IF(clean_table[[#This Row],[Amount ($)]]&lt;0, "Spending", "Income")</f>
        <v>Income</v>
      </c>
      <c r="G59">
        <v>0</v>
      </c>
      <c r="H59" t="str">
        <f>TEXT(clean_table[[#This Row],[Transaction Date]], "mmmm")</f>
        <v>September</v>
      </c>
      <c r="I59" t="str">
        <f>IF(WEEKDAY(clean_table[[#This Row],[Transaction Date]], 2) &lt;= 4, "Workday", "Ext-Weekend")</f>
        <v>Workday</v>
      </c>
    </row>
    <row r="60" spans="1:9" x14ac:dyDescent="0.2">
      <c r="A60" t="s">
        <v>5</v>
      </c>
      <c r="B60" s="1">
        <v>45538</v>
      </c>
      <c r="C60" t="s">
        <v>12</v>
      </c>
      <c r="D60" t="s">
        <v>9</v>
      </c>
      <c r="E60">
        <v>-1.25</v>
      </c>
      <c r="F60" t="str">
        <f>IF(clean_table[[#This Row],[Amount ($)]]&lt;0, "Spending", "Income")</f>
        <v>Spending</v>
      </c>
      <c r="G60">
        <v>0</v>
      </c>
      <c r="H60" t="str">
        <f>TEXT(clean_table[[#This Row],[Transaction Date]], "mmmm")</f>
        <v>September</v>
      </c>
      <c r="I60" t="str">
        <f>IF(WEEKDAY(clean_table[[#This Row],[Transaction Date]], 2) &lt;= 4, "Workday", "Ext-Weekend")</f>
        <v>Workday</v>
      </c>
    </row>
    <row r="61" spans="1:9" x14ac:dyDescent="0.2">
      <c r="A61" t="s">
        <v>5</v>
      </c>
      <c r="B61" s="1">
        <v>45538</v>
      </c>
      <c r="C61" t="s">
        <v>12</v>
      </c>
      <c r="D61" t="s">
        <v>9</v>
      </c>
      <c r="E61">
        <v>-1.25</v>
      </c>
      <c r="F61" t="str">
        <f>IF(clean_table[[#This Row],[Amount ($)]]&lt;0, "Spending", "Income")</f>
        <v>Spending</v>
      </c>
      <c r="G61">
        <v>0</v>
      </c>
      <c r="H61" t="str">
        <f>TEXT(clean_table[[#This Row],[Transaction Date]], "mmmm")</f>
        <v>September</v>
      </c>
      <c r="I61" t="str">
        <f>IF(WEEKDAY(clean_table[[#This Row],[Transaction Date]], 2) &lt;= 4, "Workday", "Ext-Weekend")</f>
        <v>Workday</v>
      </c>
    </row>
    <row r="62" spans="1:9" x14ac:dyDescent="0.2">
      <c r="A62" t="s">
        <v>5</v>
      </c>
      <c r="B62" s="1">
        <v>45538</v>
      </c>
      <c r="C62" t="s">
        <v>12</v>
      </c>
      <c r="D62" t="s">
        <v>28</v>
      </c>
      <c r="E62">
        <v>-2.02</v>
      </c>
      <c r="F62" t="str">
        <f>IF(clean_table[[#This Row],[Amount ($)]]&lt;0, "Spending", "Income")</f>
        <v>Spending</v>
      </c>
      <c r="G62">
        <v>0</v>
      </c>
      <c r="H62" t="str">
        <f>TEXT(clean_table[[#This Row],[Transaction Date]], "mmmm")</f>
        <v>September</v>
      </c>
      <c r="I62" t="str">
        <f>IF(WEEKDAY(clean_table[[#This Row],[Transaction Date]], 2) &lt;= 4, "Workday", "Ext-Weekend")</f>
        <v>Workday</v>
      </c>
    </row>
    <row r="63" spans="1:9" x14ac:dyDescent="0.2">
      <c r="A63" t="s">
        <v>5</v>
      </c>
      <c r="B63" s="1">
        <v>45538</v>
      </c>
      <c r="C63" t="s">
        <v>12</v>
      </c>
      <c r="D63" t="s">
        <v>29</v>
      </c>
      <c r="E63">
        <v>-4.5999999999999996</v>
      </c>
      <c r="F63" t="str">
        <f>IF(clean_table[[#This Row],[Amount ($)]]&lt;0, "Spending", "Income")</f>
        <v>Spending</v>
      </c>
      <c r="G63">
        <v>0</v>
      </c>
      <c r="H63" t="str">
        <f>TEXT(clean_table[[#This Row],[Transaction Date]], "mmmm")</f>
        <v>September</v>
      </c>
      <c r="I63" t="str">
        <f>IF(WEEKDAY(clean_table[[#This Row],[Transaction Date]], 2) &lt;= 4, "Workday", "Ext-Weekend")</f>
        <v>Workday</v>
      </c>
    </row>
    <row r="64" spans="1:9" x14ac:dyDescent="0.2">
      <c r="A64" t="s">
        <v>5</v>
      </c>
      <c r="B64" s="1">
        <v>45538</v>
      </c>
      <c r="C64" t="s">
        <v>30</v>
      </c>
      <c r="D64" t="s">
        <v>7</v>
      </c>
      <c r="E64">
        <v>-5</v>
      </c>
      <c r="F64" t="str">
        <f>IF(clean_table[[#This Row],[Amount ($)]]&lt;0, "Spending", "Income")</f>
        <v>Spending</v>
      </c>
      <c r="G64">
        <v>0</v>
      </c>
      <c r="H64" t="str">
        <f>TEXT(clean_table[[#This Row],[Transaction Date]], "mmmm")</f>
        <v>September</v>
      </c>
      <c r="I64" t="str">
        <f>IF(WEEKDAY(clean_table[[#This Row],[Transaction Date]], 2) &lt;= 4, "Workday", "Ext-Weekend")</f>
        <v>Workday</v>
      </c>
    </row>
    <row r="65" spans="1:9" x14ac:dyDescent="0.2">
      <c r="A65" t="s">
        <v>5</v>
      </c>
      <c r="B65" s="1">
        <v>45538</v>
      </c>
      <c r="C65" t="s">
        <v>12</v>
      </c>
      <c r="D65" t="s">
        <v>14</v>
      </c>
      <c r="E65">
        <v>-11.85</v>
      </c>
      <c r="F65" t="str">
        <f>IF(clean_table[[#This Row],[Amount ($)]]&lt;0, "Spending", "Income")</f>
        <v>Spending</v>
      </c>
      <c r="G65">
        <v>0</v>
      </c>
      <c r="H65" t="str">
        <f>TEXT(clean_table[[#This Row],[Transaction Date]], "mmmm")</f>
        <v>September</v>
      </c>
      <c r="I65" t="str">
        <f>IF(WEEKDAY(clean_table[[#This Row],[Transaction Date]], 2) &lt;= 4, "Workday", "Ext-Weekend")</f>
        <v>Workday</v>
      </c>
    </row>
    <row r="66" spans="1:9" x14ac:dyDescent="0.2">
      <c r="A66" t="s">
        <v>5</v>
      </c>
      <c r="B66" s="1">
        <v>45538</v>
      </c>
      <c r="C66" t="s">
        <v>12</v>
      </c>
      <c r="D66" t="s">
        <v>28</v>
      </c>
      <c r="E66">
        <v>-13.21</v>
      </c>
      <c r="F66" t="str">
        <f>IF(clean_table[[#This Row],[Amount ($)]]&lt;0, "Spending", "Income")</f>
        <v>Spending</v>
      </c>
      <c r="G66">
        <v>0</v>
      </c>
      <c r="H66" t="str">
        <f>TEXT(clean_table[[#This Row],[Transaction Date]], "mmmm")</f>
        <v>September</v>
      </c>
      <c r="I66" t="str">
        <f>IF(WEEKDAY(clean_table[[#This Row],[Transaction Date]], 2) &lt;= 4, "Workday", "Ext-Weekend")</f>
        <v>Workday</v>
      </c>
    </row>
    <row r="67" spans="1:9" x14ac:dyDescent="0.2">
      <c r="A67" t="s">
        <v>5</v>
      </c>
      <c r="B67" s="1">
        <v>45538</v>
      </c>
      <c r="C67" t="s">
        <v>12</v>
      </c>
      <c r="D67" t="s">
        <v>28</v>
      </c>
      <c r="E67">
        <v>-16.600000000000001</v>
      </c>
      <c r="F67" t="str">
        <f>IF(clean_table[[#This Row],[Amount ($)]]&lt;0, "Spending", "Income")</f>
        <v>Spending</v>
      </c>
      <c r="G67">
        <v>0</v>
      </c>
      <c r="H67" t="str">
        <f>TEXT(clean_table[[#This Row],[Transaction Date]], "mmmm")</f>
        <v>September</v>
      </c>
      <c r="I67" t="str">
        <f>IF(WEEKDAY(clean_table[[#This Row],[Transaction Date]], 2) &lt;= 4, "Workday", "Ext-Weekend")</f>
        <v>Workday</v>
      </c>
    </row>
    <row r="68" spans="1:9" x14ac:dyDescent="0.2">
      <c r="A68" t="s">
        <v>5</v>
      </c>
      <c r="B68" s="1">
        <v>45539</v>
      </c>
      <c r="C68" t="s">
        <v>6</v>
      </c>
      <c r="D68" t="s">
        <v>7</v>
      </c>
      <c r="E68">
        <v>-32</v>
      </c>
      <c r="F68" t="str">
        <f>IF(clean_table[[#This Row],[Amount ($)]]&lt;0, "Spending", "Income")</f>
        <v>Spending</v>
      </c>
      <c r="G68">
        <v>0</v>
      </c>
      <c r="H68" t="str">
        <f>TEXT(clean_table[[#This Row],[Transaction Date]], "mmmm")</f>
        <v>September</v>
      </c>
      <c r="I68" t="str">
        <f>IF(WEEKDAY(clean_table[[#This Row],[Transaction Date]], 2) &lt;= 4, "Workday", "Ext-Weekend")</f>
        <v>Workday</v>
      </c>
    </row>
    <row r="69" spans="1:9" hidden="1" x14ac:dyDescent="0.2">
      <c r="A69" t="s">
        <v>5</v>
      </c>
      <c r="B69" s="1">
        <v>45539</v>
      </c>
      <c r="C69" t="s">
        <v>17</v>
      </c>
      <c r="D69" t="s">
        <v>18</v>
      </c>
      <c r="E69">
        <v>-253.73</v>
      </c>
      <c r="F69" t="str">
        <f>IF(clean_table[[#This Row],[Amount ($)]]&lt;0, "Spending", "Income")</f>
        <v>Spending</v>
      </c>
      <c r="G69">
        <v>0</v>
      </c>
      <c r="H69" t="str">
        <f>TEXT(clean_table[[#This Row],[Transaction Date]], "mmmm")</f>
        <v>September</v>
      </c>
      <c r="I69" t="str">
        <f>IF(WEEKDAY(clean_table[[#This Row],[Transaction Date]], 2) &lt;= 4, "Workday", "Ext-Weekend")</f>
        <v>Workday</v>
      </c>
    </row>
    <row r="70" spans="1:9" hidden="1" x14ac:dyDescent="0.2">
      <c r="A70" t="s">
        <v>56</v>
      </c>
      <c r="B70" s="1">
        <v>45539</v>
      </c>
      <c r="C70" t="s">
        <v>17</v>
      </c>
      <c r="D70" t="s">
        <v>57</v>
      </c>
      <c r="E70">
        <v>253.73</v>
      </c>
      <c r="F70" t="str">
        <f>IF(clean_table[[#This Row],[Amount ($)]]&lt;0, "Spending", "Income")</f>
        <v>Income</v>
      </c>
      <c r="G70">
        <v>0</v>
      </c>
      <c r="H70" t="str">
        <f>TEXT(clean_table[[#This Row],[Transaction Date]], "mmmm")</f>
        <v>September</v>
      </c>
      <c r="I70" t="str">
        <f>IF(WEEKDAY(clean_table[[#This Row],[Transaction Date]], 2) &lt;= 4, "Workday", "Ext-Weekend")</f>
        <v>Workday</v>
      </c>
    </row>
    <row r="71" spans="1:9" x14ac:dyDescent="0.2">
      <c r="A71" t="s">
        <v>5</v>
      </c>
      <c r="B71" s="1">
        <v>45541</v>
      </c>
      <c r="C71" t="s">
        <v>8</v>
      </c>
      <c r="D71" t="s">
        <v>9</v>
      </c>
      <c r="E71">
        <v>359.17</v>
      </c>
      <c r="F71" t="str">
        <f>IF(clean_table[[#This Row],[Amount ($)]]&lt;0, "Spending", "Income")</f>
        <v>Income</v>
      </c>
      <c r="G71">
        <v>0</v>
      </c>
      <c r="H71" t="str">
        <f>TEXT(clean_table[[#This Row],[Transaction Date]], "mmmm")</f>
        <v>September</v>
      </c>
      <c r="I71" t="str">
        <f>IF(WEEKDAY(clean_table[[#This Row],[Transaction Date]], 2) &lt;= 4, "Workday", "Ext-Weekend")</f>
        <v>Ext-Weekend</v>
      </c>
    </row>
    <row r="72" spans="1:9" x14ac:dyDescent="0.2">
      <c r="A72" t="s">
        <v>5</v>
      </c>
      <c r="B72" s="1">
        <v>45541</v>
      </c>
      <c r="C72" t="s">
        <v>10</v>
      </c>
      <c r="D72" t="s">
        <v>11</v>
      </c>
      <c r="E72">
        <v>-75</v>
      </c>
      <c r="F72" t="str">
        <f>IF(clean_table[[#This Row],[Amount ($)]]&lt;0, "Spending", "Income")</f>
        <v>Spending</v>
      </c>
      <c r="G72">
        <v>0</v>
      </c>
      <c r="H72" t="str">
        <f>TEXT(clean_table[[#This Row],[Transaction Date]], "mmmm")</f>
        <v>September</v>
      </c>
      <c r="I72" t="str">
        <f>IF(WEEKDAY(clean_table[[#This Row],[Transaction Date]], 2) &lt;= 4, "Workday", "Ext-Weekend")</f>
        <v>Ext-Weekend</v>
      </c>
    </row>
    <row r="73" spans="1:9" x14ac:dyDescent="0.2">
      <c r="A73" t="s">
        <v>5</v>
      </c>
      <c r="B73" s="1">
        <v>45544</v>
      </c>
      <c r="C73" t="s">
        <v>8</v>
      </c>
      <c r="D73" t="s">
        <v>9</v>
      </c>
      <c r="E73">
        <v>40.380000000000003</v>
      </c>
      <c r="F73" t="str">
        <f>IF(clean_table[[#This Row],[Amount ($)]]&lt;0, "Spending", "Income")</f>
        <v>Income</v>
      </c>
      <c r="G73">
        <v>0</v>
      </c>
      <c r="H73" t="str">
        <f>TEXT(clean_table[[#This Row],[Transaction Date]], "mmmm")</f>
        <v>September</v>
      </c>
      <c r="I73" t="str">
        <f>IF(WEEKDAY(clean_table[[#This Row],[Transaction Date]], 2) &lt;= 4, "Workday", "Ext-Weekend")</f>
        <v>Workday</v>
      </c>
    </row>
    <row r="74" spans="1:9" x14ac:dyDescent="0.2">
      <c r="A74" t="s">
        <v>5</v>
      </c>
      <c r="B74" s="1">
        <v>45544</v>
      </c>
      <c r="C74" t="s">
        <v>31</v>
      </c>
      <c r="D74" t="s">
        <v>32</v>
      </c>
      <c r="E74">
        <v>-100</v>
      </c>
      <c r="F74" t="str">
        <f>IF(clean_table[[#This Row],[Amount ($)]]&lt;0, "Spending", "Income")</f>
        <v>Spending</v>
      </c>
      <c r="G74">
        <v>0</v>
      </c>
      <c r="H74" t="str">
        <f>TEXT(clean_table[[#This Row],[Transaction Date]], "mmmm")</f>
        <v>September</v>
      </c>
      <c r="I74" t="str">
        <f>IF(WEEKDAY(clean_table[[#This Row],[Transaction Date]], 2) &lt;= 4, "Workday", "Ext-Weekend")</f>
        <v>Workday</v>
      </c>
    </row>
    <row r="75" spans="1:9" x14ac:dyDescent="0.2">
      <c r="A75" t="s">
        <v>5</v>
      </c>
      <c r="B75" s="1">
        <v>45544</v>
      </c>
      <c r="C75" t="s">
        <v>12</v>
      </c>
      <c r="D75" t="s">
        <v>14</v>
      </c>
      <c r="E75">
        <v>-11.85</v>
      </c>
      <c r="F75" t="str">
        <f>IF(clean_table[[#This Row],[Amount ($)]]&lt;0, "Spending", "Income")</f>
        <v>Spending</v>
      </c>
      <c r="G75">
        <v>0</v>
      </c>
      <c r="H75" t="str">
        <f>TEXT(clean_table[[#This Row],[Transaction Date]], "mmmm")</f>
        <v>September</v>
      </c>
      <c r="I75" t="str">
        <f>IF(WEEKDAY(clean_table[[#This Row],[Transaction Date]], 2) &lt;= 4, "Workday", "Ext-Weekend")</f>
        <v>Workday</v>
      </c>
    </row>
    <row r="76" spans="1:9" x14ac:dyDescent="0.2">
      <c r="A76" t="s">
        <v>5</v>
      </c>
      <c r="B76" s="1">
        <v>45544</v>
      </c>
      <c r="C76" t="s">
        <v>33</v>
      </c>
      <c r="D76" t="s">
        <v>34</v>
      </c>
      <c r="E76">
        <v>-29.92</v>
      </c>
      <c r="F76" t="str">
        <f>IF(clean_table[[#This Row],[Amount ($)]]&lt;0, "Spending", "Income")</f>
        <v>Spending</v>
      </c>
      <c r="G76">
        <v>0</v>
      </c>
      <c r="H76" t="str">
        <f>TEXT(clean_table[[#This Row],[Transaction Date]], "mmmm")</f>
        <v>September</v>
      </c>
      <c r="I76" t="str">
        <f>IF(WEEKDAY(clean_table[[#This Row],[Transaction Date]], 2) &lt;= 4, "Workday", "Ext-Weekend")</f>
        <v>Workday</v>
      </c>
    </row>
    <row r="77" spans="1:9" x14ac:dyDescent="0.2">
      <c r="A77" t="s">
        <v>5</v>
      </c>
      <c r="B77" s="1">
        <v>45546</v>
      </c>
      <c r="C77" t="s">
        <v>6</v>
      </c>
      <c r="D77" t="s">
        <v>7</v>
      </c>
      <c r="E77">
        <v>50</v>
      </c>
      <c r="F77" t="str">
        <f>IF(clean_table[[#This Row],[Amount ($)]]&lt;0, "Spending", "Income")</f>
        <v>Income</v>
      </c>
      <c r="G77">
        <v>0</v>
      </c>
      <c r="H77" t="str">
        <f>TEXT(clean_table[[#This Row],[Transaction Date]], "mmmm")</f>
        <v>September</v>
      </c>
      <c r="I77" t="str">
        <f>IF(WEEKDAY(clean_table[[#This Row],[Transaction Date]], 2) &lt;= 4, "Workday", "Ext-Weekend")</f>
        <v>Workday</v>
      </c>
    </row>
    <row r="78" spans="1:9" x14ac:dyDescent="0.2">
      <c r="A78" t="s">
        <v>56</v>
      </c>
      <c r="B78" s="1">
        <v>45548</v>
      </c>
      <c r="C78" t="s">
        <v>25</v>
      </c>
      <c r="D78" t="s">
        <v>59</v>
      </c>
      <c r="E78">
        <v>-80</v>
      </c>
      <c r="F78" t="str">
        <f>IF(clean_table[[#This Row],[Amount ($)]]&lt;0, "Spending", "Income")</f>
        <v>Spending</v>
      </c>
      <c r="G78">
        <v>0</v>
      </c>
      <c r="H78" t="str">
        <f>TEXT(clean_table[[#This Row],[Transaction Date]], "mmmm")</f>
        <v>September</v>
      </c>
      <c r="I78" t="str">
        <f>IF(WEEKDAY(clean_table[[#This Row],[Transaction Date]], 2) &lt;= 4, "Workday", "Ext-Weekend")</f>
        <v>Ext-Weekend</v>
      </c>
    </row>
    <row r="79" spans="1:9" x14ac:dyDescent="0.2">
      <c r="A79" t="s">
        <v>5</v>
      </c>
      <c r="B79" s="1">
        <v>45551</v>
      </c>
      <c r="C79" t="s">
        <v>6</v>
      </c>
      <c r="D79" t="s">
        <v>7</v>
      </c>
      <c r="E79">
        <v>-23</v>
      </c>
      <c r="F79" t="str">
        <f>IF(clean_table[[#This Row],[Amount ($)]]&lt;0, "Spending", "Income")</f>
        <v>Spending</v>
      </c>
      <c r="G79">
        <v>0</v>
      </c>
      <c r="H79" t="str">
        <f>TEXT(clean_table[[#This Row],[Transaction Date]], "mmmm")</f>
        <v>September</v>
      </c>
      <c r="I79" t="str">
        <f>IF(WEEKDAY(clean_table[[#This Row],[Transaction Date]], 2) &lt;= 4, "Workday", "Ext-Weekend")</f>
        <v>Workday</v>
      </c>
    </row>
    <row r="80" spans="1:9" x14ac:dyDescent="0.2">
      <c r="A80" t="s">
        <v>5</v>
      </c>
      <c r="B80" s="1">
        <v>45551</v>
      </c>
      <c r="C80" t="s">
        <v>12</v>
      </c>
      <c r="D80" t="s">
        <v>35</v>
      </c>
      <c r="E80">
        <v>-14.38</v>
      </c>
      <c r="F80" t="str">
        <f>IF(clean_table[[#This Row],[Amount ($)]]&lt;0, "Spending", "Income")</f>
        <v>Spending</v>
      </c>
      <c r="G80">
        <v>0</v>
      </c>
      <c r="H80" t="str">
        <f>TEXT(clean_table[[#This Row],[Transaction Date]], "mmmm")</f>
        <v>September</v>
      </c>
      <c r="I80" t="str">
        <f>IF(WEEKDAY(clean_table[[#This Row],[Transaction Date]], 2) &lt;= 4, "Workday", "Ext-Weekend")</f>
        <v>Workday</v>
      </c>
    </row>
    <row r="81" spans="1:9" x14ac:dyDescent="0.2">
      <c r="A81" t="s">
        <v>5</v>
      </c>
      <c r="B81" s="1">
        <v>45551</v>
      </c>
      <c r="C81" t="s">
        <v>12</v>
      </c>
      <c r="D81" t="s">
        <v>36</v>
      </c>
      <c r="E81">
        <v>-24.26</v>
      </c>
      <c r="F81" t="str">
        <f>IF(clean_table[[#This Row],[Amount ($)]]&lt;0, "Spending", "Income")</f>
        <v>Spending</v>
      </c>
      <c r="G81">
        <v>0</v>
      </c>
      <c r="H81" t="str">
        <f>TEXT(clean_table[[#This Row],[Transaction Date]], "mmmm")</f>
        <v>September</v>
      </c>
      <c r="I81" t="str">
        <f>IF(WEEKDAY(clean_table[[#This Row],[Transaction Date]], 2) &lt;= 4, "Workday", "Ext-Weekend")</f>
        <v>Workday</v>
      </c>
    </row>
    <row r="82" spans="1:9" x14ac:dyDescent="0.2">
      <c r="A82" t="s">
        <v>5</v>
      </c>
      <c r="B82" s="1">
        <v>45552</v>
      </c>
      <c r="C82" t="s">
        <v>12</v>
      </c>
      <c r="D82" t="s">
        <v>19</v>
      </c>
      <c r="E82">
        <v>-4.18</v>
      </c>
      <c r="F82" t="str">
        <f>IF(clean_table[[#This Row],[Amount ($)]]&lt;0, "Spending", "Income")</f>
        <v>Spending</v>
      </c>
      <c r="G82">
        <v>0</v>
      </c>
      <c r="H82" t="str">
        <f>TEXT(clean_table[[#This Row],[Transaction Date]], "mmmm")</f>
        <v>September</v>
      </c>
      <c r="I82" t="str">
        <f>IF(WEEKDAY(clean_table[[#This Row],[Transaction Date]], 2) &lt;= 4, "Workday", "Ext-Weekend")</f>
        <v>Workday</v>
      </c>
    </row>
    <row r="83" spans="1:9" x14ac:dyDescent="0.2">
      <c r="A83" t="s">
        <v>5</v>
      </c>
      <c r="B83" s="1">
        <v>45553</v>
      </c>
      <c r="C83" t="s">
        <v>6</v>
      </c>
      <c r="D83" t="s">
        <v>7</v>
      </c>
      <c r="E83">
        <v>50</v>
      </c>
      <c r="F83" t="str">
        <f>IF(clean_table[[#This Row],[Amount ($)]]&lt;0, "Spending", "Income")</f>
        <v>Income</v>
      </c>
      <c r="G83">
        <v>0</v>
      </c>
      <c r="H83" t="str">
        <f>TEXT(clean_table[[#This Row],[Transaction Date]], "mmmm")</f>
        <v>September</v>
      </c>
      <c r="I83" t="str">
        <f>IF(WEEKDAY(clean_table[[#This Row],[Transaction Date]], 2) &lt;= 4, "Workday", "Ext-Weekend")</f>
        <v>Workday</v>
      </c>
    </row>
    <row r="84" spans="1:9" hidden="1" x14ac:dyDescent="0.2">
      <c r="A84" t="s">
        <v>5</v>
      </c>
      <c r="B84" s="1">
        <v>45553</v>
      </c>
      <c r="C84" t="s">
        <v>17</v>
      </c>
      <c r="D84" t="s">
        <v>18</v>
      </c>
      <c r="E84">
        <v>-127</v>
      </c>
      <c r="F84" t="str">
        <f>IF(clean_table[[#This Row],[Amount ($)]]&lt;0, "Spending", "Income")</f>
        <v>Spending</v>
      </c>
      <c r="G84">
        <v>0</v>
      </c>
      <c r="H84" t="str">
        <f>TEXT(clean_table[[#This Row],[Transaction Date]], "mmmm")</f>
        <v>September</v>
      </c>
      <c r="I84" t="str">
        <f>IF(WEEKDAY(clean_table[[#This Row],[Transaction Date]], 2) &lt;= 4, "Workday", "Ext-Weekend")</f>
        <v>Workday</v>
      </c>
    </row>
    <row r="85" spans="1:9" x14ac:dyDescent="0.2">
      <c r="A85" t="s">
        <v>5</v>
      </c>
      <c r="B85" s="1">
        <v>45554</v>
      </c>
      <c r="C85" t="s">
        <v>8</v>
      </c>
      <c r="D85" t="s">
        <v>9</v>
      </c>
      <c r="E85">
        <v>590.25</v>
      </c>
      <c r="F85" t="str">
        <f>IF(clean_table[[#This Row],[Amount ($)]]&lt;0, "Spending", "Income")</f>
        <v>Income</v>
      </c>
      <c r="G85">
        <v>0</v>
      </c>
      <c r="H85" t="str">
        <f>TEXT(clean_table[[#This Row],[Transaction Date]], "mmmm")</f>
        <v>September</v>
      </c>
      <c r="I85" t="str">
        <f>IF(WEEKDAY(clean_table[[#This Row],[Transaction Date]], 2) &lt;= 4, "Workday", "Ext-Weekend")</f>
        <v>Workday</v>
      </c>
    </row>
    <row r="86" spans="1:9" x14ac:dyDescent="0.2">
      <c r="A86" t="s">
        <v>5</v>
      </c>
      <c r="B86" s="1">
        <v>45555</v>
      </c>
      <c r="C86" t="s">
        <v>8</v>
      </c>
      <c r="D86" t="s">
        <v>9</v>
      </c>
      <c r="E86">
        <v>25.16</v>
      </c>
      <c r="F86" t="str">
        <f>IF(clean_table[[#This Row],[Amount ($)]]&lt;0, "Spending", "Income")</f>
        <v>Income</v>
      </c>
      <c r="G86">
        <v>0</v>
      </c>
      <c r="H86" t="str">
        <f>TEXT(clean_table[[#This Row],[Transaction Date]], "mmmm")</f>
        <v>September</v>
      </c>
      <c r="I86" t="str">
        <f>IF(WEEKDAY(clean_table[[#This Row],[Transaction Date]], 2) &lt;= 4, "Workday", "Ext-Weekend")</f>
        <v>Ext-Weekend</v>
      </c>
    </row>
    <row r="87" spans="1:9" x14ac:dyDescent="0.2">
      <c r="A87" t="s">
        <v>5</v>
      </c>
      <c r="B87" s="1">
        <v>45555</v>
      </c>
      <c r="C87" t="s">
        <v>37</v>
      </c>
      <c r="D87" t="s">
        <v>38</v>
      </c>
      <c r="E87">
        <v>-2.99</v>
      </c>
      <c r="F87" t="str">
        <f>IF(clean_table[[#This Row],[Amount ($)]]&lt;0, "Spending", "Income")</f>
        <v>Spending</v>
      </c>
      <c r="G87">
        <v>0</v>
      </c>
      <c r="H87" t="str">
        <f>TEXT(clean_table[[#This Row],[Transaction Date]], "mmmm")</f>
        <v>September</v>
      </c>
      <c r="I87" t="str">
        <f>IF(WEEKDAY(clean_table[[#This Row],[Transaction Date]], 2) &lt;= 4, "Workday", "Ext-Weekend")</f>
        <v>Ext-Weekend</v>
      </c>
    </row>
    <row r="88" spans="1:9" x14ac:dyDescent="0.2">
      <c r="A88" t="s">
        <v>5</v>
      </c>
      <c r="B88" s="1">
        <v>45555</v>
      </c>
      <c r="C88" t="s">
        <v>15</v>
      </c>
      <c r="D88" t="s">
        <v>16</v>
      </c>
      <c r="E88">
        <v>-38.450000000000003</v>
      </c>
      <c r="F88" t="str">
        <f>IF(clean_table[[#This Row],[Amount ($)]]&lt;0, "Spending", "Income")</f>
        <v>Spending</v>
      </c>
      <c r="G88">
        <v>0</v>
      </c>
      <c r="H88" t="str">
        <f>TEXT(clean_table[[#This Row],[Transaction Date]], "mmmm")</f>
        <v>September</v>
      </c>
      <c r="I88" t="str">
        <f>IF(WEEKDAY(clean_table[[#This Row],[Transaction Date]], 2) &lt;= 4, "Workday", "Ext-Weekend")</f>
        <v>Ext-Weekend</v>
      </c>
    </row>
    <row r="89" spans="1:9" x14ac:dyDescent="0.2">
      <c r="A89" t="s">
        <v>5</v>
      </c>
      <c r="B89" s="1">
        <v>45555</v>
      </c>
      <c r="C89" t="s">
        <v>10</v>
      </c>
      <c r="D89" t="s">
        <v>11</v>
      </c>
      <c r="E89">
        <v>-75</v>
      </c>
      <c r="F89" t="str">
        <f>IF(clean_table[[#This Row],[Amount ($)]]&lt;0, "Spending", "Income")</f>
        <v>Spending</v>
      </c>
      <c r="G89">
        <v>0</v>
      </c>
      <c r="H89" t="str">
        <f>TEXT(clean_table[[#This Row],[Transaction Date]], "mmmm")</f>
        <v>September</v>
      </c>
      <c r="I89" t="str">
        <f>IF(WEEKDAY(clean_table[[#This Row],[Transaction Date]], 2) &lt;= 4, "Workday", "Ext-Weekend")</f>
        <v>Ext-Weekend</v>
      </c>
    </row>
    <row r="90" spans="1:9" x14ac:dyDescent="0.2">
      <c r="A90" t="s">
        <v>5</v>
      </c>
      <c r="B90" s="1">
        <v>45558</v>
      </c>
      <c r="C90" t="s">
        <v>6</v>
      </c>
      <c r="D90" t="s">
        <v>7</v>
      </c>
      <c r="E90">
        <v>70</v>
      </c>
      <c r="F90" t="str">
        <f>IF(clean_table[[#This Row],[Amount ($)]]&lt;0, "Spending", "Income")</f>
        <v>Income</v>
      </c>
      <c r="G90">
        <v>0</v>
      </c>
      <c r="H90" t="str">
        <f>TEXT(clean_table[[#This Row],[Transaction Date]], "mmmm")</f>
        <v>September</v>
      </c>
      <c r="I90" t="str">
        <f>IF(WEEKDAY(clean_table[[#This Row],[Transaction Date]], 2) &lt;= 4, "Workday", "Ext-Weekend")</f>
        <v>Workday</v>
      </c>
    </row>
    <row r="91" spans="1:9" x14ac:dyDescent="0.2">
      <c r="A91" t="s">
        <v>5</v>
      </c>
      <c r="B91" s="1">
        <v>45558</v>
      </c>
      <c r="C91" t="s">
        <v>6</v>
      </c>
      <c r="D91" t="s">
        <v>7</v>
      </c>
      <c r="E91">
        <v>-70</v>
      </c>
      <c r="F91" t="str">
        <f>IF(clean_table[[#This Row],[Amount ($)]]&lt;0, "Spending", "Income")</f>
        <v>Spending</v>
      </c>
      <c r="G91">
        <v>0</v>
      </c>
      <c r="H91" t="str">
        <f>TEXT(clean_table[[#This Row],[Transaction Date]], "mmmm")</f>
        <v>September</v>
      </c>
      <c r="I91" t="str">
        <f>IF(WEEKDAY(clean_table[[#This Row],[Transaction Date]], 2) &lt;= 4, "Workday", "Ext-Weekend")</f>
        <v>Workday</v>
      </c>
    </row>
    <row r="92" spans="1:9" x14ac:dyDescent="0.2">
      <c r="A92" t="s">
        <v>5</v>
      </c>
      <c r="B92" s="1">
        <v>45558</v>
      </c>
      <c r="C92" t="s">
        <v>12</v>
      </c>
      <c r="D92" t="s">
        <v>14</v>
      </c>
      <c r="E92">
        <v>-11.85</v>
      </c>
      <c r="F92" t="str">
        <f>IF(clean_table[[#This Row],[Amount ($)]]&lt;0, "Spending", "Income")</f>
        <v>Spending</v>
      </c>
      <c r="G92">
        <v>0</v>
      </c>
      <c r="H92" t="str">
        <f>TEXT(clean_table[[#This Row],[Transaction Date]], "mmmm")</f>
        <v>September</v>
      </c>
      <c r="I92" t="str">
        <f>IF(WEEKDAY(clean_table[[#This Row],[Transaction Date]], 2) &lt;= 4, "Workday", "Ext-Weekend")</f>
        <v>Workday</v>
      </c>
    </row>
    <row r="93" spans="1:9" x14ac:dyDescent="0.2">
      <c r="A93" t="s">
        <v>5</v>
      </c>
      <c r="B93" s="1">
        <v>45558</v>
      </c>
      <c r="C93" t="s">
        <v>15</v>
      </c>
      <c r="D93" t="s">
        <v>39</v>
      </c>
      <c r="E93">
        <v>-53.34</v>
      </c>
      <c r="F93" t="str">
        <f>IF(clean_table[[#This Row],[Amount ($)]]&lt;0, "Spending", "Income")</f>
        <v>Spending</v>
      </c>
      <c r="G93">
        <v>0</v>
      </c>
      <c r="H93" t="str">
        <f>TEXT(clean_table[[#This Row],[Transaction Date]], "mmmm")</f>
        <v>September</v>
      </c>
      <c r="I93" t="str">
        <f>IF(WEEKDAY(clean_table[[#This Row],[Transaction Date]], 2) &lt;= 4, "Workday", "Ext-Weekend")</f>
        <v>Workday</v>
      </c>
    </row>
    <row r="94" spans="1:9" x14ac:dyDescent="0.2">
      <c r="A94" t="s">
        <v>5</v>
      </c>
      <c r="B94" s="1">
        <v>45559</v>
      </c>
      <c r="C94" t="s">
        <v>6</v>
      </c>
      <c r="D94" t="s">
        <v>7</v>
      </c>
      <c r="E94">
        <v>35</v>
      </c>
      <c r="F94" t="str">
        <f>IF(clean_table[[#This Row],[Amount ($)]]&lt;0, "Spending", "Income")</f>
        <v>Income</v>
      </c>
      <c r="G94">
        <v>0</v>
      </c>
      <c r="H94" t="str">
        <f>TEXT(clean_table[[#This Row],[Transaction Date]], "mmmm")</f>
        <v>September</v>
      </c>
      <c r="I94" t="str">
        <f>IF(WEEKDAY(clean_table[[#This Row],[Transaction Date]], 2) &lt;= 4, "Workday", "Ext-Weekend")</f>
        <v>Workday</v>
      </c>
    </row>
    <row r="95" spans="1:9" x14ac:dyDescent="0.2">
      <c r="A95" t="s">
        <v>5</v>
      </c>
      <c r="B95" s="1">
        <v>45559</v>
      </c>
      <c r="C95" t="s">
        <v>10</v>
      </c>
      <c r="D95" t="s">
        <v>11</v>
      </c>
      <c r="E95">
        <v>-75</v>
      </c>
      <c r="F95" t="str">
        <f>IF(clean_table[[#This Row],[Amount ($)]]&lt;0, "Spending", "Income")</f>
        <v>Spending</v>
      </c>
      <c r="G95">
        <v>0</v>
      </c>
      <c r="H95" t="str">
        <f>TEXT(clean_table[[#This Row],[Transaction Date]], "mmmm")</f>
        <v>September</v>
      </c>
      <c r="I95" t="str">
        <f>IF(WEEKDAY(clean_table[[#This Row],[Transaction Date]], 2) &lt;= 4, "Workday", "Ext-Weekend")</f>
        <v>Workday</v>
      </c>
    </row>
    <row r="96" spans="1:9" x14ac:dyDescent="0.2">
      <c r="A96" t="s">
        <v>5</v>
      </c>
      <c r="B96" s="1">
        <v>45560</v>
      </c>
      <c r="C96" t="s">
        <v>8</v>
      </c>
      <c r="D96" t="s">
        <v>9</v>
      </c>
      <c r="E96">
        <v>25.43</v>
      </c>
      <c r="F96" t="str">
        <f>IF(clean_table[[#This Row],[Amount ($)]]&lt;0, "Spending", "Income")</f>
        <v>Income</v>
      </c>
      <c r="G96">
        <v>0</v>
      </c>
      <c r="H96" t="str">
        <f>TEXT(clean_table[[#This Row],[Transaction Date]], "mmmm")</f>
        <v>September</v>
      </c>
      <c r="I96" t="str">
        <f>IF(WEEKDAY(clean_table[[#This Row],[Transaction Date]], 2) &lt;= 4, "Workday", "Ext-Weekend")</f>
        <v>Workday</v>
      </c>
    </row>
    <row r="97" spans="1:9" x14ac:dyDescent="0.2">
      <c r="A97" t="s">
        <v>5</v>
      </c>
      <c r="B97" s="1">
        <v>45560</v>
      </c>
      <c r="C97" t="s">
        <v>10</v>
      </c>
      <c r="D97" t="s">
        <v>11</v>
      </c>
      <c r="E97">
        <v>-75</v>
      </c>
      <c r="F97" t="str">
        <f>IF(clean_table[[#This Row],[Amount ($)]]&lt;0, "Spending", "Income")</f>
        <v>Spending</v>
      </c>
      <c r="G97">
        <v>0</v>
      </c>
      <c r="H97" t="str">
        <f>TEXT(clean_table[[#This Row],[Transaction Date]], "mmmm")</f>
        <v>September</v>
      </c>
      <c r="I97" t="str">
        <f>IF(WEEKDAY(clean_table[[#This Row],[Transaction Date]], 2) &lt;= 4, "Workday", "Ext-Weekend")</f>
        <v>Workday</v>
      </c>
    </row>
    <row r="98" spans="1:9" hidden="1" x14ac:dyDescent="0.2">
      <c r="A98" t="s">
        <v>5</v>
      </c>
      <c r="B98" s="1">
        <v>45560</v>
      </c>
      <c r="C98" t="s">
        <v>17</v>
      </c>
      <c r="D98" t="s">
        <v>7</v>
      </c>
      <c r="E98">
        <v>-11.75</v>
      </c>
      <c r="F98" t="str">
        <f>IF(clean_table[[#This Row],[Amount ($)]]&lt;0, "Spending", "Income")</f>
        <v>Spending</v>
      </c>
      <c r="G98">
        <v>0</v>
      </c>
      <c r="H98" t="str">
        <f>TEXT(clean_table[[#This Row],[Transaction Date]], "mmmm")</f>
        <v>September</v>
      </c>
      <c r="I98" t="str">
        <f>IF(WEEKDAY(clean_table[[#This Row],[Transaction Date]], 2) &lt;= 4, "Workday", "Ext-Weekend")</f>
        <v>Workday</v>
      </c>
    </row>
    <row r="99" spans="1:9" hidden="1" x14ac:dyDescent="0.2">
      <c r="A99" t="s">
        <v>56</v>
      </c>
      <c r="B99" s="1">
        <v>45560</v>
      </c>
      <c r="C99" t="s">
        <v>17</v>
      </c>
      <c r="D99" t="s">
        <v>57</v>
      </c>
      <c r="E99">
        <v>11.75</v>
      </c>
      <c r="F99" t="str">
        <f>IF(clean_table[[#This Row],[Amount ($)]]&lt;0, "Spending", "Income")</f>
        <v>Income</v>
      </c>
      <c r="G99">
        <v>0</v>
      </c>
      <c r="H99" t="str">
        <f>TEXT(clean_table[[#This Row],[Transaction Date]], "mmmm")</f>
        <v>September</v>
      </c>
      <c r="I99" t="str">
        <f>IF(WEEKDAY(clean_table[[#This Row],[Transaction Date]], 2) &lt;= 4, "Workday", "Ext-Weekend")</f>
        <v>Workday</v>
      </c>
    </row>
    <row r="100" spans="1:9" x14ac:dyDescent="0.2">
      <c r="A100" t="s">
        <v>5</v>
      </c>
      <c r="B100" s="1">
        <v>45561</v>
      </c>
      <c r="C100" t="s">
        <v>10</v>
      </c>
      <c r="D100" t="s">
        <v>11</v>
      </c>
      <c r="E100">
        <v>-75</v>
      </c>
      <c r="F100" t="str">
        <f>IF(clean_table[[#This Row],[Amount ($)]]&lt;0, "Spending", "Income")</f>
        <v>Spending</v>
      </c>
      <c r="G100">
        <v>0</v>
      </c>
      <c r="H100" t="str">
        <f>TEXT(clean_table[[#This Row],[Transaction Date]], "mmmm")</f>
        <v>September</v>
      </c>
      <c r="I100" t="str">
        <f>IF(WEEKDAY(clean_table[[#This Row],[Transaction Date]], 2) &lt;= 4, "Workday", "Ext-Weekend")</f>
        <v>Workday</v>
      </c>
    </row>
    <row r="101" spans="1:9" x14ac:dyDescent="0.2">
      <c r="A101" t="s">
        <v>5</v>
      </c>
      <c r="B101" s="1">
        <v>45562</v>
      </c>
      <c r="C101" t="s">
        <v>6</v>
      </c>
      <c r="D101" t="s">
        <v>7</v>
      </c>
      <c r="E101">
        <v>60</v>
      </c>
      <c r="F101" t="str">
        <f>IF(clean_table[[#This Row],[Amount ($)]]&lt;0, "Spending", "Income")</f>
        <v>Income</v>
      </c>
      <c r="G101">
        <v>0</v>
      </c>
      <c r="H101" t="str">
        <f>TEXT(clean_table[[#This Row],[Transaction Date]], "mmmm")</f>
        <v>September</v>
      </c>
      <c r="I101" t="str">
        <f>IF(WEEKDAY(clean_table[[#This Row],[Transaction Date]], 2) &lt;= 4, "Workday", "Ext-Weekend")</f>
        <v>Ext-Weekend</v>
      </c>
    </row>
    <row r="102" spans="1:9" x14ac:dyDescent="0.2">
      <c r="A102" t="s">
        <v>56</v>
      </c>
      <c r="B102" s="1">
        <v>45562</v>
      </c>
      <c r="C102" t="s">
        <v>15</v>
      </c>
      <c r="D102" t="s">
        <v>16</v>
      </c>
      <c r="E102">
        <v>-67.5</v>
      </c>
      <c r="F102" t="str">
        <f>IF(clean_table[[#This Row],[Amount ($)]]&lt;0, "Spending", "Income")</f>
        <v>Spending</v>
      </c>
      <c r="G102">
        <v>0</v>
      </c>
      <c r="H102" t="str">
        <f>TEXT(clean_table[[#This Row],[Transaction Date]], "mmmm")</f>
        <v>September</v>
      </c>
      <c r="I102" t="str">
        <f>IF(WEEKDAY(clean_table[[#This Row],[Transaction Date]], 2) &lt;= 4, "Workday", "Ext-Weekend")</f>
        <v>Ext-Weekend</v>
      </c>
    </row>
    <row r="103" spans="1:9" x14ac:dyDescent="0.2">
      <c r="A103" t="s">
        <v>56</v>
      </c>
      <c r="B103" s="1">
        <v>45563</v>
      </c>
      <c r="C103" t="s">
        <v>12</v>
      </c>
      <c r="D103" t="s">
        <v>54</v>
      </c>
      <c r="E103">
        <v>-30</v>
      </c>
      <c r="F103" t="str">
        <f>IF(clean_table[[#This Row],[Amount ($)]]&lt;0, "Spending", "Income")</f>
        <v>Spending</v>
      </c>
      <c r="G103">
        <v>0</v>
      </c>
      <c r="H103" t="str">
        <f>TEXT(clean_table[[#This Row],[Transaction Date]], "mmmm")</f>
        <v>September</v>
      </c>
      <c r="I103" t="str">
        <f>IF(WEEKDAY(clean_table[[#This Row],[Transaction Date]], 2) &lt;= 4, "Workday", "Ext-Weekend")</f>
        <v>Ext-Weekend</v>
      </c>
    </row>
    <row r="104" spans="1:9" x14ac:dyDescent="0.2">
      <c r="A104" t="s">
        <v>56</v>
      </c>
      <c r="B104" s="1">
        <v>45563</v>
      </c>
      <c r="C104" t="s">
        <v>33</v>
      </c>
      <c r="D104" t="s">
        <v>60</v>
      </c>
      <c r="E104">
        <v>-10.16</v>
      </c>
      <c r="F104" t="str">
        <f>IF(clean_table[[#This Row],[Amount ($)]]&lt;0, "Spending", "Income")</f>
        <v>Spending</v>
      </c>
      <c r="G104">
        <v>0</v>
      </c>
      <c r="H104" t="str">
        <f>TEXT(clean_table[[#This Row],[Transaction Date]], "mmmm")</f>
        <v>September</v>
      </c>
      <c r="I104" t="str">
        <f>IF(WEEKDAY(clean_table[[#This Row],[Transaction Date]], 2) &lt;= 4, "Workday", "Ext-Weekend")</f>
        <v>Ext-Weekend</v>
      </c>
    </row>
    <row r="105" spans="1:9" x14ac:dyDescent="0.2">
      <c r="A105" t="s">
        <v>56</v>
      </c>
      <c r="B105" s="1">
        <v>45563</v>
      </c>
      <c r="C105" t="s">
        <v>33</v>
      </c>
      <c r="D105" t="s">
        <v>60</v>
      </c>
      <c r="E105">
        <v>-23.61</v>
      </c>
      <c r="F105" t="str">
        <f>IF(clean_table[[#This Row],[Amount ($)]]&lt;0, "Spending", "Income")</f>
        <v>Spending</v>
      </c>
      <c r="G105">
        <v>0</v>
      </c>
      <c r="H105" t="str">
        <f>TEXT(clean_table[[#This Row],[Transaction Date]], "mmmm")</f>
        <v>September</v>
      </c>
      <c r="I105" t="str">
        <f>IF(WEEKDAY(clean_table[[#This Row],[Transaction Date]], 2) &lt;= 4, "Workday", "Ext-Weekend")</f>
        <v>Ext-Weekend</v>
      </c>
    </row>
    <row r="106" spans="1:9" x14ac:dyDescent="0.2">
      <c r="A106" t="s">
        <v>56</v>
      </c>
      <c r="B106" s="1">
        <v>45563</v>
      </c>
      <c r="C106" t="s">
        <v>12</v>
      </c>
      <c r="D106" t="s">
        <v>58</v>
      </c>
      <c r="E106">
        <v>-16.100000000000001</v>
      </c>
      <c r="F106" t="str">
        <f>IF(clean_table[[#This Row],[Amount ($)]]&lt;0, "Spending", "Income")</f>
        <v>Spending</v>
      </c>
      <c r="G106">
        <v>0</v>
      </c>
      <c r="H106" t="str">
        <f>TEXT(clean_table[[#This Row],[Transaction Date]], "mmmm")</f>
        <v>September</v>
      </c>
      <c r="I106" t="str">
        <f>IF(WEEKDAY(clean_table[[#This Row],[Transaction Date]], 2) &lt;= 4, "Workday", "Ext-Weekend")</f>
        <v>Ext-Weekend</v>
      </c>
    </row>
    <row r="107" spans="1:9" x14ac:dyDescent="0.2">
      <c r="A107" t="s">
        <v>56</v>
      </c>
      <c r="B107" s="1">
        <v>45564</v>
      </c>
      <c r="C107" t="s">
        <v>33</v>
      </c>
      <c r="D107" t="s">
        <v>60</v>
      </c>
      <c r="E107">
        <v>-14.28</v>
      </c>
      <c r="F107" t="str">
        <f>IF(clean_table[[#This Row],[Amount ($)]]&lt;0, "Spending", "Income")</f>
        <v>Spending</v>
      </c>
      <c r="G107">
        <v>0</v>
      </c>
      <c r="H107" t="str">
        <f>TEXT(clean_table[[#This Row],[Transaction Date]], "mmmm")</f>
        <v>September</v>
      </c>
      <c r="I107" t="str">
        <f>IF(WEEKDAY(clean_table[[#This Row],[Transaction Date]], 2) &lt;= 4, "Workday", "Ext-Weekend")</f>
        <v>Ext-Weekend</v>
      </c>
    </row>
    <row r="108" spans="1:9" x14ac:dyDescent="0.2">
      <c r="A108" t="s">
        <v>56</v>
      </c>
      <c r="B108" s="1">
        <v>45564</v>
      </c>
      <c r="C108" t="s">
        <v>33</v>
      </c>
      <c r="D108" t="s">
        <v>60</v>
      </c>
      <c r="E108">
        <v>-10.46</v>
      </c>
      <c r="F108" t="str">
        <f>IF(clean_table[[#This Row],[Amount ($)]]&lt;0, "Spending", "Income")</f>
        <v>Spending</v>
      </c>
      <c r="G108">
        <v>0</v>
      </c>
      <c r="H108" t="str">
        <f>TEXT(clean_table[[#This Row],[Transaction Date]], "mmmm")</f>
        <v>September</v>
      </c>
      <c r="I108" t="str">
        <f>IF(WEEKDAY(clean_table[[#This Row],[Transaction Date]], 2) &lt;= 4, "Workday", "Ext-Weekend")</f>
        <v>Ext-Weekend</v>
      </c>
    </row>
    <row r="109" spans="1:9" x14ac:dyDescent="0.2">
      <c r="A109" t="s">
        <v>56</v>
      </c>
      <c r="B109" s="1">
        <v>45564</v>
      </c>
      <c r="C109" t="s">
        <v>33</v>
      </c>
      <c r="D109" t="s">
        <v>60</v>
      </c>
      <c r="E109">
        <v>-14.55</v>
      </c>
      <c r="F109" t="str">
        <f>IF(clean_table[[#This Row],[Amount ($)]]&lt;0, "Spending", "Income")</f>
        <v>Spending</v>
      </c>
      <c r="G109">
        <v>0</v>
      </c>
      <c r="H109" t="str">
        <f>TEXT(clean_table[[#This Row],[Transaction Date]], "mmmm")</f>
        <v>September</v>
      </c>
      <c r="I109" t="str">
        <f>IF(WEEKDAY(clean_table[[#This Row],[Transaction Date]], 2) &lt;= 4, "Workday", "Ext-Weekend")</f>
        <v>Ext-Weekend</v>
      </c>
    </row>
    <row r="110" spans="1:9" x14ac:dyDescent="0.2">
      <c r="A110" t="s">
        <v>56</v>
      </c>
      <c r="B110" s="1">
        <v>45564</v>
      </c>
      <c r="C110" t="s">
        <v>33</v>
      </c>
      <c r="D110" t="s">
        <v>60</v>
      </c>
      <c r="E110">
        <v>-10.16</v>
      </c>
      <c r="F110" t="str">
        <f>IF(clean_table[[#This Row],[Amount ($)]]&lt;0, "Spending", "Income")</f>
        <v>Spending</v>
      </c>
      <c r="G110">
        <v>0</v>
      </c>
      <c r="H110" t="str">
        <f>TEXT(clean_table[[#This Row],[Transaction Date]], "mmmm")</f>
        <v>September</v>
      </c>
      <c r="I110" t="str">
        <f>IF(WEEKDAY(clean_table[[#This Row],[Transaction Date]], 2) &lt;= 4, "Workday", "Ext-Weekend")</f>
        <v>Ext-Weekend</v>
      </c>
    </row>
    <row r="111" spans="1:9" x14ac:dyDescent="0.2">
      <c r="A111" t="s">
        <v>56</v>
      </c>
      <c r="B111" s="1">
        <v>45564</v>
      </c>
      <c r="C111" t="s">
        <v>33</v>
      </c>
      <c r="D111" t="s">
        <v>60</v>
      </c>
      <c r="E111">
        <v>-31.89</v>
      </c>
      <c r="F111" t="str">
        <f>IF(clean_table[[#This Row],[Amount ($)]]&lt;0, "Spending", "Income")</f>
        <v>Spending</v>
      </c>
      <c r="G111">
        <v>0</v>
      </c>
      <c r="H111" t="str">
        <f>TEXT(clean_table[[#This Row],[Transaction Date]], "mmmm")</f>
        <v>September</v>
      </c>
      <c r="I111" t="str">
        <f>IF(WEEKDAY(clean_table[[#This Row],[Transaction Date]], 2) &lt;= 4, "Workday", "Ext-Weekend")</f>
        <v>Ext-Weekend</v>
      </c>
    </row>
    <row r="112" spans="1:9" x14ac:dyDescent="0.2">
      <c r="A112" t="s">
        <v>5</v>
      </c>
      <c r="B112" s="1">
        <v>45566</v>
      </c>
      <c r="C112" t="s">
        <v>6</v>
      </c>
      <c r="D112" t="s">
        <v>7</v>
      </c>
      <c r="E112">
        <v>9</v>
      </c>
      <c r="F112" t="str">
        <f>IF(clean_table[[#This Row],[Amount ($)]]&lt;0, "Spending", "Income")</f>
        <v>Income</v>
      </c>
      <c r="G112">
        <v>0</v>
      </c>
      <c r="H112" t="str">
        <f>TEXT(clean_table[[#This Row],[Transaction Date]], "mmmm")</f>
        <v>October</v>
      </c>
      <c r="I112" t="str">
        <f>IF(WEEKDAY(clean_table[[#This Row],[Transaction Date]], 2) &lt;= 4, "Workday", "Ext-Weekend")</f>
        <v>Workday</v>
      </c>
    </row>
    <row r="113" spans="1:9" x14ac:dyDescent="0.2">
      <c r="A113" t="s">
        <v>5</v>
      </c>
      <c r="B113" s="1">
        <v>45566</v>
      </c>
      <c r="C113" t="s">
        <v>6</v>
      </c>
      <c r="D113" t="s">
        <v>7</v>
      </c>
      <c r="E113">
        <v>9</v>
      </c>
      <c r="F113" t="str">
        <f>IF(clean_table[[#This Row],[Amount ($)]]&lt;0, "Spending", "Income")</f>
        <v>Income</v>
      </c>
      <c r="G113">
        <v>0</v>
      </c>
      <c r="H113" t="str">
        <f>TEXT(clean_table[[#This Row],[Transaction Date]], "mmmm")</f>
        <v>October</v>
      </c>
      <c r="I113" t="str">
        <f>IF(WEEKDAY(clean_table[[#This Row],[Transaction Date]], 2) &lt;= 4, "Workday", "Ext-Weekend")</f>
        <v>Workday</v>
      </c>
    </row>
    <row r="114" spans="1:9" x14ac:dyDescent="0.2">
      <c r="A114" t="s">
        <v>5</v>
      </c>
      <c r="B114" s="1">
        <v>45566</v>
      </c>
      <c r="C114" t="s">
        <v>6</v>
      </c>
      <c r="D114" t="s">
        <v>7</v>
      </c>
      <c r="E114">
        <v>28</v>
      </c>
      <c r="F114" t="str">
        <f>IF(clean_table[[#This Row],[Amount ($)]]&lt;0, "Spending", "Income")</f>
        <v>Income</v>
      </c>
      <c r="G114">
        <v>0</v>
      </c>
      <c r="H114" t="str">
        <f>TEXT(clean_table[[#This Row],[Transaction Date]], "mmmm")</f>
        <v>October</v>
      </c>
      <c r="I114" t="str">
        <f>IF(WEEKDAY(clean_table[[#This Row],[Transaction Date]], 2) &lt;= 4, "Workday", "Ext-Weekend")</f>
        <v>Workday</v>
      </c>
    </row>
    <row r="115" spans="1:9" x14ac:dyDescent="0.2">
      <c r="A115" t="s">
        <v>5</v>
      </c>
      <c r="B115" s="1">
        <v>45566</v>
      </c>
      <c r="C115" t="s">
        <v>30</v>
      </c>
      <c r="D115" t="s">
        <v>40</v>
      </c>
      <c r="E115">
        <v>-4.24</v>
      </c>
      <c r="F115" t="str">
        <f>IF(clean_table[[#This Row],[Amount ($)]]&lt;0, "Spending", "Income")</f>
        <v>Spending</v>
      </c>
      <c r="G115">
        <v>0</v>
      </c>
      <c r="H115" t="str">
        <f>TEXT(clean_table[[#This Row],[Transaction Date]], "mmmm")</f>
        <v>October</v>
      </c>
      <c r="I115" t="str">
        <f>IF(WEEKDAY(clean_table[[#This Row],[Transaction Date]], 2) &lt;= 4, "Workday", "Ext-Weekend")</f>
        <v>Workday</v>
      </c>
    </row>
    <row r="116" spans="1:9" x14ac:dyDescent="0.2">
      <c r="A116" t="s">
        <v>5</v>
      </c>
      <c r="B116" s="1">
        <v>45566</v>
      </c>
      <c r="C116" t="s">
        <v>12</v>
      </c>
      <c r="D116" t="s">
        <v>41</v>
      </c>
      <c r="E116">
        <v>-46.43</v>
      </c>
      <c r="F116" t="str">
        <f>IF(clean_table[[#This Row],[Amount ($)]]&lt;0, "Spending", "Income")</f>
        <v>Spending</v>
      </c>
      <c r="G116">
        <v>0</v>
      </c>
      <c r="H116" t="str">
        <f>TEXT(clean_table[[#This Row],[Transaction Date]], "mmmm")</f>
        <v>October</v>
      </c>
      <c r="I116" t="str">
        <f>IF(WEEKDAY(clean_table[[#This Row],[Transaction Date]], 2) &lt;= 4, "Workday", "Ext-Weekend")</f>
        <v>Workday</v>
      </c>
    </row>
    <row r="117" spans="1:9" x14ac:dyDescent="0.2">
      <c r="A117" t="s">
        <v>5</v>
      </c>
      <c r="B117" s="1">
        <v>45566</v>
      </c>
      <c r="C117" t="s">
        <v>10</v>
      </c>
      <c r="D117" t="s">
        <v>11</v>
      </c>
      <c r="E117">
        <v>-75</v>
      </c>
      <c r="F117" t="str">
        <f>IF(clean_table[[#This Row],[Amount ($)]]&lt;0, "Spending", "Income")</f>
        <v>Spending</v>
      </c>
      <c r="G117">
        <v>0</v>
      </c>
      <c r="H117" t="str">
        <f>TEXT(clean_table[[#This Row],[Transaction Date]], "mmmm")</f>
        <v>October</v>
      </c>
      <c r="I117" t="str">
        <f>IF(WEEKDAY(clean_table[[#This Row],[Transaction Date]], 2) &lt;= 4, "Workday", "Ext-Weekend")</f>
        <v>Workday</v>
      </c>
    </row>
    <row r="118" spans="1:9" x14ac:dyDescent="0.2">
      <c r="A118" t="s">
        <v>5</v>
      </c>
      <c r="B118" s="1">
        <v>45567</v>
      </c>
      <c r="C118" t="s">
        <v>8</v>
      </c>
      <c r="D118" t="s">
        <v>9</v>
      </c>
      <c r="E118">
        <v>125.49</v>
      </c>
      <c r="F118" t="str">
        <f>IF(clean_table[[#This Row],[Amount ($)]]&lt;0, "Spending", "Income")</f>
        <v>Income</v>
      </c>
      <c r="G118">
        <v>0</v>
      </c>
      <c r="H118" t="str">
        <f>TEXT(clean_table[[#This Row],[Transaction Date]], "mmmm")</f>
        <v>October</v>
      </c>
      <c r="I118" t="str">
        <f>IF(WEEKDAY(clean_table[[#This Row],[Transaction Date]], 2) &lt;= 4, "Workday", "Ext-Weekend")</f>
        <v>Workday</v>
      </c>
    </row>
    <row r="119" spans="1:9" x14ac:dyDescent="0.2">
      <c r="A119" t="s">
        <v>5</v>
      </c>
      <c r="B119" s="1">
        <v>45567</v>
      </c>
      <c r="C119" t="s">
        <v>8</v>
      </c>
      <c r="D119" t="s">
        <v>9</v>
      </c>
      <c r="E119">
        <v>600.29</v>
      </c>
      <c r="F119" t="str">
        <f>IF(clean_table[[#This Row],[Amount ($)]]&lt;0, "Spending", "Income")</f>
        <v>Income</v>
      </c>
      <c r="G119">
        <v>0</v>
      </c>
      <c r="H119" t="str">
        <f>TEXT(clean_table[[#This Row],[Transaction Date]], "mmmm")</f>
        <v>October</v>
      </c>
      <c r="I119" t="str">
        <f>IF(WEEKDAY(clean_table[[#This Row],[Transaction Date]], 2) &lt;= 4, "Workday", "Ext-Weekend")</f>
        <v>Workday</v>
      </c>
    </row>
    <row r="120" spans="1:9" x14ac:dyDescent="0.2">
      <c r="A120" t="s">
        <v>5</v>
      </c>
      <c r="B120" s="1">
        <v>45567</v>
      </c>
      <c r="C120" t="s">
        <v>6</v>
      </c>
      <c r="D120" t="s">
        <v>7</v>
      </c>
      <c r="E120">
        <v>-57</v>
      </c>
      <c r="F120" t="str">
        <f>IF(clean_table[[#This Row],[Amount ($)]]&lt;0, "Spending", "Income")</f>
        <v>Spending</v>
      </c>
      <c r="G120">
        <v>0</v>
      </c>
      <c r="H120" t="str">
        <f>TEXT(clean_table[[#This Row],[Transaction Date]], "mmmm")</f>
        <v>October</v>
      </c>
      <c r="I120" t="str">
        <f>IF(WEEKDAY(clean_table[[#This Row],[Transaction Date]], 2) &lt;= 4, "Workday", "Ext-Weekend")</f>
        <v>Workday</v>
      </c>
    </row>
    <row r="121" spans="1:9" hidden="1" x14ac:dyDescent="0.2">
      <c r="A121" t="s">
        <v>5</v>
      </c>
      <c r="B121" s="1">
        <v>45567</v>
      </c>
      <c r="C121" t="s">
        <v>17</v>
      </c>
      <c r="D121" t="s">
        <v>18</v>
      </c>
      <c r="E121">
        <v>-228.71</v>
      </c>
      <c r="F121" t="str">
        <f>IF(clean_table[[#This Row],[Amount ($)]]&lt;0, "Spending", "Income")</f>
        <v>Spending</v>
      </c>
      <c r="G121">
        <v>0</v>
      </c>
      <c r="H121" t="str">
        <f>TEXT(clean_table[[#This Row],[Transaction Date]], "mmmm")</f>
        <v>October</v>
      </c>
      <c r="I121" t="str">
        <f>IF(WEEKDAY(clean_table[[#This Row],[Transaction Date]], 2) &lt;= 4, "Workday", "Ext-Weekend")</f>
        <v>Workday</v>
      </c>
    </row>
    <row r="122" spans="1:9" hidden="1" x14ac:dyDescent="0.2">
      <c r="A122" t="s">
        <v>56</v>
      </c>
      <c r="B122" s="1">
        <v>45567</v>
      </c>
      <c r="C122" t="s">
        <v>17</v>
      </c>
      <c r="D122" t="s">
        <v>57</v>
      </c>
      <c r="E122">
        <v>228.71</v>
      </c>
      <c r="F122" t="str">
        <f>IF(clean_table[[#This Row],[Amount ($)]]&lt;0, "Spending", "Income")</f>
        <v>Income</v>
      </c>
      <c r="G122">
        <v>0</v>
      </c>
      <c r="H122" t="str">
        <f>TEXT(clean_table[[#This Row],[Transaction Date]], "mmmm")</f>
        <v>October</v>
      </c>
      <c r="I122" t="str">
        <f>IF(WEEKDAY(clean_table[[#This Row],[Transaction Date]], 2) &lt;= 4, "Workday", "Ext-Weekend")</f>
        <v>Workday</v>
      </c>
    </row>
    <row r="123" spans="1:9" x14ac:dyDescent="0.2">
      <c r="A123" t="s">
        <v>56</v>
      </c>
      <c r="B123" s="1">
        <v>45567</v>
      </c>
      <c r="C123" t="s">
        <v>33</v>
      </c>
      <c r="D123" t="s">
        <v>60</v>
      </c>
      <c r="E123">
        <v>-29.23</v>
      </c>
      <c r="F123" t="str">
        <f>IF(clean_table[[#This Row],[Amount ($)]]&lt;0, "Spending", "Income")</f>
        <v>Spending</v>
      </c>
      <c r="G123">
        <v>0</v>
      </c>
      <c r="H123" t="str">
        <f>TEXT(clean_table[[#This Row],[Transaction Date]], "mmmm")</f>
        <v>October</v>
      </c>
      <c r="I123" t="str">
        <f>IF(WEEKDAY(clean_table[[#This Row],[Transaction Date]], 2) &lt;= 4, "Workday", "Ext-Weekend")</f>
        <v>Workday</v>
      </c>
    </row>
    <row r="124" spans="1:9" x14ac:dyDescent="0.2">
      <c r="A124" t="s">
        <v>5</v>
      </c>
      <c r="B124" s="1">
        <v>45568</v>
      </c>
      <c r="C124" t="s">
        <v>10</v>
      </c>
      <c r="D124" t="s">
        <v>7</v>
      </c>
      <c r="E124">
        <v>-75</v>
      </c>
      <c r="F124" t="str">
        <f>IF(clean_table[[#This Row],[Amount ($)]]&lt;0, "Spending", "Income")</f>
        <v>Spending</v>
      </c>
      <c r="G124">
        <v>0</v>
      </c>
      <c r="H124" t="str">
        <f>TEXT(clean_table[[#This Row],[Transaction Date]], "mmmm")</f>
        <v>October</v>
      </c>
      <c r="I124" t="str">
        <f>IF(WEEKDAY(clean_table[[#This Row],[Transaction Date]], 2) &lt;= 4, "Workday", "Ext-Weekend")</f>
        <v>Workday</v>
      </c>
    </row>
    <row r="125" spans="1:9" x14ac:dyDescent="0.2">
      <c r="A125" t="s">
        <v>5</v>
      </c>
      <c r="B125" s="1">
        <v>45569</v>
      </c>
      <c r="C125" t="s">
        <v>42</v>
      </c>
      <c r="D125" t="s">
        <v>43</v>
      </c>
      <c r="E125">
        <v>85</v>
      </c>
      <c r="F125" t="str">
        <f>IF(clean_table[[#This Row],[Amount ($)]]&lt;0, "Spending", "Income")</f>
        <v>Income</v>
      </c>
      <c r="G125">
        <v>0</v>
      </c>
      <c r="H125" t="str">
        <f>TEXT(clean_table[[#This Row],[Transaction Date]], "mmmm")</f>
        <v>October</v>
      </c>
      <c r="I125" t="str">
        <f>IF(WEEKDAY(clean_table[[#This Row],[Transaction Date]], 2) &lt;= 4, "Workday", "Ext-Weekend")</f>
        <v>Ext-Weekend</v>
      </c>
    </row>
    <row r="126" spans="1:9" x14ac:dyDescent="0.2">
      <c r="A126" t="s">
        <v>5</v>
      </c>
      <c r="B126" s="1">
        <v>45569</v>
      </c>
      <c r="C126" t="s">
        <v>10</v>
      </c>
      <c r="D126" t="s">
        <v>11</v>
      </c>
      <c r="E126">
        <v>-75</v>
      </c>
      <c r="F126" t="str">
        <f>IF(clean_table[[#This Row],[Amount ($)]]&lt;0, "Spending", "Income")</f>
        <v>Spending</v>
      </c>
      <c r="G126">
        <v>0</v>
      </c>
      <c r="H126" t="str">
        <f>TEXT(clean_table[[#This Row],[Transaction Date]], "mmmm")</f>
        <v>October</v>
      </c>
      <c r="I126" t="str">
        <f>IF(WEEKDAY(clean_table[[#This Row],[Transaction Date]], 2) &lt;= 4, "Workday", "Ext-Weekend")</f>
        <v>Ext-Weekend</v>
      </c>
    </row>
    <row r="127" spans="1:9" x14ac:dyDescent="0.2">
      <c r="A127" t="s">
        <v>56</v>
      </c>
      <c r="B127" s="1">
        <v>45571</v>
      </c>
      <c r="C127" t="s">
        <v>33</v>
      </c>
      <c r="D127" t="s">
        <v>60</v>
      </c>
      <c r="E127">
        <v>-41.59</v>
      </c>
      <c r="F127" t="str">
        <f>IF(clean_table[[#This Row],[Amount ($)]]&lt;0, "Spending", "Income")</f>
        <v>Spending</v>
      </c>
      <c r="G127">
        <v>0</v>
      </c>
      <c r="H127" t="str">
        <f>TEXT(clean_table[[#This Row],[Transaction Date]], "mmmm")</f>
        <v>October</v>
      </c>
      <c r="I127" t="str">
        <f>IF(WEEKDAY(clean_table[[#This Row],[Transaction Date]], 2) &lt;= 4, "Workday", "Ext-Weekend")</f>
        <v>Ext-Weekend</v>
      </c>
    </row>
    <row r="128" spans="1:9" x14ac:dyDescent="0.2">
      <c r="A128" t="s">
        <v>56</v>
      </c>
      <c r="B128" s="1">
        <v>45571</v>
      </c>
      <c r="C128" t="s">
        <v>15</v>
      </c>
      <c r="D128" t="s">
        <v>66</v>
      </c>
      <c r="E128">
        <v>-23.16</v>
      </c>
      <c r="F128" t="str">
        <f>IF(clean_table[[#This Row],[Amount ($)]]&lt;0, "Spending", "Income")</f>
        <v>Spending</v>
      </c>
      <c r="G128">
        <v>0</v>
      </c>
      <c r="H128" t="str">
        <f>TEXT(clean_table[[#This Row],[Transaction Date]], "mmmm")</f>
        <v>October</v>
      </c>
      <c r="I128" t="str">
        <f>IF(WEEKDAY(clean_table[[#This Row],[Transaction Date]], 2) &lt;= 4, "Workday", "Ext-Weekend")</f>
        <v>Ext-Weekend</v>
      </c>
    </row>
    <row r="129" spans="1:9" x14ac:dyDescent="0.2">
      <c r="A129" t="s">
        <v>56</v>
      </c>
      <c r="B129" s="1">
        <v>45571</v>
      </c>
      <c r="C129" t="s">
        <v>15</v>
      </c>
      <c r="D129" t="s">
        <v>66</v>
      </c>
      <c r="E129">
        <v>-29.99</v>
      </c>
      <c r="F129" t="str">
        <f>IF(clean_table[[#This Row],[Amount ($)]]&lt;0, "Spending", "Income")</f>
        <v>Spending</v>
      </c>
      <c r="G129">
        <v>0</v>
      </c>
      <c r="H129" t="str">
        <f>TEXT(clean_table[[#This Row],[Transaction Date]], "mmmm")</f>
        <v>October</v>
      </c>
      <c r="I129" t="str">
        <f>IF(WEEKDAY(clean_table[[#This Row],[Transaction Date]], 2) &lt;= 4, "Workday", "Ext-Weekend")</f>
        <v>Ext-Weekend</v>
      </c>
    </row>
    <row r="130" spans="1:9" x14ac:dyDescent="0.2">
      <c r="A130" t="s">
        <v>5</v>
      </c>
      <c r="B130" s="1">
        <v>45572</v>
      </c>
      <c r="C130" t="s">
        <v>6</v>
      </c>
      <c r="D130" t="s">
        <v>7</v>
      </c>
      <c r="E130">
        <v>43.5</v>
      </c>
      <c r="F130" t="str">
        <f>IF(clean_table[[#This Row],[Amount ($)]]&lt;0, "Spending", "Income")</f>
        <v>Income</v>
      </c>
      <c r="G130">
        <v>0</v>
      </c>
      <c r="H130" t="str">
        <f>TEXT(clean_table[[#This Row],[Transaction Date]], "mmmm")</f>
        <v>October</v>
      </c>
      <c r="I130" t="str">
        <f>IF(WEEKDAY(clean_table[[#This Row],[Transaction Date]], 2) &lt;= 4, "Workday", "Ext-Weekend")</f>
        <v>Workday</v>
      </c>
    </row>
    <row r="131" spans="1:9" x14ac:dyDescent="0.2">
      <c r="A131" t="s">
        <v>5</v>
      </c>
      <c r="B131" s="1">
        <v>45572</v>
      </c>
      <c r="C131" t="s">
        <v>8</v>
      </c>
      <c r="D131" t="s">
        <v>9</v>
      </c>
      <c r="E131">
        <v>86.21</v>
      </c>
      <c r="F131" t="str">
        <f>IF(clean_table[[#This Row],[Amount ($)]]&lt;0, "Spending", "Income")</f>
        <v>Income</v>
      </c>
      <c r="G131">
        <v>0</v>
      </c>
      <c r="H131" t="str">
        <f>TEXT(clean_table[[#This Row],[Transaction Date]], "mmmm")</f>
        <v>October</v>
      </c>
      <c r="I131" t="str">
        <f>IF(WEEKDAY(clean_table[[#This Row],[Transaction Date]], 2) &lt;= 4, "Workday", "Ext-Weekend")</f>
        <v>Workday</v>
      </c>
    </row>
    <row r="132" spans="1:9" x14ac:dyDescent="0.2">
      <c r="A132" t="s">
        <v>5</v>
      </c>
      <c r="B132" s="1">
        <v>45572</v>
      </c>
      <c r="C132" t="s">
        <v>6</v>
      </c>
      <c r="D132" t="s">
        <v>7</v>
      </c>
      <c r="E132">
        <v>-7</v>
      </c>
      <c r="F132" t="str">
        <f>IF(clean_table[[#This Row],[Amount ($)]]&lt;0, "Spending", "Income")</f>
        <v>Spending</v>
      </c>
      <c r="G132">
        <v>0</v>
      </c>
      <c r="H132" t="str">
        <f>TEXT(clean_table[[#This Row],[Transaction Date]], "mmmm")</f>
        <v>October</v>
      </c>
      <c r="I132" t="str">
        <f>IF(WEEKDAY(clean_table[[#This Row],[Transaction Date]], 2) &lt;= 4, "Workday", "Ext-Weekend")</f>
        <v>Workday</v>
      </c>
    </row>
    <row r="133" spans="1:9" x14ac:dyDescent="0.2">
      <c r="A133" t="s">
        <v>5</v>
      </c>
      <c r="B133" s="1">
        <v>45572</v>
      </c>
      <c r="C133" t="s">
        <v>44</v>
      </c>
      <c r="D133" t="s">
        <v>45</v>
      </c>
      <c r="E133">
        <v>-42.26</v>
      </c>
      <c r="F133" t="str">
        <f>IF(clean_table[[#This Row],[Amount ($)]]&lt;0, "Spending", "Income")</f>
        <v>Spending</v>
      </c>
      <c r="G133">
        <v>0</v>
      </c>
      <c r="H133" t="str">
        <f>TEXT(clean_table[[#This Row],[Transaction Date]], "mmmm")</f>
        <v>October</v>
      </c>
      <c r="I133" t="str">
        <f>IF(WEEKDAY(clean_table[[#This Row],[Transaction Date]], 2) &lt;= 4, "Workday", "Ext-Weekend")</f>
        <v>Workday</v>
      </c>
    </row>
    <row r="134" spans="1:9" x14ac:dyDescent="0.2">
      <c r="A134" t="s">
        <v>5</v>
      </c>
      <c r="B134" s="1">
        <v>45573</v>
      </c>
      <c r="C134" t="s">
        <v>6</v>
      </c>
      <c r="D134" t="s">
        <v>7</v>
      </c>
      <c r="E134">
        <v>-19</v>
      </c>
      <c r="F134" t="str">
        <f>IF(clean_table[[#This Row],[Amount ($)]]&lt;0, "Spending", "Income")</f>
        <v>Spending</v>
      </c>
      <c r="G134">
        <v>0</v>
      </c>
      <c r="H134" t="str">
        <f>TEXT(clean_table[[#This Row],[Transaction Date]], "mmmm")</f>
        <v>October</v>
      </c>
      <c r="I134" t="str">
        <f>IF(WEEKDAY(clean_table[[#This Row],[Transaction Date]], 2) &lt;= 4, "Workday", "Ext-Weekend")</f>
        <v>Workday</v>
      </c>
    </row>
    <row r="135" spans="1:9" x14ac:dyDescent="0.2">
      <c r="A135" t="s">
        <v>5</v>
      </c>
      <c r="B135" s="1">
        <v>45573</v>
      </c>
      <c r="C135" t="s">
        <v>12</v>
      </c>
      <c r="D135" t="s">
        <v>46</v>
      </c>
      <c r="E135">
        <v>-2.83</v>
      </c>
      <c r="F135" t="str">
        <f>IF(clean_table[[#This Row],[Amount ($)]]&lt;0, "Spending", "Income")</f>
        <v>Spending</v>
      </c>
      <c r="G135">
        <v>0</v>
      </c>
      <c r="H135" t="str">
        <f>TEXT(clean_table[[#This Row],[Transaction Date]], "mmmm")</f>
        <v>October</v>
      </c>
      <c r="I135" t="str">
        <f>IF(WEEKDAY(clean_table[[#This Row],[Transaction Date]], 2) &lt;= 4, "Workday", "Ext-Weekend")</f>
        <v>Workday</v>
      </c>
    </row>
    <row r="136" spans="1:9" x14ac:dyDescent="0.2">
      <c r="A136" t="s">
        <v>5</v>
      </c>
      <c r="B136" s="1">
        <v>45573</v>
      </c>
      <c r="C136" t="s">
        <v>12</v>
      </c>
      <c r="D136" t="s">
        <v>46</v>
      </c>
      <c r="E136">
        <v>-17.28</v>
      </c>
      <c r="F136" t="str">
        <f>IF(clean_table[[#This Row],[Amount ($)]]&lt;0, "Spending", "Income")</f>
        <v>Spending</v>
      </c>
      <c r="G136">
        <v>0</v>
      </c>
      <c r="H136" t="str">
        <f>TEXT(clean_table[[#This Row],[Transaction Date]], "mmmm")</f>
        <v>October</v>
      </c>
      <c r="I136" t="str">
        <f>IF(WEEKDAY(clean_table[[#This Row],[Transaction Date]], 2) &lt;= 4, "Workday", "Ext-Weekend")</f>
        <v>Workday</v>
      </c>
    </row>
    <row r="137" spans="1:9" x14ac:dyDescent="0.2">
      <c r="A137" t="s">
        <v>5</v>
      </c>
      <c r="B137" s="1">
        <v>45573</v>
      </c>
      <c r="C137" t="s">
        <v>10</v>
      </c>
      <c r="D137" t="s">
        <v>11</v>
      </c>
      <c r="E137">
        <v>-75</v>
      </c>
      <c r="F137" t="str">
        <f>IF(clean_table[[#This Row],[Amount ($)]]&lt;0, "Spending", "Income")</f>
        <v>Spending</v>
      </c>
      <c r="G137">
        <v>0</v>
      </c>
      <c r="H137" t="str">
        <f>TEXT(clean_table[[#This Row],[Transaction Date]], "mmmm")</f>
        <v>October</v>
      </c>
      <c r="I137" t="str">
        <f>IF(WEEKDAY(clean_table[[#This Row],[Transaction Date]], 2) &lt;= 4, "Workday", "Ext-Weekend")</f>
        <v>Workday</v>
      </c>
    </row>
    <row r="138" spans="1:9" x14ac:dyDescent="0.2">
      <c r="A138" t="s">
        <v>5</v>
      </c>
      <c r="B138" s="1">
        <v>45574</v>
      </c>
      <c r="C138" t="s">
        <v>10</v>
      </c>
      <c r="D138" t="s">
        <v>11</v>
      </c>
      <c r="E138">
        <v>-75</v>
      </c>
      <c r="F138" t="str">
        <f>IF(clean_table[[#This Row],[Amount ($)]]&lt;0, "Spending", "Income")</f>
        <v>Spending</v>
      </c>
      <c r="G138">
        <v>0</v>
      </c>
      <c r="H138" t="str">
        <f>TEXT(clean_table[[#This Row],[Transaction Date]], "mmmm")</f>
        <v>October</v>
      </c>
      <c r="I138" t="str">
        <f>IF(WEEKDAY(clean_table[[#This Row],[Transaction Date]], 2) &lt;= 4, "Workday", "Ext-Weekend")</f>
        <v>Workday</v>
      </c>
    </row>
    <row r="139" spans="1:9" x14ac:dyDescent="0.2">
      <c r="A139" t="s">
        <v>5</v>
      </c>
      <c r="B139" s="1">
        <v>45575</v>
      </c>
      <c r="C139" t="s">
        <v>10</v>
      </c>
      <c r="D139" t="s">
        <v>11</v>
      </c>
      <c r="E139">
        <v>-75</v>
      </c>
      <c r="F139" t="str">
        <f>IF(clean_table[[#This Row],[Amount ($)]]&lt;0, "Spending", "Income")</f>
        <v>Spending</v>
      </c>
      <c r="G139">
        <v>0</v>
      </c>
      <c r="H139" t="str">
        <f>TEXT(clean_table[[#This Row],[Transaction Date]], "mmmm")</f>
        <v>October</v>
      </c>
      <c r="I139" t="str">
        <f>IF(WEEKDAY(clean_table[[#This Row],[Transaction Date]], 2) &lt;= 4, "Workday", "Ext-Weekend")</f>
        <v>Workday</v>
      </c>
    </row>
    <row r="140" spans="1:9" x14ac:dyDescent="0.2">
      <c r="A140" t="s">
        <v>5</v>
      </c>
      <c r="B140" s="1">
        <v>45576</v>
      </c>
      <c r="C140" t="s">
        <v>12</v>
      </c>
      <c r="D140" t="s">
        <v>19</v>
      </c>
      <c r="E140">
        <v>-2.2999999999999998</v>
      </c>
      <c r="F140" t="str">
        <f>IF(clean_table[[#This Row],[Amount ($)]]&lt;0, "Spending", "Income")</f>
        <v>Spending</v>
      </c>
      <c r="G140">
        <v>0</v>
      </c>
      <c r="H140" t="str">
        <f>TEXT(clean_table[[#This Row],[Transaction Date]], "mmmm")</f>
        <v>October</v>
      </c>
      <c r="I140" t="str">
        <f>IF(WEEKDAY(clean_table[[#This Row],[Transaction Date]], 2) &lt;= 4, "Workday", "Ext-Weekend")</f>
        <v>Ext-Weekend</v>
      </c>
    </row>
    <row r="141" spans="1:9" x14ac:dyDescent="0.2">
      <c r="A141" t="s">
        <v>5</v>
      </c>
      <c r="B141" s="1">
        <v>45576</v>
      </c>
      <c r="C141" t="s">
        <v>33</v>
      </c>
      <c r="D141" t="s">
        <v>47</v>
      </c>
      <c r="E141">
        <v>-15.8</v>
      </c>
      <c r="F141" t="str">
        <f>IF(clean_table[[#This Row],[Amount ($)]]&lt;0, "Spending", "Income")</f>
        <v>Spending</v>
      </c>
      <c r="G141">
        <v>0</v>
      </c>
      <c r="H141" t="str">
        <f>TEXT(clean_table[[#This Row],[Transaction Date]], "mmmm")</f>
        <v>October</v>
      </c>
      <c r="I141" t="str">
        <f>IF(WEEKDAY(clean_table[[#This Row],[Transaction Date]], 2) &lt;= 4, "Workday", "Ext-Weekend")</f>
        <v>Ext-Weekend</v>
      </c>
    </row>
    <row r="142" spans="1:9" x14ac:dyDescent="0.2">
      <c r="A142" t="s">
        <v>5</v>
      </c>
      <c r="B142" s="1">
        <v>45576</v>
      </c>
      <c r="C142" t="s">
        <v>33</v>
      </c>
      <c r="D142" t="s">
        <v>48</v>
      </c>
      <c r="E142">
        <v>-70.510000000000005</v>
      </c>
      <c r="F142" t="str">
        <f>IF(clean_table[[#This Row],[Amount ($)]]&lt;0, "Spending", "Income")</f>
        <v>Spending</v>
      </c>
      <c r="G142">
        <v>0</v>
      </c>
      <c r="H142" t="str">
        <f>TEXT(clean_table[[#This Row],[Transaction Date]], "mmmm")</f>
        <v>October</v>
      </c>
      <c r="I142" t="str">
        <f>IF(WEEKDAY(clean_table[[#This Row],[Transaction Date]], 2) &lt;= 4, "Workday", "Ext-Weekend")</f>
        <v>Ext-Weekend</v>
      </c>
    </row>
    <row r="143" spans="1:9" x14ac:dyDescent="0.2">
      <c r="A143" t="s">
        <v>5</v>
      </c>
      <c r="B143" s="1">
        <v>45580</v>
      </c>
      <c r="C143" t="s">
        <v>10</v>
      </c>
      <c r="D143" t="s">
        <v>11</v>
      </c>
      <c r="E143">
        <v>-300</v>
      </c>
      <c r="F143" t="str">
        <f>IF(clean_table[[#This Row],[Amount ($)]]&lt;0, "Spending", "Income")</f>
        <v>Spending</v>
      </c>
      <c r="G143">
        <v>0</v>
      </c>
      <c r="H143" t="str">
        <f>TEXT(clean_table[[#This Row],[Transaction Date]], "mmmm")</f>
        <v>October</v>
      </c>
      <c r="I143" t="str">
        <f>IF(WEEKDAY(clean_table[[#This Row],[Transaction Date]], 2) &lt;= 4, "Workday", "Ext-Weekend")</f>
        <v>Workday</v>
      </c>
    </row>
    <row r="144" spans="1:9" x14ac:dyDescent="0.2">
      <c r="A144" t="s">
        <v>5</v>
      </c>
      <c r="B144" s="1">
        <v>45580</v>
      </c>
      <c r="C144" t="s">
        <v>6</v>
      </c>
      <c r="D144" t="s">
        <v>7</v>
      </c>
      <c r="E144">
        <v>20</v>
      </c>
      <c r="F144" t="str">
        <f>IF(clean_table[[#This Row],[Amount ($)]]&lt;0, "Spending", "Income")</f>
        <v>Income</v>
      </c>
      <c r="G144">
        <v>0</v>
      </c>
      <c r="H144" t="str">
        <f>TEXT(clean_table[[#This Row],[Transaction Date]], "mmmm")</f>
        <v>October</v>
      </c>
      <c r="I144" t="str">
        <f>IF(WEEKDAY(clean_table[[#This Row],[Transaction Date]], 2) &lt;= 4, "Workday", "Ext-Weekend")</f>
        <v>Workday</v>
      </c>
    </row>
    <row r="145" spans="1:9" x14ac:dyDescent="0.2">
      <c r="A145" t="s">
        <v>5</v>
      </c>
      <c r="B145" s="1">
        <v>45580</v>
      </c>
      <c r="C145" t="s">
        <v>6</v>
      </c>
      <c r="D145" t="s">
        <v>7</v>
      </c>
      <c r="E145">
        <v>50</v>
      </c>
      <c r="F145" t="str">
        <f>IF(clean_table[[#This Row],[Amount ($)]]&lt;0, "Spending", "Income")</f>
        <v>Income</v>
      </c>
      <c r="G145">
        <v>0</v>
      </c>
      <c r="H145" t="str">
        <f>TEXT(clean_table[[#This Row],[Transaction Date]], "mmmm")</f>
        <v>October</v>
      </c>
      <c r="I145" t="str">
        <f>IF(WEEKDAY(clean_table[[#This Row],[Transaction Date]], 2) &lt;= 4, "Workday", "Ext-Weekend")</f>
        <v>Workday</v>
      </c>
    </row>
    <row r="146" spans="1:9" x14ac:dyDescent="0.2">
      <c r="A146" t="s">
        <v>5</v>
      </c>
      <c r="B146" s="1">
        <v>45580</v>
      </c>
      <c r="C146" t="s">
        <v>42</v>
      </c>
      <c r="D146" t="s">
        <v>43</v>
      </c>
      <c r="E146">
        <v>140</v>
      </c>
      <c r="F146" t="str">
        <f>IF(clean_table[[#This Row],[Amount ($)]]&lt;0, "Spending", "Income")</f>
        <v>Income</v>
      </c>
      <c r="G146">
        <v>0</v>
      </c>
      <c r="H146" t="str">
        <f>TEXT(clean_table[[#This Row],[Transaction Date]], "mmmm")</f>
        <v>October</v>
      </c>
      <c r="I146" t="str">
        <f>IF(WEEKDAY(clean_table[[#This Row],[Transaction Date]], 2) &lt;= 4, "Workday", "Ext-Weekend")</f>
        <v>Workday</v>
      </c>
    </row>
    <row r="147" spans="1:9" x14ac:dyDescent="0.2">
      <c r="A147" t="s">
        <v>5</v>
      </c>
      <c r="B147" s="1">
        <v>45580</v>
      </c>
      <c r="C147" t="s">
        <v>6</v>
      </c>
      <c r="D147" t="s">
        <v>7</v>
      </c>
      <c r="E147">
        <v>-13</v>
      </c>
      <c r="F147" t="str">
        <f>IF(clean_table[[#This Row],[Amount ($)]]&lt;0, "Spending", "Income")</f>
        <v>Spending</v>
      </c>
      <c r="G147">
        <v>0</v>
      </c>
      <c r="H147" t="str">
        <f>TEXT(clean_table[[#This Row],[Transaction Date]], "mmmm")</f>
        <v>October</v>
      </c>
      <c r="I147" t="str">
        <f>IF(WEEKDAY(clean_table[[#This Row],[Transaction Date]], 2) &lt;= 4, "Workday", "Ext-Weekend")</f>
        <v>Workday</v>
      </c>
    </row>
    <row r="148" spans="1:9" x14ac:dyDescent="0.2">
      <c r="A148" t="s">
        <v>5</v>
      </c>
      <c r="B148" s="1">
        <v>45580</v>
      </c>
      <c r="C148" t="s">
        <v>6</v>
      </c>
      <c r="D148" t="s">
        <v>7</v>
      </c>
      <c r="E148">
        <v>-19</v>
      </c>
      <c r="F148" t="str">
        <f>IF(clean_table[[#This Row],[Amount ($)]]&lt;0, "Spending", "Income")</f>
        <v>Spending</v>
      </c>
      <c r="G148">
        <v>0</v>
      </c>
      <c r="H148" t="str">
        <f>TEXT(clean_table[[#This Row],[Transaction Date]], "mmmm")</f>
        <v>October</v>
      </c>
      <c r="I148" t="str">
        <f>IF(WEEKDAY(clean_table[[#This Row],[Transaction Date]], 2) &lt;= 4, "Workday", "Ext-Weekend")</f>
        <v>Workday</v>
      </c>
    </row>
    <row r="149" spans="1:9" x14ac:dyDescent="0.2">
      <c r="A149" t="s">
        <v>5</v>
      </c>
      <c r="B149" s="1">
        <v>45580</v>
      </c>
      <c r="C149" t="s">
        <v>15</v>
      </c>
      <c r="D149" t="s">
        <v>49</v>
      </c>
      <c r="E149">
        <v>-9.1300000000000008</v>
      </c>
      <c r="F149" t="str">
        <f>IF(clean_table[[#This Row],[Amount ($)]]&lt;0, "Spending", "Income")</f>
        <v>Spending</v>
      </c>
      <c r="G149">
        <v>0</v>
      </c>
      <c r="H149" t="str">
        <f>TEXT(clean_table[[#This Row],[Transaction Date]], "mmmm")</f>
        <v>October</v>
      </c>
      <c r="I149" t="str">
        <f>IF(WEEKDAY(clean_table[[#This Row],[Transaction Date]], 2) &lt;= 4, "Workday", "Ext-Weekend")</f>
        <v>Workday</v>
      </c>
    </row>
    <row r="150" spans="1:9" x14ac:dyDescent="0.2">
      <c r="A150" t="s">
        <v>5</v>
      </c>
      <c r="B150" s="1">
        <v>45580</v>
      </c>
      <c r="C150" t="s">
        <v>15</v>
      </c>
      <c r="D150" t="s">
        <v>14</v>
      </c>
      <c r="E150">
        <v>-11.85</v>
      </c>
      <c r="F150" t="str">
        <f>IF(clean_table[[#This Row],[Amount ($)]]&lt;0, "Spending", "Income")</f>
        <v>Spending</v>
      </c>
      <c r="G150">
        <v>0</v>
      </c>
      <c r="H150" t="str">
        <f>TEXT(clean_table[[#This Row],[Transaction Date]], "mmmm")</f>
        <v>October</v>
      </c>
      <c r="I150" t="str">
        <f>IF(WEEKDAY(clean_table[[#This Row],[Transaction Date]], 2) &lt;= 4, "Workday", "Ext-Weekend")</f>
        <v>Workday</v>
      </c>
    </row>
    <row r="151" spans="1:9" x14ac:dyDescent="0.2">
      <c r="A151" t="s">
        <v>5</v>
      </c>
      <c r="B151" s="1">
        <v>45580</v>
      </c>
      <c r="C151" t="s">
        <v>15</v>
      </c>
      <c r="D151" t="s">
        <v>50</v>
      </c>
      <c r="E151">
        <v>-16.100000000000001</v>
      </c>
      <c r="F151" t="str">
        <f>IF(clean_table[[#This Row],[Amount ($)]]&lt;0, "Spending", "Income")</f>
        <v>Spending</v>
      </c>
      <c r="G151">
        <v>0</v>
      </c>
      <c r="H151" t="str">
        <f>TEXT(clean_table[[#This Row],[Transaction Date]], "mmmm")</f>
        <v>October</v>
      </c>
      <c r="I151" t="str">
        <f>IF(WEEKDAY(clean_table[[#This Row],[Transaction Date]], 2) &lt;= 4, "Workday", "Ext-Weekend")</f>
        <v>Workday</v>
      </c>
    </row>
    <row r="152" spans="1:9" x14ac:dyDescent="0.2">
      <c r="A152" t="s">
        <v>5</v>
      </c>
      <c r="B152" s="1">
        <v>45580</v>
      </c>
      <c r="C152" t="s">
        <v>15</v>
      </c>
      <c r="D152" t="s">
        <v>49</v>
      </c>
      <c r="E152">
        <v>-18.28</v>
      </c>
      <c r="F152" t="str">
        <f>IF(clean_table[[#This Row],[Amount ($)]]&lt;0, "Spending", "Income")</f>
        <v>Spending</v>
      </c>
      <c r="G152">
        <v>0</v>
      </c>
      <c r="H152" t="str">
        <f>TEXT(clean_table[[#This Row],[Transaction Date]], "mmmm")</f>
        <v>October</v>
      </c>
      <c r="I152" t="str">
        <f>IF(WEEKDAY(clean_table[[#This Row],[Transaction Date]], 2) &lt;= 4, "Workday", "Ext-Weekend")</f>
        <v>Workday</v>
      </c>
    </row>
    <row r="153" spans="1:9" x14ac:dyDescent="0.2">
      <c r="A153" t="s">
        <v>5</v>
      </c>
      <c r="B153" s="1">
        <v>45580</v>
      </c>
      <c r="C153" t="s">
        <v>15</v>
      </c>
      <c r="D153" t="s">
        <v>49</v>
      </c>
      <c r="E153">
        <v>-22.43</v>
      </c>
      <c r="F153" t="str">
        <f>IF(clean_table[[#This Row],[Amount ($)]]&lt;0, "Spending", "Income")</f>
        <v>Spending</v>
      </c>
      <c r="G153">
        <v>0</v>
      </c>
      <c r="H153" t="str">
        <f>TEXT(clean_table[[#This Row],[Transaction Date]], "mmmm")</f>
        <v>October</v>
      </c>
      <c r="I153" t="str">
        <f>IF(WEEKDAY(clean_table[[#This Row],[Transaction Date]], 2) &lt;= 4, "Workday", "Ext-Weekend")</f>
        <v>Workday</v>
      </c>
    </row>
    <row r="154" spans="1:9" x14ac:dyDescent="0.2">
      <c r="A154" t="s">
        <v>5</v>
      </c>
      <c r="B154" s="1">
        <v>45580</v>
      </c>
      <c r="C154" t="s">
        <v>15</v>
      </c>
      <c r="D154" t="s">
        <v>51</v>
      </c>
      <c r="E154">
        <v>-22.6</v>
      </c>
      <c r="F154" t="str">
        <f>IF(clean_table[[#This Row],[Amount ($)]]&lt;0, "Spending", "Income")</f>
        <v>Spending</v>
      </c>
      <c r="G154">
        <v>0</v>
      </c>
      <c r="H154" t="str">
        <f>TEXT(clean_table[[#This Row],[Transaction Date]], "mmmm")</f>
        <v>October</v>
      </c>
      <c r="I154" t="str">
        <f>IF(WEEKDAY(clean_table[[#This Row],[Transaction Date]], 2) &lt;= 4, "Workday", "Ext-Weekend")</f>
        <v>Workday</v>
      </c>
    </row>
    <row r="155" spans="1:9" x14ac:dyDescent="0.2">
      <c r="A155" t="s">
        <v>5</v>
      </c>
      <c r="B155" s="1">
        <v>45580</v>
      </c>
      <c r="C155" t="s">
        <v>15</v>
      </c>
      <c r="D155" t="s">
        <v>49</v>
      </c>
      <c r="E155">
        <v>-36.53</v>
      </c>
      <c r="F155" t="str">
        <f>IF(clean_table[[#This Row],[Amount ($)]]&lt;0, "Spending", "Income")</f>
        <v>Spending</v>
      </c>
      <c r="G155">
        <v>0</v>
      </c>
      <c r="H155" t="str">
        <f>TEXT(clean_table[[#This Row],[Transaction Date]], "mmmm")</f>
        <v>October</v>
      </c>
      <c r="I155" t="str">
        <f>IF(WEEKDAY(clean_table[[#This Row],[Transaction Date]], 2) &lt;= 4, "Workday", "Ext-Weekend")</f>
        <v>Workday</v>
      </c>
    </row>
    <row r="156" spans="1:9" x14ac:dyDescent="0.2">
      <c r="A156" t="s">
        <v>5</v>
      </c>
      <c r="B156" s="1">
        <v>45580</v>
      </c>
      <c r="C156" t="s">
        <v>10</v>
      </c>
      <c r="D156" t="s">
        <v>11</v>
      </c>
      <c r="E156">
        <v>-75</v>
      </c>
      <c r="F156" t="str">
        <f>IF(clean_table[[#This Row],[Amount ($)]]&lt;0, "Spending", "Income")</f>
        <v>Spending</v>
      </c>
      <c r="G156">
        <v>0</v>
      </c>
      <c r="H156" t="str">
        <f>TEXT(clean_table[[#This Row],[Transaction Date]], "mmmm")</f>
        <v>October</v>
      </c>
      <c r="I156" t="str">
        <f>IF(WEEKDAY(clean_table[[#This Row],[Transaction Date]], 2) &lt;= 4, "Workday", "Ext-Weekend")</f>
        <v>Workday</v>
      </c>
    </row>
    <row r="157" spans="1:9" hidden="1" x14ac:dyDescent="0.2">
      <c r="A157" t="s">
        <v>5</v>
      </c>
      <c r="B157" s="1">
        <v>45580</v>
      </c>
      <c r="C157" t="s">
        <v>17</v>
      </c>
      <c r="D157" t="s">
        <v>18</v>
      </c>
      <c r="E157">
        <v>-263.77999999999997</v>
      </c>
      <c r="F157" t="str">
        <f>IF(clean_table[[#This Row],[Amount ($)]]&lt;0, "Spending", "Income")</f>
        <v>Spending</v>
      </c>
      <c r="G157">
        <v>0</v>
      </c>
      <c r="H157" t="str">
        <f>TEXT(clean_table[[#This Row],[Transaction Date]], "mmmm")</f>
        <v>October</v>
      </c>
      <c r="I157" t="str">
        <f>IF(WEEKDAY(clean_table[[#This Row],[Transaction Date]], 2) &lt;= 4, "Workday", "Ext-Weekend")</f>
        <v>Workday</v>
      </c>
    </row>
    <row r="158" spans="1:9" x14ac:dyDescent="0.2">
      <c r="A158" t="s">
        <v>5</v>
      </c>
      <c r="B158" s="1">
        <v>45581</v>
      </c>
      <c r="C158" t="s">
        <v>10</v>
      </c>
      <c r="D158" t="s">
        <v>11</v>
      </c>
      <c r="E158">
        <v>-75</v>
      </c>
      <c r="F158" t="str">
        <f>IF(clean_table[[#This Row],[Amount ($)]]&lt;0, "Spending", "Income")</f>
        <v>Spending</v>
      </c>
      <c r="G158">
        <v>0</v>
      </c>
      <c r="H158" t="str">
        <f>TEXT(clean_table[[#This Row],[Transaction Date]], "mmmm")</f>
        <v>October</v>
      </c>
      <c r="I158" t="str">
        <f>IF(WEEKDAY(clean_table[[#This Row],[Transaction Date]], 2) &lt;= 4, "Workday", "Ext-Weekend")</f>
        <v>Workday</v>
      </c>
    </row>
    <row r="159" spans="1:9" x14ac:dyDescent="0.2">
      <c r="A159" t="s">
        <v>5</v>
      </c>
      <c r="B159" s="1">
        <v>45581</v>
      </c>
      <c r="C159" t="s">
        <v>10</v>
      </c>
      <c r="D159" t="s">
        <v>11</v>
      </c>
      <c r="E159">
        <v>-75</v>
      </c>
      <c r="F159" t="str">
        <f>IF(clean_table[[#This Row],[Amount ($)]]&lt;0, "Spending", "Income")</f>
        <v>Spending</v>
      </c>
      <c r="G159">
        <v>0</v>
      </c>
      <c r="H159" t="str">
        <f>TEXT(clean_table[[#This Row],[Transaction Date]], "mmmm")</f>
        <v>October</v>
      </c>
      <c r="I159" t="str">
        <f>IF(WEEKDAY(clean_table[[#This Row],[Transaction Date]], 2) &lt;= 4, "Workday", "Ext-Weekend")</f>
        <v>Workday</v>
      </c>
    </row>
    <row r="160" spans="1:9" x14ac:dyDescent="0.2">
      <c r="A160" t="s">
        <v>5</v>
      </c>
      <c r="B160" s="1">
        <v>45582</v>
      </c>
      <c r="C160" t="s">
        <v>8</v>
      </c>
      <c r="D160" t="s">
        <v>9</v>
      </c>
      <c r="E160">
        <v>582.47</v>
      </c>
      <c r="F160" t="str">
        <f>IF(clean_table[[#This Row],[Amount ($)]]&lt;0, "Spending", "Income")</f>
        <v>Income</v>
      </c>
      <c r="G160">
        <v>0</v>
      </c>
      <c r="H160" t="str">
        <f>TEXT(clean_table[[#This Row],[Transaction Date]], "mmmm")</f>
        <v>October</v>
      </c>
      <c r="I160" t="str">
        <f>IF(WEEKDAY(clean_table[[#This Row],[Transaction Date]], 2) &lt;= 4, "Workday", "Ext-Weekend")</f>
        <v>Workday</v>
      </c>
    </row>
    <row r="161" spans="1:9" x14ac:dyDescent="0.2">
      <c r="A161" t="s">
        <v>5</v>
      </c>
      <c r="B161" s="1">
        <v>45582</v>
      </c>
      <c r="C161" t="s">
        <v>6</v>
      </c>
      <c r="D161" t="s">
        <v>7</v>
      </c>
      <c r="E161">
        <v>-42</v>
      </c>
      <c r="F161" t="str">
        <f>IF(clean_table[[#This Row],[Amount ($)]]&lt;0, "Spending", "Income")</f>
        <v>Spending</v>
      </c>
      <c r="G161">
        <v>0</v>
      </c>
      <c r="H161" t="str">
        <f>TEXT(clean_table[[#This Row],[Transaction Date]], "mmmm")</f>
        <v>October</v>
      </c>
      <c r="I161" t="str">
        <f>IF(WEEKDAY(clean_table[[#This Row],[Transaction Date]], 2) &lt;= 4, "Workday", "Ext-Weekend")</f>
        <v>Workday</v>
      </c>
    </row>
    <row r="162" spans="1:9" x14ac:dyDescent="0.2">
      <c r="A162" t="s">
        <v>5</v>
      </c>
      <c r="B162" s="1">
        <v>45582</v>
      </c>
      <c r="C162" t="s">
        <v>12</v>
      </c>
      <c r="D162" t="s">
        <v>45</v>
      </c>
      <c r="E162">
        <v>-3.39</v>
      </c>
      <c r="F162" t="str">
        <f>IF(clean_table[[#This Row],[Amount ($)]]&lt;0, "Spending", "Income")</f>
        <v>Spending</v>
      </c>
      <c r="G162">
        <v>0</v>
      </c>
      <c r="H162" t="str">
        <f>TEXT(clean_table[[#This Row],[Transaction Date]], "mmmm")</f>
        <v>October</v>
      </c>
      <c r="I162" t="str">
        <f>IF(WEEKDAY(clean_table[[#This Row],[Transaction Date]], 2) &lt;= 4, "Workday", "Ext-Weekend")</f>
        <v>Workday</v>
      </c>
    </row>
    <row r="163" spans="1:9" x14ac:dyDescent="0.2">
      <c r="A163" t="s">
        <v>5</v>
      </c>
      <c r="B163" s="1">
        <v>45582</v>
      </c>
      <c r="C163" t="s">
        <v>10</v>
      </c>
      <c r="D163" t="s">
        <v>11</v>
      </c>
      <c r="E163">
        <v>-75</v>
      </c>
      <c r="F163" t="str">
        <f>IF(clean_table[[#This Row],[Amount ($)]]&lt;0, "Spending", "Income")</f>
        <v>Spending</v>
      </c>
      <c r="G163">
        <v>0</v>
      </c>
      <c r="H163" t="str">
        <f>TEXT(clean_table[[#This Row],[Transaction Date]], "mmmm")</f>
        <v>October</v>
      </c>
      <c r="I163" t="str">
        <f>IF(WEEKDAY(clean_table[[#This Row],[Transaction Date]], 2) &lt;= 4, "Workday", "Ext-Weekend")</f>
        <v>Workday</v>
      </c>
    </row>
    <row r="164" spans="1:9" x14ac:dyDescent="0.2">
      <c r="A164" t="s">
        <v>5</v>
      </c>
      <c r="B164" s="1">
        <v>45583</v>
      </c>
      <c r="C164" t="s">
        <v>6</v>
      </c>
      <c r="D164" t="s">
        <v>7</v>
      </c>
      <c r="E164">
        <v>100</v>
      </c>
      <c r="F164" t="str">
        <f>IF(clean_table[[#This Row],[Amount ($)]]&lt;0, "Spending", "Income")</f>
        <v>Income</v>
      </c>
      <c r="G164">
        <v>0</v>
      </c>
      <c r="H164" t="str">
        <f>TEXT(clean_table[[#This Row],[Transaction Date]], "mmmm")</f>
        <v>October</v>
      </c>
      <c r="I164" t="str">
        <f>IF(WEEKDAY(clean_table[[#This Row],[Transaction Date]], 2) &lt;= 4, "Workday", "Ext-Weekend")</f>
        <v>Ext-Weekend</v>
      </c>
    </row>
    <row r="165" spans="1:9" x14ac:dyDescent="0.2">
      <c r="A165" t="s">
        <v>5</v>
      </c>
      <c r="B165" s="1">
        <v>45583</v>
      </c>
      <c r="C165" t="s">
        <v>33</v>
      </c>
      <c r="D165" t="s">
        <v>48</v>
      </c>
      <c r="E165">
        <v>-57.18</v>
      </c>
      <c r="F165" t="str">
        <f>IF(clean_table[[#This Row],[Amount ($)]]&lt;0, "Spending", "Income")</f>
        <v>Spending</v>
      </c>
      <c r="G165">
        <v>0</v>
      </c>
      <c r="H165" t="str">
        <f>TEXT(clean_table[[#This Row],[Transaction Date]], "mmmm")</f>
        <v>October</v>
      </c>
      <c r="I165" t="str">
        <f>IF(WEEKDAY(clean_table[[#This Row],[Transaction Date]], 2) &lt;= 4, "Workday", "Ext-Weekend")</f>
        <v>Ext-Weekend</v>
      </c>
    </row>
    <row r="166" spans="1:9" x14ac:dyDescent="0.2">
      <c r="A166" t="s">
        <v>5</v>
      </c>
      <c r="B166" s="1">
        <v>45586</v>
      </c>
      <c r="C166" t="s">
        <v>33</v>
      </c>
      <c r="D166" t="s">
        <v>52</v>
      </c>
      <c r="E166">
        <v>-3.49</v>
      </c>
      <c r="F166" t="str">
        <f>IF(clean_table[[#This Row],[Amount ($)]]&lt;0, "Spending", "Income")</f>
        <v>Spending</v>
      </c>
      <c r="G166">
        <v>0</v>
      </c>
      <c r="H166" t="str">
        <f>TEXT(clean_table[[#This Row],[Transaction Date]], "mmmm")</f>
        <v>October</v>
      </c>
      <c r="I166" t="str">
        <f>IF(WEEKDAY(clean_table[[#This Row],[Transaction Date]], 2) &lt;= 4, "Workday", "Ext-Weekend")</f>
        <v>Workday</v>
      </c>
    </row>
    <row r="167" spans="1:9" hidden="1" x14ac:dyDescent="0.2">
      <c r="A167" t="s">
        <v>5</v>
      </c>
      <c r="B167" s="1">
        <v>45587</v>
      </c>
      <c r="C167" t="s">
        <v>24</v>
      </c>
      <c r="D167" t="s">
        <v>7</v>
      </c>
      <c r="E167">
        <v>300</v>
      </c>
      <c r="F167" t="str">
        <f>IF(clean_table[[#This Row],[Amount ($)]]&lt;0, "Spending", "Income")</f>
        <v>Income</v>
      </c>
      <c r="G167">
        <v>0</v>
      </c>
      <c r="H167" t="str">
        <f>TEXT(clean_table[[#This Row],[Transaction Date]], "mmmm")</f>
        <v>October</v>
      </c>
      <c r="I167" t="str">
        <f>IF(WEEKDAY(clean_table[[#This Row],[Transaction Date]], 2) &lt;= 4, "Workday", "Ext-Weekend")</f>
        <v>Workday</v>
      </c>
    </row>
    <row r="168" spans="1:9" x14ac:dyDescent="0.2">
      <c r="A168" t="s">
        <v>5</v>
      </c>
      <c r="B168" s="1">
        <v>45587</v>
      </c>
      <c r="C168" t="s">
        <v>10</v>
      </c>
      <c r="D168" t="s">
        <v>11</v>
      </c>
      <c r="E168">
        <v>-75</v>
      </c>
      <c r="F168" t="str">
        <f>IF(clean_table[[#This Row],[Amount ($)]]&lt;0, "Spending", "Income")</f>
        <v>Spending</v>
      </c>
      <c r="G168">
        <v>0</v>
      </c>
      <c r="H168" t="str">
        <f>TEXT(clean_table[[#This Row],[Transaction Date]], "mmmm")</f>
        <v>October</v>
      </c>
      <c r="I168" t="str">
        <f>IF(WEEKDAY(clean_table[[#This Row],[Transaction Date]], 2) &lt;= 4, "Workday", "Ext-Weekend")</f>
        <v>Workday</v>
      </c>
    </row>
    <row r="169" spans="1:9" x14ac:dyDescent="0.2">
      <c r="A169" t="s">
        <v>5</v>
      </c>
      <c r="B169" s="1">
        <v>45588</v>
      </c>
      <c r="C169" t="s">
        <v>12</v>
      </c>
      <c r="D169" t="s">
        <v>53</v>
      </c>
      <c r="E169">
        <v>-13.38</v>
      </c>
      <c r="F169" t="str">
        <f>IF(clean_table[[#This Row],[Amount ($)]]&lt;0, "Spending", "Income")</f>
        <v>Spending</v>
      </c>
      <c r="G169">
        <v>0</v>
      </c>
      <c r="H169" t="str">
        <f>TEXT(clean_table[[#This Row],[Transaction Date]], "mmmm")</f>
        <v>October</v>
      </c>
      <c r="I169" t="str">
        <f>IF(WEEKDAY(clean_table[[#This Row],[Transaction Date]], 2) &lt;= 4, "Workday", "Ext-Weekend")</f>
        <v>Workday</v>
      </c>
    </row>
    <row r="170" spans="1:9" x14ac:dyDescent="0.2">
      <c r="A170" t="s">
        <v>5</v>
      </c>
      <c r="B170" s="1">
        <v>45588</v>
      </c>
      <c r="C170" t="s">
        <v>10</v>
      </c>
      <c r="D170" t="s">
        <v>11</v>
      </c>
      <c r="E170">
        <v>-75</v>
      </c>
      <c r="F170" t="str">
        <f>IF(clean_table[[#This Row],[Amount ($)]]&lt;0, "Spending", "Income")</f>
        <v>Spending</v>
      </c>
      <c r="G170">
        <v>0</v>
      </c>
      <c r="H170" t="str">
        <f>TEXT(clean_table[[#This Row],[Transaction Date]], "mmmm")</f>
        <v>October</v>
      </c>
      <c r="I170" t="str">
        <f>IF(WEEKDAY(clean_table[[#This Row],[Transaction Date]], 2) &lt;= 4, "Workday", "Ext-Weekend")</f>
        <v>Workday</v>
      </c>
    </row>
    <row r="171" spans="1:9" hidden="1" x14ac:dyDescent="0.2">
      <c r="A171" t="s">
        <v>5</v>
      </c>
      <c r="B171" s="1">
        <v>45588</v>
      </c>
      <c r="C171" t="s">
        <v>17</v>
      </c>
      <c r="D171" t="s">
        <v>18</v>
      </c>
      <c r="E171">
        <v>-34.770000000000003</v>
      </c>
      <c r="F171" t="str">
        <f>IF(clean_table[[#This Row],[Amount ($)]]&lt;0, "Spending", "Income")</f>
        <v>Spending</v>
      </c>
      <c r="G171">
        <v>0</v>
      </c>
      <c r="H171" t="str">
        <f>TEXT(clean_table[[#This Row],[Transaction Date]], "mmmm")</f>
        <v>October</v>
      </c>
      <c r="I171" t="str">
        <f>IF(WEEKDAY(clean_table[[#This Row],[Transaction Date]], 2) &lt;= 4, "Workday", "Ext-Weekend")</f>
        <v>Workday</v>
      </c>
    </row>
    <row r="172" spans="1:9" hidden="1" x14ac:dyDescent="0.2">
      <c r="A172" t="s">
        <v>56</v>
      </c>
      <c r="B172" s="1">
        <v>45588</v>
      </c>
      <c r="C172" t="s">
        <v>17</v>
      </c>
      <c r="D172" t="s">
        <v>57</v>
      </c>
      <c r="E172">
        <v>34.770000000000003</v>
      </c>
      <c r="F172" t="str">
        <f>IF(clean_table[[#This Row],[Amount ($)]]&lt;0, "Spending", "Income")</f>
        <v>Income</v>
      </c>
      <c r="G172">
        <v>0</v>
      </c>
      <c r="H172" t="str">
        <f>TEXT(clean_table[[#This Row],[Transaction Date]], "mmmm")</f>
        <v>October</v>
      </c>
      <c r="I172" t="str">
        <f>IF(WEEKDAY(clean_table[[#This Row],[Transaction Date]], 2) &lt;= 4, "Workday", "Ext-Weekend")</f>
        <v>Workday</v>
      </c>
    </row>
    <row r="173" spans="1:9" x14ac:dyDescent="0.2">
      <c r="A173" t="s">
        <v>5</v>
      </c>
      <c r="B173" s="1">
        <v>45589</v>
      </c>
      <c r="C173" t="s">
        <v>10</v>
      </c>
      <c r="D173" t="s">
        <v>11</v>
      </c>
      <c r="E173">
        <v>-75</v>
      </c>
      <c r="F173" t="str">
        <f>IF(clean_table[[#This Row],[Amount ($)]]&lt;0, "Spending", "Income")</f>
        <v>Spending</v>
      </c>
      <c r="G173">
        <v>0</v>
      </c>
      <c r="H173" t="str">
        <f>TEXT(clean_table[[#This Row],[Transaction Date]], "mmmm")</f>
        <v>October</v>
      </c>
      <c r="I173" t="str">
        <f>IF(WEEKDAY(clean_table[[#This Row],[Transaction Date]], 2) &lt;= 4, "Workday", "Ext-Weekend")</f>
        <v>Workday</v>
      </c>
    </row>
    <row r="174" spans="1:9" x14ac:dyDescent="0.2">
      <c r="A174" t="s">
        <v>5</v>
      </c>
      <c r="B174" s="1">
        <v>45590</v>
      </c>
      <c r="C174" t="s">
        <v>15</v>
      </c>
      <c r="D174" t="s">
        <v>16</v>
      </c>
      <c r="E174">
        <v>-33.75</v>
      </c>
      <c r="F174" t="str">
        <f>IF(clean_table[[#This Row],[Amount ($)]]&lt;0, "Spending", "Income")</f>
        <v>Spending</v>
      </c>
      <c r="G174">
        <v>0</v>
      </c>
      <c r="H174" t="str">
        <f>TEXT(clean_table[[#This Row],[Transaction Date]], "mmmm")</f>
        <v>October</v>
      </c>
      <c r="I174" t="str">
        <f>IF(WEEKDAY(clean_table[[#This Row],[Transaction Date]], 2) &lt;= 4, "Workday", "Ext-Weekend")</f>
        <v>Ext-Weekend</v>
      </c>
    </row>
    <row r="175" spans="1:9" x14ac:dyDescent="0.2">
      <c r="A175" t="s">
        <v>56</v>
      </c>
      <c r="B175" s="1">
        <v>45591</v>
      </c>
      <c r="C175" t="s">
        <v>33</v>
      </c>
      <c r="D175" t="s">
        <v>34</v>
      </c>
      <c r="E175">
        <v>-83.19</v>
      </c>
      <c r="F175" t="str">
        <f>IF(clean_table[[#This Row],[Amount ($)]]&lt;0, "Spending", "Income")</f>
        <v>Spending</v>
      </c>
      <c r="G175">
        <v>0</v>
      </c>
      <c r="H175" t="str">
        <f>TEXT(clean_table[[#This Row],[Transaction Date]], "mmmm")</f>
        <v>October</v>
      </c>
      <c r="I175" t="str">
        <f>IF(WEEKDAY(clean_table[[#This Row],[Transaction Date]], 2) &lt;= 4, "Workday", "Ext-Weekend")</f>
        <v>Ext-Weekend</v>
      </c>
    </row>
    <row r="176" spans="1:9" x14ac:dyDescent="0.2">
      <c r="A176" t="s">
        <v>56</v>
      </c>
      <c r="B176" s="1">
        <v>45592</v>
      </c>
      <c r="C176" t="s">
        <v>12</v>
      </c>
      <c r="D176" t="s">
        <v>58</v>
      </c>
      <c r="E176">
        <v>-16.100000000000001</v>
      </c>
      <c r="F176" t="str">
        <f>IF(clean_table[[#This Row],[Amount ($)]]&lt;0, "Spending", "Income")</f>
        <v>Spending</v>
      </c>
      <c r="G176">
        <v>0</v>
      </c>
      <c r="H176" t="str">
        <f>TEXT(clean_table[[#This Row],[Transaction Date]], "mmmm")</f>
        <v>October</v>
      </c>
      <c r="I176" t="str">
        <f>IF(WEEKDAY(clean_table[[#This Row],[Transaction Date]], 2) &lt;= 4, "Workday", "Ext-Weekend")</f>
        <v>Ext-Weekend</v>
      </c>
    </row>
    <row r="177" spans="1:9" x14ac:dyDescent="0.2">
      <c r="A177" t="s">
        <v>56</v>
      </c>
      <c r="B177" s="1">
        <v>45592</v>
      </c>
      <c r="C177" t="s">
        <v>12</v>
      </c>
      <c r="D177" t="s">
        <v>54</v>
      </c>
      <c r="E177">
        <v>-8.92</v>
      </c>
      <c r="F177" t="str">
        <f>IF(clean_table[[#This Row],[Amount ($)]]&lt;0, "Spending", "Income")</f>
        <v>Spending</v>
      </c>
      <c r="G177">
        <v>0</v>
      </c>
      <c r="H177" t="str">
        <f>TEXT(clean_table[[#This Row],[Transaction Date]], "mmmm")</f>
        <v>October</v>
      </c>
      <c r="I177" t="str">
        <f>IF(WEEKDAY(clean_table[[#This Row],[Transaction Date]], 2) &lt;= 4, "Workday", "Ext-Weekend")</f>
        <v>Ext-Weekend</v>
      </c>
    </row>
    <row r="178" spans="1:9" x14ac:dyDescent="0.2">
      <c r="A178" t="s">
        <v>5</v>
      </c>
      <c r="B178" s="1">
        <v>45593</v>
      </c>
      <c r="C178" t="s">
        <v>6</v>
      </c>
      <c r="D178" t="s">
        <v>7</v>
      </c>
      <c r="E178">
        <v>10</v>
      </c>
      <c r="F178" t="str">
        <f>IF(clean_table[[#This Row],[Amount ($)]]&lt;0, "Spending", "Income")</f>
        <v>Income</v>
      </c>
      <c r="G178">
        <v>0</v>
      </c>
      <c r="H178" t="str">
        <f>TEXT(clean_table[[#This Row],[Transaction Date]], "mmmm")</f>
        <v>October</v>
      </c>
      <c r="I178" t="str">
        <f>IF(WEEKDAY(clean_table[[#This Row],[Transaction Date]], 2) &lt;= 4, "Workday", "Ext-Weekend")</f>
        <v>Workday</v>
      </c>
    </row>
    <row r="179" spans="1:9" x14ac:dyDescent="0.2">
      <c r="A179" t="s">
        <v>5</v>
      </c>
      <c r="B179" s="1">
        <v>45593</v>
      </c>
      <c r="C179" t="s">
        <v>6</v>
      </c>
      <c r="D179" t="s">
        <v>7</v>
      </c>
      <c r="E179">
        <v>31.22</v>
      </c>
      <c r="F179" t="str">
        <f>IF(clean_table[[#This Row],[Amount ($)]]&lt;0, "Spending", "Income")</f>
        <v>Income</v>
      </c>
      <c r="G179">
        <v>0</v>
      </c>
      <c r="H179" t="str">
        <f>TEXT(clean_table[[#This Row],[Transaction Date]], "mmmm")</f>
        <v>October</v>
      </c>
      <c r="I179" t="str">
        <f>IF(WEEKDAY(clean_table[[#This Row],[Transaction Date]], 2) &lt;= 4, "Workday", "Ext-Weekend")</f>
        <v>Workday</v>
      </c>
    </row>
    <row r="180" spans="1:9" x14ac:dyDescent="0.2">
      <c r="A180" t="s">
        <v>5</v>
      </c>
      <c r="B180" s="1">
        <v>45593</v>
      </c>
      <c r="C180" t="s">
        <v>33</v>
      </c>
      <c r="D180" t="s">
        <v>52</v>
      </c>
      <c r="E180">
        <v>-30.96</v>
      </c>
      <c r="F180" t="str">
        <f>IF(clean_table[[#This Row],[Amount ($)]]&lt;0, "Spending", "Income")</f>
        <v>Spending</v>
      </c>
      <c r="G180">
        <v>0</v>
      </c>
      <c r="H180" t="str">
        <f>TEXT(clean_table[[#This Row],[Transaction Date]], "mmmm")</f>
        <v>October</v>
      </c>
      <c r="I180" t="str">
        <f>IF(WEEKDAY(clean_table[[#This Row],[Transaction Date]], 2) &lt;= 4, "Workday", "Ext-Weekend")</f>
        <v>Workday</v>
      </c>
    </row>
    <row r="181" spans="1:9" x14ac:dyDescent="0.2">
      <c r="A181" t="s">
        <v>5</v>
      </c>
      <c r="B181" s="1">
        <v>45593</v>
      </c>
      <c r="C181" t="s">
        <v>6</v>
      </c>
      <c r="D181" t="s">
        <v>7</v>
      </c>
      <c r="E181">
        <v>-30</v>
      </c>
      <c r="F181" t="str">
        <f>IF(clean_table[[#This Row],[Amount ($)]]&lt;0, "Spending", "Income")</f>
        <v>Spending</v>
      </c>
      <c r="G181">
        <v>0</v>
      </c>
      <c r="H181" t="str">
        <f>TEXT(clean_table[[#This Row],[Transaction Date]], "mmmm")</f>
        <v>October</v>
      </c>
      <c r="I181" t="str">
        <f>IF(WEEKDAY(clean_table[[#This Row],[Transaction Date]], 2) &lt;= 4, "Workday", "Ext-Weekend")</f>
        <v>Workday</v>
      </c>
    </row>
    <row r="182" spans="1:9" x14ac:dyDescent="0.2">
      <c r="A182" t="s">
        <v>5</v>
      </c>
      <c r="B182" s="1">
        <v>45593</v>
      </c>
      <c r="C182" t="s">
        <v>12</v>
      </c>
      <c r="D182" t="s">
        <v>14</v>
      </c>
      <c r="E182">
        <v>-11.85</v>
      </c>
      <c r="F182" t="str">
        <f>IF(clean_table[[#This Row],[Amount ($)]]&lt;0, "Spending", "Income")</f>
        <v>Spending</v>
      </c>
      <c r="G182">
        <v>0</v>
      </c>
      <c r="H182" t="str">
        <f>TEXT(clean_table[[#This Row],[Transaction Date]], "mmmm")</f>
        <v>October</v>
      </c>
      <c r="I182" t="str">
        <f>IF(WEEKDAY(clean_table[[#This Row],[Transaction Date]], 2) &lt;= 4, "Workday", "Ext-Weekend")</f>
        <v>Workday</v>
      </c>
    </row>
    <row r="183" spans="1:9" x14ac:dyDescent="0.2">
      <c r="A183" t="s">
        <v>5</v>
      </c>
      <c r="B183" s="1">
        <v>45594</v>
      </c>
      <c r="C183" t="s">
        <v>6</v>
      </c>
      <c r="D183" t="s">
        <v>7</v>
      </c>
      <c r="E183">
        <v>15</v>
      </c>
      <c r="F183" t="str">
        <f>IF(clean_table[[#This Row],[Amount ($)]]&lt;0, "Spending", "Income")</f>
        <v>Income</v>
      </c>
      <c r="G183">
        <v>0</v>
      </c>
      <c r="H183" t="str">
        <f>TEXT(clean_table[[#This Row],[Transaction Date]], "mmmm")</f>
        <v>October</v>
      </c>
      <c r="I183" t="str">
        <f>IF(WEEKDAY(clean_table[[#This Row],[Transaction Date]], 2) &lt;= 4, "Workday", "Ext-Weekend")</f>
        <v>Workday</v>
      </c>
    </row>
    <row r="184" spans="1:9" hidden="1" x14ac:dyDescent="0.2">
      <c r="A184" t="s">
        <v>5</v>
      </c>
      <c r="B184" s="1">
        <v>45595</v>
      </c>
      <c r="C184" t="s">
        <v>24</v>
      </c>
      <c r="D184" t="s">
        <v>7</v>
      </c>
      <c r="E184">
        <v>150</v>
      </c>
      <c r="F184" t="str">
        <f>IF(clean_table[[#This Row],[Amount ($)]]&lt;0, "Spending", "Income")</f>
        <v>Income</v>
      </c>
      <c r="G184">
        <v>0</v>
      </c>
      <c r="H184" t="str">
        <f>TEXT(clean_table[[#This Row],[Transaction Date]], "mmmm")</f>
        <v>October</v>
      </c>
      <c r="I184" t="str">
        <f>IF(WEEKDAY(clean_table[[#This Row],[Transaction Date]], 2) &lt;= 4, "Workday", "Ext-Weekend")</f>
        <v>Workday</v>
      </c>
    </row>
    <row r="185" spans="1:9" x14ac:dyDescent="0.2">
      <c r="A185" t="s">
        <v>5</v>
      </c>
      <c r="B185" s="1">
        <v>45595</v>
      </c>
      <c r="C185" t="s">
        <v>6</v>
      </c>
      <c r="D185" t="s">
        <v>7</v>
      </c>
      <c r="E185">
        <v>-51</v>
      </c>
      <c r="F185" t="str">
        <f>IF(clean_table[[#This Row],[Amount ($)]]&lt;0, "Spending", "Income")</f>
        <v>Spending</v>
      </c>
      <c r="G185">
        <v>0</v>
      </c>
      <c r="H185" t="str">
        <f>TEXT(clean_table[[#This Row],[Transaction Date]], "mmmm")</f>
        <v>October</v>
      </c>
      <c r="I185" t="str">
        <f>IF(WEEKDAY(clean_table[[#This Row],[Transaction Date]], 2) &lt;= 4, "Workday", "Ext-Weekend")</f>
        <v>Workday</v>
      </c>
    </row>
    <row r="186" spans="1:9" x14ac:dyDescent="0.2">
      <c r="A186" t="s">
        <v>5</v>
      </c>
      <c r="B186" s="1">
        <v>45595</v>
      </c>
      <c r="C186" t="s">
        <v>6</v>
      </c>
      <c r="D186" t="s">
        <v>7</v>
      </c>
      <c r="E186">
        <v>-60</v>
      </c>
      <c r="F186" t="str">
        <f>IF(clean_table[[#This Row],[Amount ($)]]&lt;0, "Spending", "Income")</f>
        <v>Spending</v>
      </c>
      <c r="G186">
        <v>0</v>
      </c>
      <c r="H186" t="str">
        <f>TEXT(clean_table[[#This Row],[Transaction Date]], "mmmm")</f>
        <v>October</v>
      </c>
      <c r="I186" t="str">
        <f>IF(WEEKDAY(clean_table[[#This Row],[Transaction Date]], 2) &lt;= 4, "Workday", "Ext-Weekend")</f>
        <v>Workday</v>
      </c>
    </row>
    <row r="187" spans="1:9" x14ac:dyDescent="0.2">
      <c r="A187" t="s">
        <v>5</v>
      </c>
      <c r="B187" s="1">
        <v>45595</v>
      </c>
      <c r="C187" t="s">
        <v>15</v>
      </c>
      <c r="D187" t="s">
        <v>40</v>
      </c>
      <c r="E187">
        <v>-2.83</v>
      </c>
      <c r="F187" t="str">
        <f>IF(clean_table[[#This Row],[Amount ($)]]&lt;0, "Spending", "Income")</f>
        <v>Spending</v>
      </c>
      <c r="G187">
        <v>0</v>
      </c>
      <c r="H187" t="str">
        <f>TEXT(clean_table[[#This Row],[Transaction Date]], "mmmm")</f>
        <v>October</v>
      </c>
      <c r="I187" t="str">
        <f>IF(WEEKDAY(clean_table[[#This Row],[Transaction Date]], 2) &lt;= 4, "Workday", "Ext-Weekend")</f>
        <v>Workday</v>
      </c>
    </row>
    <row r="188" spans="1:9" x14ac:dyDescent="0.2">
      <c r="A188" t="s">
        <v>5</v>
      </c>
      <c r="B188" s="1">
        <v>45595</v>
      </c>
      <c r="C188" t="s">
        <v>15</v>
      </c>
      <c r="D188" t="s">
        <v>40</v>
      </c>
      <c r="E188">
        <v>-3.39</v>
      </c>
      <c r="F188" t="str">
        <f>IF(clean_table[[#This Row],[Amount ($)]]&lt;0, "Spending", "Income")</f>
        <v>Spending</v>
      </c>
      <c r="G188">
        <v>0</v>
      </c>
      <c r="H188" t="str">
        <f>TEXT(clean_table[[#This Row],[Transaction Date]], "mmmm")</f>
        <v>October</v>
      </c>
      <c r="I188" t="str">
        <f>IF(WEEKDAY(clean_table[[#This Row],[Transaction Date]], 2) &lt;= 4, "Workday", "Ext-Weekend")</f>
        <v>Workday</v>
      </c>
    </row>
    <row r="189" spans="1:9" hidden="1" x14ac:dyDescent="0.2">
      <c r="A189" t="s">
        <v>5</v>
      </c>
      <c r="B189" s="1">
        <v>45595</v>
      </c>
      <c r="C189" t="s">
        <v>17</v>
      </c>
      <c r="D189" t="s">
        <v>18</v>
      </c>
      <c r="E189">
        <v>-108.21</v>
      </c>
      <c r="F189" t="str">
        <f>IF(clean_table[[#This Row],[Amount ($)]]&lt;0, "Spending", "Income")</f>
        <v>Spending</v>
      </c>
      <c r="G189">
        <v>0</v>
      </c>
      <c r="H189" t="str">
        <f>TEXT(clean_table[[#This Row],[Transaction Date]], "mmmm")</f>
        <v>October</v>
      </c>
      <c r="I189" t="str">
        <f>IF(WEEKDAY(clean_table[[#This Row],[Transaction Date]], 2) &lt;= 4, "Workday", "Ext-Weekend")</f>
        <v>Workday</v>
      </c>
    </row>
    <row r="190" spans="1:9" hidden="1" x14ac:dyDescent="0.2">
      <c r="A190" t="s">
        <v>56</v>
      </c>
      <c r="B190" s="1">
        <v>45595</v>
      </c>
      <c r="C190" t="s">
        <v>17</v>
      </c>
      <c r="D190" t="s">
        <v>57</v>
      </c>
      <c r="E190">
        <v>108.21</v>
      </c>
      <c r="F190" t="str">
        <f>IF(clean_table[[#This Row],[Amount ($)]]&lt;0, "Spending", "Income")</f>
        <v>Income</v>
      </c>
      <c r="G190">
        <v>0</v>
      </c>
      <c r="H190" t="str">
        <f>TEXT(clean_table[[#This Row],[Transaction Date]], "mmmm")</f>
        <v>October</v>
      </c>
      <c r="I190" t="str">
        <f>IF(WEEKDAY(clean_table[[#This Row],[Transaction Date]], 2) &lt;= 4, "Workday", "Ext-Weekend")</f>
        <v>Workday</v>
      </c>
    </row>
    <row r="191" spans="1:9" x14ac:dyDescent="0.2">
      <c r="A191" t="s">
        <v>56</v>
      </c>
      <c r="B191" s="1">
        <v>45595</v>
      </c>
      <c r="C191" t="s">
        <v>25</v>
      </c>
      <c r="D191" t="s">
        <v>59</v>
      </c>
      <c r="E191">
        <v>-45</v>
      </c>
      <c r="F191" t="str">
        <f>IF(clean_table[[#This Row],[Amount ($)]]&lt;0, "Spending", "Income")</f>
        <v>Spending</v>
      </c>
      <c r="G191">
        <v>0</v>
      </c>
      <c r="H191" t="str">
        <f>TEXT(clean_table[[#This Row],[Transaction Date]], "mmmm")</f>
        <v>October</v>
      </c>
      <c r="I191" t="str">
        <f>IF(WEEKDAY(clean_table[[#This Row],[Transaction Date]], 2) &lt;= 4, "Workday", "Ext-Weekend")</f>
        <v>Workday</v>
      </c>
    </row>
    <row r="192" spans="1:9" x14ac:dyDescent="0.2">
      <c r="A192" t="s">
        <v>56</v>
      </c>
      <c r="B192" s="1">
        <v>45595</v>
      </c>
      <c r="C192" t="s">
        <v>15</v>
      </c>
      <c r="D192" t="s">
        <v>16</v>
      </c>
      <c r="E192">
        <v>-66.75</v>
      </c>
      <c r="F192" t="str">
        <f>IF(clean_table[[#This Row],[Amount ($)]]&lt;0, "Spending", "Income")</f>
        <v>Spending</v>
      </c>
      <c r="G192">
        <v>0</v>
      </c>
      <c r="H192" t="str">
        <f>TEXT(clean_table[[#This Row],[Transaction Date]], "mmmm")</f>
        <v>October</v>
      </c>
      <c r="I192" t="str">
        <f>IF(WEEKDAY(clean_table[[#This Row],[Transaction Date]], 2) &lt;= 4, "Workday", "Ext-Weekend")</f>
        <v>Workday</v>
      </c>
    </row>
    <row r="193" spans="1:9" x14ac:dyDescent="0.2">
      <c r="A193" t="s">
        <v>5</v>
      </c>
      <c r="B193" s="1">
        <v>45596</v>
      </c>
      <c r="C193" t="s">
        <v>8</v>
      </c>
      <c r="D193" t="s">
        <v>9</v>
      </c>
      <c r="E193">
        <v>643.04</v>
      </c>
      <c r="F193" t="str">
        <f>IF(clean_table[[#This Row],[Amount ($)]]&lt;0, "Spending", "Income")</f>
        <v>Income</v>
      </c>
      <c r="G193">
        <v>0</v>
      </c>
      <c r="H193" t="str">
        <f>TEXT(clean_table[[#This Row],[Transaction Date]], "mmmm")</f>
        <v>October</v>
      </c>
      <c r="I193" t="str">
        <f>IF(WEEKDAY(clean_table[[#This Row],[Transaction Date]], 2) &lt;= 4, "Workday", "Ext-Weekend")</f>
        <v>Workday</v>
      </c>
    </row>
    <row r="194" spans="1:9" x14ac:dyDescent="0.2">
      <c r="A194" t="s">
        <v>5</v>
      </c>
      <c r="B194" s="1">
        <v>45596</v>
      </c>
      <c r="C194" t="s">
        <v>6</v>
      </c>
      <c r="D194" t="s">
        <v>7</v>
      </c>
      <c r="E194">
        <v>-21</v>
      </c>
      <c r="F194" t="str">
        <f>IF(clean_table[[#This Row],[Amount ($)]]&lt;0, "Spending", "Income")</f>
        <v>Spending</v>
      </c>
      <c r="G194">
        <v>0</v>
      </c>
      <c r="H194" t="str">
        <f>TEXT(clean_table[[#This Row],[Transaction Date]], "mmmm")</f>
        <v>October</v>
      </c>
      <c r="I194" t="str">
        <f>IF(WEEKDAY(clean_table[[#This Row],[Transaction Date]], 2) &lt;= 4, "Workday", "Ext-Weekend")</f>
        <v>Workday</v>
      </c>
    </row>
    <row r="195" spans="1:9" x14ac:dyDescent="0.2">
      <c r="A195" t="s">
        <v>5</v>
      </c>
      <c r="B195" s="1">
        <v>45596</v>
      </c>
      <c r="C195" t="s">
        <v>33</v>
      </c>
      <c r="D195" t="s">
        <v>48</v>
      </c>
      <c r="E195">
        <v>-80.64</v>
      </c>
      <c r="F195" t="str">
        <f>IF(clean_table[[#This Row],[Amount ($)]]&lt;0, "Spending", "Income")</f>
        <v>Spending</v>
      </c>
      <c r="G195">
        <v>0</v>
      </c>
      <c r="H195" t="str">
        <f>TEXT(clean_table[[#This Row],[Transaction Date]], "mmmm")</f>
        <v>October</v>
      </c>
      <c r="I195" t="str">
        <f>IF(WEEKDAY(clean_table[[#This Row],[Transaction Date]], 2) &lt;= 4, "Workday", "Ext-Weekend")</f>
        <v>Workday</v>
      </c>
    </row>
    <row r="196" spans="1:9" x14ac:dyDescent="0.2">
      <c r="A196" t="s">
        <v>56</v>
      </c>
      <c r="B196" s="1">
        <v>45596</v>
      </c>
      <c r="C196" t="s">
        <v>12</v>
      </c>
      <c r="D196" t="s">
        <v>54</v>
      </c>
      <c r="E196">
        <v>-11.63</v>
      </c>
      <c r="F196" t="str">
        <f>IF(clean_table[[#This Row],[Amount ($)]]&lt;0, "Spending", "Income")</f>
        <v>Spending</v>
      </c>
      <c r="G196">
        <v>0</v>
      </c>
      <c r="H196" t="str">
        <f>TEXT(clean_table[[#This Row],[Transaction Date]], "mmmm")</f>
        <v>October</v>
      </c>
      <c r="I196" t="str">
        <f>IF(WEEKDAY(clean_table[[#This Row],[Transaction Date]], 2) &lt;= 4, "Workday", "Ext-Weekend")</f>
        <v>Workday</v>
      </c>
    </row>
    <row r="197" spans="1:9" x14ac:dyDescent="0.2">
      <c r="A197" t="s">
        <v>5</v>
      </c>
      <c r="B197" s="1">
        <v>45597</v>
      </c>
      <c r="C197" t="s">
        <v>6</v>
      </c>
      <c r="D197" t="s">
        <v>7</v>
      </c>
      <c r="E197">
        <v>-60</v>
      </c>
      <c r="F197" t="str">
        <f>IF(clean_table[[#This Row],[Amount ($)]]&lt;0, "Spending", "Income")</f>
        <v>Spending</v>
      </c>
      <c r="G197">
        <v>0</v>
      </c>
      <c r="H197" t="str">
        <f>TEXT(clean_table[[#This Row],[Transaction Date]], "mmmm")</f>
        <v>November</v>
      </c>
      <c r="I197" t="str">
        <f>IF(WEEKDAY(clean_table[[#This Row],[Transaction Date]], 2) &lt;= 4, "Workday", "Ext-Weekend")</f>
        <v>Ext-Weekend</v>
      </c>
    </row>
    <row r="198" spans="1:9" x14ac:dyDescent="0.2">
      <c r="A198" t="s">
        <v>5</v>
      </c>
      <c r="B198" s="1">
        <v>45597</v>
      </c>
      <c r="C198" t="s">
        <v>12</v>
      </c>
      <c r="D198" t="s">
        <v>54</v>
      </c>
      <c r="E198">
        <v>-5.64</v>
      </c>
      <c r="F198" t="str">
        <f>IF(clean_table[[#This Row],[Amount ($)]]&lt;0, "Spending", "Income")</f>
        <v>Spending</v>
      </c>
      <c r="G198">
        <v>0</v>
      </c>
      <c r="H198" t="str">
        <f>TEXT(clean_table[[#This Row],[Transaction Date]], "mmmm")</f>
        <v>November</v>
      </c>
      <c r="I198" t="str">
        <f>IF(WEEKDAY(clean_table[[#This Row],[Transaction Date]], 2) &lt;= 4, "Workday", "Ext-Weekend")</f>
        <v>Ext-Weekend</v>
      </c>
    </row>
    <row r="199" spans="1:9" x14ac:dyDescent="0.2">
      <c r="A199" t="s">
        <v>5</v>
      </c>
      <c r="B199" s="1">
        <v>45597</v>
      </c>
      <c r="C199" t="s">
        <v>10</v>
      </c>
      <c r="D199" t="s">
        <v>7</v>
      </c>
      <c r="E199">
        <v>-75</v>
      </c>
      <c r="F199" t="str">
        <f>IF(clean_table[[#This Row],[Amount ($)]]&lt;0, "Spending", "Income")</f>
        <v>Spending</v>
      </c>
      <c r="G199">
        <v>0</v>
      </c>
      <c r="H199" t="str">
        <f>TEXT(clean_table[[#This Row],[Transaction Date]], "mmmm")</f>
        <v>November</v>
      </c>
      <c r="I199" t="str">
        <f>IF(WEEKDAY(clean_table[[#This Row],[Transaction Date]], 2) &lt;= 4, "Workday", "Ext-Weekend")</f>
        <v>Ext-Weekend</v>
      </c>
    </row>
    <row r="200" spans="1:9" x14ac:dyDescent="0.2">
      <c r="A200" t="s">
        <v>56</v>
      </c>
      <c r="B200" s="1">
        <v>45597</v>
      </c>
      <c r="C200" t="s">
        <v>33</v>
      </c>
      <c r="D200" t="s">
        <v>60</v>
      </c>
      <c r="E200">
        <v>-26.2</v>
      </c>
      <c r="F200" t="str">
        <f>IF(clean_table[[#This Row],[Amount ($)]]&lt;0, "Spending", "Income")</f>
        <v>Spending</v>
      </c>
      <c r="G200">
        <v>0</v>
      </c>
      <c r="H200" t="str">
        <f>TEXT(clean_table[[#This Row],[Transaction Date]], "mmmm")</f>
        <v>November</v>
      </c>
      <c r="I200" t="str">
        <f>IF(WEEKDAY(clean_table[[#This Row],[Transaction Date]], 2) &lt;= 4, "Workday", "Ext-Weekend")</f>
        <v>Ext-Weekend</v>
      </c>
    </row>
    <row r="201" spans="1:9" x14ac:dyDescent="0.2">
      <c r="A201" t="s">
        <v>56</v>
      </c>
      <c r="B201" s="1">
        <v>45597</v>
      </c>
      <c r="C201" t="s">
        <v>33</v>
      </c>
      <c r="D201" t="s">
        <v>60</v>
      </c>
      <c r="E201">
        <v>-33.880000000000003</v>
      </c>
      <c r="F201" t="str">
        <f>IF(clean_table[[#This Row],[Amount ($)]]&lt;0, "Spending", "Income")</f>
        <v>Spending</v>
      </c>
      <c r="G201">
        <v>0</v>
      </c>
      <c r="H201" t="str">
        <f>TEXT(clean_table[[#This Row],[Transaction Date]], "mmmm")</f>
        <v>November</v>
      </c>
      <c r="I201" t="str">
        <f>IF(WEEKDAY(clean_table[[#This Row],[Transaction Date]], 2) &lt;= 4, "Workday", "Ext-Weekend")</f>
        <v>Ext-Weekend</v>
      </c>
    </row>
    <row r="202" spans="1:9" x14ac:dyDescent="0.2">
      <c r="A202" t="s">
        <v>56</v>
      </c>
      <c r="B202" s="1">
        <v>45597</v>
      </c>
      <c r="C202" t="s">
        <v>25</v>
      </c>
      <c r="D202" t="s">
        <v>61</v>
      </c>
      <c r="E202">
        <v>-33.9</v>
      </c>
      <c r="F202" t="str">
        <f>IF(clean_table[[#This Row],[Amount ($)]]&lt;0, "Spending", "Income")</f>
        <v>Spending</v>
      </c>
      <c r="G202">
        <v>0</v>
      </c>
      <c r="H202" t="str">
        <f>TEXT(clean_table[[#This Row],[Transaction Date]], "mmmm")</f>
        <v>November</v>
      </c>
      <c r="I202" t="str">
        <f>IF(WEEKDAY(clean_table[[#This Row],[Transaction Date]], 2) &lt;= 4, "Workday", "Ext-Weekend")</f>
        <v>Ext-Weekend</v>
      </c>
    </row>
    <row r="203" spans="1:9" x14ac:dyDescent="0.2">
      <c r="A203" t="s">
        <v>56</v>
      </c>
      <c r="B203" s="1">
        <v>45598</v>
      </c>
      <c r="C203" t="s">
        <v>62</v>
      </c>
      <c r="D203" t="s">
        <v>63</v>
      </c>
      <c r="E203">
        <v>-101.69</v>
      </c>
      <c r="F203" t="str">
        <f>IF(clean_table[[#This Row],[Amount ($)]]&lt;0, "Spending", "Income")</f>
        <v>Spending</v>
      </c>
      <c r="G203">
        <v>0</v>
      </c>
      <c r="H203" t="str">
        <f>TEXT(clean_table[[#This Row],[Transaction Date]], "mmmm")</f>
        <v>November</v>
      </c>
      <c r="I203" t="str">
        <f>IF(WEEKDAY(clean_table[[#This Row],[Transaction Date]], 2) &lt;= 4, "Workday", "Ext-Weekend")</f>
        <v>Ext-Weekend</v>
      </c>
    </row>
    <row r="204" spans="1:9" x14ac:dyDescent="0.2">
      <c r="A204" t="s">
        <v>56</v>
      </c>
      <c r="B204" s="1">
        <v>45598</v>
      </c>
      <c r="C204" t="s">
        <v>33</v>
      </c>
      <c r="D204" t="s">
        <v>60</v>
      </c>
      <c r="E204">
        <v>-44.19</v>
      </c>
      <c r="F204" t="str">
        <f>IF(clean_table[[#This Row],[Amount ($)]]&lt;0, "Spending", "Income")</f>
        <v>Spending</v>
      </c>
      <c r="G204">
        <v>0</v>
      </c>
      <c r="H204" t="str">
        <f>TEXT(clean_table[[#This Row],[Transaction Date]], "mmmm")</f>
        <v>November</v>
      </c>
      <c r="I204" t="str">
        <f>IF(WEEKDAY(clean_table[[#This Row],[Transaction Date]], 2) &lt;= 4, "Workday", "Ext-Weekend")</f>
        <v>Ext-Weekend</v>
      </c>
    </row>
    <row r="205" spans="1:9" x14ac:dyDescent="0.2">
      <c r="A205" t="s">
        <v>56</v>
      </c>
      <c r="B205" s="1">
        <v>45598</v>
      </c>
      <c r="C205" t="s">
        <v>33</v>
      </c>
      <c r="D205" t="s">
        <v>60</v>
      </c>
      <c r="E205">
        <v>-17.29</v>
      </c>
      <c r="F205" t="str">
        <f>IF(clean_table[[#This Row],[Amount ($)]]&lt;0, "Spending", "Income")</f>
        <v>Spending</v>
      </c>
      <c r="G205">
        <v>0</v>
      </c>
      <c r="H205" t="str">
        <f>TEXT(clean_table[[#This Row],[Transaction Date]], "mmmm")</f>
        <v>November</v>
      </c>
      <c r="I205" t="str">
        <f>IF(WEEKDAY(clean_table[[#This Row],[Transaction Date]], 2) &lt;= 4, "Workday", "Ext-Weekend")</f>
        <v>Ext-Weekend</v>
      </c>
    </row>
    <row r="206" spans="1:9" hidden="1" x14ac:dyDescent="0.2">
      <c r="A206" t="s">
        <v>56</v>
      </c>
      <c r="B206" s="1">
        <v>45598</v>
      </c>
      <c r="C206" t="s">
        <v>17</v>
      </c>
      <c r="D206" t="s">
        <v>57</v>
      </c>
      <c r="E206">
        <v>123.38</v>
      </c>
      <c r="F206" t="str">
        <f>IF(clean_table[[#This Row],[Amount ($)]]&lt;0, "Spending", "Income")</f>
        <v>Income</v>
      </c>
      <c r="G206">
        <v>0</v>
      </c>
      <c r="H206" t="str">
        <f>TEXT(clean_table[[#This Row],[Transaction Date]], "mmmm")</f>
        <v>November</v>
      </c>
      <c r="I206" t="str">
        <f>IF(WEEKDAY(clean_table[[#This Row],[Transaction Date]], 2) &lt;= 4, "Workday", "Ext-Weekend")</f>
        <v>Ext-Weekend</v>
      </c>
    </row>
    <row r="207" spans="1:9" x14ac:dyDescent="0.2">
      <c r="A207" t="s">
        <v>5</v>
      </c>
      <c r="B207" s="1">
        <v>45600</v>
      </c>
      <c r="C207" t="s">
        <v>10</v>
      </c>
      <c r="D207" t="s">
        <v>11</v>
      </c>
      <c r="E207">
        <v>-25</v>
      </c>
      <c r="F207" t="str">
        <f>IF(clean_table[[#This Row],[Amount ($)]]&lt;0, "Spending", "Income")</f>
        <v>Spending</v>
      </c>
      <c r="G207">
        <v>0</v>
      </c>
      <c r="H207" t="str">
        <f>TEXT(clean_table[[#This Row],[Transaction Date]], "mmmm")</f>
        <v>November</v>
      </c>
      <c r="I207" t="str">
        <f>IF(WEEKDAY(clean_table[[#This Row],[Transaction Date]], 2) &lt;= 4, "Workday", "Ext-Weekend")</f>
        <v>Workday</v>
      </c>
    </row>
    <row r="208" spans="1:9" x14ac:dyDescent="0.2">
      <c r="A208" t="s">
        <v>5</v>
      </c>
      <c r="B208" s="1">
        <v>45600</v>
      </c>
      <c r="C208" t="s">
        <v>6</v>
      </c>
      <c r="D208" t="s">
        <v>7</v>
      </c>
      <c r="E208">
        <v>20</v>
      </c>
      <c r="F208" t="str">
        <f>IF(clean_table[[#This Row],[Amount ($)]]&lt;0, "Spending", "Income")</f>
        <v>Income</v>
      </c>
      <c r="G208">
        <v>0</v>
      </c>
      <c r="H208" t="str">
        <f>TEXT(clean_table[[#This Row],[Transaction Date]], "mmmm")</f>
        <v>November</v>
      </c>
      <c r="I208" t="str">
        <f>IF(WEEKDAY(clean_table[[#This Row],[Transaction Date]], 2) &lt;= 4, "Workday", "Ext-Weekend")</f>
        <v>Workday</v>
      </c>
    </row>
    <row r="209" spans="1:9" x14ac:dyDescent="0.2">
      <c r="A209" t="s">
        <v>5</v>
      </c>
      <c r="B209" s="1">
        <v>45600</v>
      </c>
      <c r="C209" t="s">
        <v>6</v>
      </c>
      <c r="D209" t="s">
        <v>7</v>
      </c>
      <c r="E209">
        <v>20</v>
      </c>
      <c r="F209" t="str">
        <f>IF(clean_table[[#This Row],[Amount ($)]]&lt;0, "Spending", "Income")</f>
        <v>Income</v>
      </c>
      <c r="G209">
        <v>0</v>
      </c>
      <c r="H209" t="str">
        <f>TEXT(clean_table[[#This Row],[Transaction Date]], "mmmm")</f>
        <v>November</v>
      </c>
      <c r="I209" t="str">
        <f>IF(WEEKDAY(clean_table[[#This Row],[Transaction Date]], 2) &lt;= 4, "Workday", "Ext-Weekend")</f>
        <v>Workday</v>
      </c>
    </row>
    <row r="210" spans="1:9" x14ac:dyDescent="0.2">
      <c r="A210" t="s">
        <v>5</v>
      </c>
      <c r="B210" s="1">
        <v>45600</v>
      </c>
      <c r="C210" t="s">
        <v>12</v>
      </c>
      <c r="D210" t="s">
        <v>54</v>
      </c>
      <c r="E210">
        <v>-5.64</v>
      </c>
      <c r="F210" t="str">
        <f>IF(clean_table[[#This Row],[Amount ($)]]&lt;0, "Spending", "Income")</f>
        <v>Spending</v>
      </c>
      <c r="G210">
        <v>0</v>
      </c>
      <c r="H210" t="str">
        <f>TEXT(clean_table[[#This Row],[Transaction Date]], "mmmm")</f>
        <v>November</v>
      </c>
      <c r="I210" t="str">
        <f>IF(WEEKDAY(clean_table[[#This Row],[Transaction Date]], 2) &lt;= 4, "Workday", "Ext-Weekend")</f>
        <v>Workday</v>
      </c>
    </row>
    <row r="211" spans="1:9" x14ac:dyDescent="0.2">
      <c r="A211" t="s">
        <v>5</v>
      </c>
      <c r="B211" s="1">
        <v>45600</v>
      </c>
      <c r="C211" t="s">
        <v>12</v>
      </c>
      <c r="D211" t="s">
        <v>54</v>
      </c>
      <c r="E211">
        <v>-5.65</v>
      </c>
      <c r="F211" t="str">
        <f>IF(clean_table[[#This Row],[Amount ($)]]&lt;0, "Spending", "Income")</f>
        <v>Spending</v>
      </c>
      <c r="G211">
        <v>0</v>
      </c>
      <c r="H211" t="str">
        <f>TEXT(clean_table[[#This Row],[Transaction Date]], "mmmm")</f>
        <v>November</v>
      </c>
      <c r="I211" t="str">
        <f>IF(WEEKDAY(clean_table[[#This Row],[Transaction Date]], 2) &lt;= 4, "Workday", "Ext-Weekend")</f>
        <v>Workday</v>
      </c>
    </row>
    <row r="212" spans="1:9" x14ac:dyDescent="0.2">
      <c r="A212" t="s">
        <v>5</v>
      </c>
      <c r="B212" s="1">
        <v>45600</v>
      </c>
      <c r="C212" t="s">
        <v>12</v>
      </c>
      <c r="D212" t="s">
        <v>55</v>
      </c>
      <c r="E212">
        <v>-10.17</v>
      </c>
      <c r="F212" t="str">
        <f>IF(clean_table[[#This Row],[Amount ($)]]&lt;0, "Spending", "Income")</f>
        <v>Spending</v>
      </c>
      <c r="G212">
        <v>0</v>
      </c>
      <c r="H212" t="str">
        <f>TEXT(clean_table[[#This Row],[Transaction Date]], "mmmm")</f>
        <v>November</v>
      </c>
      <c r="I212" t="str">
        <f>IF(WEEKDAY(clean_table[[#This Row],[Transaction Date]], 2) &lt;= 4, "Workday", "Ext-Weekend")</f>
        <v>Workday</v>
      </c>
    </row>
    <row r="213" spans="1:9" hidden="1" x14ac:dyDescent="0.2">
      <c r="A213" t="s">
        <v>5</v>
      </c>
      <c r="B213" s="1">
        <v>45600</v>
      </c>
      <c r="C213" t="s">
        <v>17</v>
      </c>
      <c r="D213" t="s">
        <v>18</v>
      </c>
      <c r="E213">
        <v>-123.38</v>
      </c>
      <c r="F213" t="str">
        <f>IF(clean_table[[#This Row],[Amount ($)]]&lt;0, "Spending", "Income")</f>
        <v>Spending</v>
      </c>
      <c r="G213">
        <v>0</v>
      </c>
      <c r="H213" t="str">
        <f>TEXT(clean_table[[#This Row],[Transaction Date]], "mmmm")</f>
        <v>November</v>
      </c>
      <c r="I213" t="str">
        <f>IF(WEEKDAY(clean_table[[#This Row],[Transaction Date]], 2) &lt;= 4, "Workday", "Ext-Weekend")</f>
        <v>Workday</v>
      </c>
    </row>
    <row r="214" spans="1:9" x14ac:dyDescent="0.2">
      <c r="A214" t="s">
        <v>5</v>
      </c>
      <c r="B214" s="1">
        <v>45601</v>
      </c>
      <c r="C214" t="s">
        <v>10</v>
      </c>
      <c r="D214" t="s">
        <v>11</v>
      </c>
      <c r="E214">
        <v>-75</v>
      </c>
      <c r="F214" t="str">
        <f>IF(clean_table[[#This Row],[Amount ($)]]&lt;0, "Spending", "Income")</f>
        <v>Spending</v>
      </c>
      <c r="G214">
        <v>0</v>
      </c>
      <c r="H214" t="str">
        <f>TEXT(clean_table[[#This Row],[Transaction Date]], "mmmm")</f>
        <v>November</v>
      </c>
      <c r="I214" t="str">
        <f>IF(WEEKDAY(clean_table[[#This Row],[Transaction Date]], 2) &lt;= 4, "Workday", "Ext-Weekend")</f>
        <v>Workday</v>
      </c>
    </row>
    <row r="215" spans="1:9" x14ac:dyDescent="0.2">
      <c r="A215" t="s">
        <v>5</v>
      </c>
      <c r="B215" s="1">
        <v>45602</v>
      </c>
      <c r="C215" t="s">
        <v>10</v>
      </c>
      <c r="D215" t="s">
        <v>11</v>
      </c>
      <c r="E215">
        <v>-75</v>
      </c>
      <c r="F215" t="str">
        <f>IF(clean_table[[#This Row],[Amount ($)]]&lt;0, "Spending", "Income")</f>
        <v>Spending</v>
      </c>
      <c r="G215">
        <v>0</v>
      </c>
      <c r="H215" t="str">
        <f>TEXT(clean_table[[#This Row],[Transaction Date]], "mmmm")</f>
        <v>November</v>
      </c>
      <c r="I215" t="str">
        <f>IF(WEEKDAY(clean_table[[#This Row],[Transaction Date]], 2) &lt;= 4, "Workday", "Ext-Weekend")</f>
        <v>Workday</v>
      </c>
    </row>
    <row r="216" spans="1:9" x14ac:dyDescent="0.2">
      <c r="A216" t="s">
        <v>5</v>
      </c>
      <c r="B216" s="1">
        <v>45603</v>
      </c>
      <c r="C216" t="s">
        <v>31</v>
      </c>
      <c r="D216" t="s">
        <v>32</v>
      </c>
      <c r="E216">
        <v>-40</v>
      </c>
      <c r="F216" t="str">
        <f>IF(clean_table[[#This Row],[Amount ($)]]&lt;0, "Spending", "Income")</f>
        <v>Spending</v>
      </c>
      <c r="G216">
        <v>0</v>
      </c>
      <c r="H216" t="str">
        <f>TEXT(clean_table[[#This Row],[Transaction Date]], "mmmm")</f>
        <v>November</v>
      </c>
      <c r="I216" t="str">
        <f>IF(WEEKDAY(clean_table[[#This Row],[Transaction Date]], 2) &lt;= 4, "Workday", "Ext-Weekend")</f>
        <v>Workday</v>
      </c>
    </row>
    <row r="217" spans="1:9" x14ac:dyDescent="0.2">
      <c r="A217" t="s">
        <v>5</v>
      </c>
      <c r="B217" s="1">
        <v>45603</v>
      </c>
      <c r="C217" t="s">
        <v>33</v>
      </c>
      <c r="D217" t="s">
        <v>34</v>
      </c>
      <c r="E217">
        <v>-77.86</v>
      </c>
      <c r="F217" t="str">
        <f>IF(clean_table[[#This Row],[Amount ($)]]&lt;0, "Spending", "Income")</f>
        <v>Spending</v>
      </c>
      <c r="G217">
        <v>0</v>
      </c>
      <c r="H217" t="str">
        <f>TEXT(clean_table[[#This Row],[Transaction Date]], "mmmm")</f>
        <v>November</v>
      </c>
      <c r="I217" t="str">
        <f>IF(WEEKDAY(clean_table[[#This Row],[Transaction Date]], 2) &lt;= 4, "Workday", "Ext-Weekend")</f>
        <v>Workday</v>
      </c>
    </row>
    <row r="218" spans="1:9" x14ac:dyDescent="0.2">
      <c r="A218" t="s">
        <v>5</v>
      </c>
      <c r="B218" s="1">
        <v>45603</v>
      </c>
      <c r="C218" t="s">
        <v>10</v>
      </c>
      <c r="D218" t="s">
        <v>11</v>
      </c>
      <c r="E218">
        <v>-75</v>
      </c>
      <c r="F218" t="str">
        <f>IF(clean_table[[#This Row],[Amount ($)]]&lt;0, "Spending", "Income")</f>
        <v>Spending</v>
      </c>
      <c r="G218">
        <v>0</v>
      </c>
      <c r="H218" t="str">
        <f>TEXT(clean_table[[#This Row],[Transaction Date]], "mmmm")</f>
        <v>November</v>
      </c>
      <c r="I218" t="str">
        <f>IF(WEEKDAY(clean_table[[#This Row],[Transaction Date]], 2) &lt;= 4, "Workday", "Ext-Weekend")</f>
        <v>Workday</v>
      </c>
    </row>
    <row r="219" spans="1:9" x14ac:dyDescent="0.2">
      <c r="A219" t="s">
        <v>56</v>
      </c>
      <c r="B219" s="1">
        <v>45605</v>
      </c>
      <c r="C219" t="s">
        <v>12</v>
      </c>
      <c r="D219" t="s">
        <v>58</v>
      </c>
      <c r="E219">
        <v>-16.100000000000001</v>
      </c>
      <c r="F219" t="str">
        <f>IF(clean_table[[#This Row],[Amount ($)]]&lt;0, "Spending", "Income")</f>
        <v>Spending</v>
      </c>
      <c r="G219">
        <v>0</v>
      </c>
      <c r="H219" t="str">
        <f>TEXT(clean_table[[#This Row],[Transaction Date]], "mmmm")</f>
        <v>November</v>
      </c>
      <c r="I219" t="str">
        <f>IF(WEEKDAY(clean_table[[#This Row],[Transaction Date]], 2) &lt;= 4, "Workday", "Ext-Weekend")</f>
        <v>Ext-Weekend</v>
      </c>
    </row>
    <row r="220" spans="1:9" x14ac:dyDescent="0.2">
      <c r="A220" t="s">
        <v>56</v>
      </c>
      <c r="B220" s="1">
        <v>45605</v>
      </c>
      <c r="C220" t="s">
        <v>12</v>
      </c>
      <c r="D220" t="s">
        <v>14</v>
      </c>
      <c r="E220">
        <v>-11.85</v>
      </c>
      <c r="F220" t="str">
        <f>IF(clean_table[[#This Row],[Amount ($)]]&lt;0, "Spending", "Income")</f>
        <v>Spending</v>
      </c>
      <c r="G220">
        <v>0</v>
      </c>
      <c r="H220" t="str">
        <f>TEXT(clean_table[[#This Row],[Transaction Date]], "mmmm")</f>
        <v>November</v>
      </c>
      <c r="I220" t="str">
        <f>IF(WEEKDAY(clean_table[[#This Row],[Transaction Date]], 2) &lt;= 4, "Workday", "Ext-Weekend")</f>
        <v>Ext-Weekend</v>
      </c>
    </row>
    <row r="221" spans="1:9" hidden="1" x14ac:dyDescent="0.2">
      <c r="A221" t="s">
        <v>56</v>
      </c>
      <c r="B221" s="1">
        <v>45605</v>
      </c>
      <c r="C221" t="s">
        <v>17</v>
      </c>
      <c r="D221" t="s">
        <v>57</v>
      </c>
      <c r="E221">
        <v>133.77000000000001</v>
      </c>
      <c r="F221" t="str">
        <f>IF(clean_table[[#This Row],[Amount ($)]]&lt;0, "Spending", "Income")</f>
        <v>Income</v>
      </c>
      <c r="G221">
        <v>0</v>
      </c>
      <c r="H221" t="str">
        <f>TEXT(clean_table[[#This Row],[Transaction Date]], "mmmm")</f>
        <v>November</v>
      </c>
      <c r="I221" t="str">
        <f>IF(WEEKDAY(clean_table[[#This Row],[Transaction Date]], 2) &lt;= 4, "Workday", "Ext-Weekend")</f>
        <v>Ext-Weekend</v>
      </c>
    </row>
    <row r="222" spans="1:9" hidden="1" x14ac:dyDescent="0.2">
      <c r="A222" t="s">
        <v>5</v>
      </c>
      <c r="B222" s="1">
        <v>45608</v>
      </c>
      <c r="C222" t="s">
        <v>24</v>
      </c>
      <c r="D222" t="s">
        <v>7</v>
      </c>
      <c r="E222">
        <v>225</v>
      </c>
      <c r="F222" t="str">
        <f>IF(clean_table[[#This Row],[Amount ($)]]&lt;0, "Spending", "Income")</f>
        <v>Income</v>
      </c>
      <c r="G222">
        <v>0</v>
      </c>
      <c r="H222" t="str">
        <f>TEXT(clean_table[[#This Row],[Transaction Date]], "mmmm")</f>
        <v>November</v>
      </c>
      <c r="I222" t="str">
        <f>IF(WEEKDAY(clean_table[[#This Row],[Transaction Date]], 2) &lt;= 4, "Workday", "Ext-Weekend")</f>
        <v>Workday</v>
      </c>
    </row>
    <row r="223" spans="1:9" x14ac:dyDescent="0.2">
      <c r="A223" t="s">
        <v>5</v>
      </c>
      <c r="B223" s="1">
        <v>45608</v>
      </c>
      <c r="C223" t="s">
        <v>6</v>
      </c>
      <c r="D223" t="s">
        <v>7</v>
      </c>
      <c r="E223">
        <v>40</v>
      </c>
      <c r="F223" t="str">
        <f>IF(clean_table[[#This Row],[Amount ($)]]&lt;0, "Spending", "Income")</f>
        <v>Income</v>
      </c>
      <c r="G223">
        <v>0</v>
      </c>
      <c r="H223" t="str">
        <f>TEXT(clean_table[[#This Row],[Transaction Date]], "mmmm")</f>
        <v>November</v>
      </c>
      <c r="I223" t="str">
        <f>IF(WEEKDAY(clean_table[[#This Row],[Transaction Date]], 2) &lt;= 4, "Workday", "Ext-Weekend")</f>
        <v>Workday</v>
      </c>
    </row>
    <row r="224" spans="1:9" x14ac:dyDescent="0.2">
      <c r="A224" t="s">
        <v>5</v>
      </c>
      <c r="B224" s="1">
        <v>45608</v>
      </c>
      <c r="C224" t="s">
        <v>12</v>
      </c>
      <c r="D224" t="s">
        <v>45</v>
      </c>
      <c r="E224">
        <v>-3.39</v>
      </c>
      <c r="F224" t="str">
        <f>IF(clean_table[[#This Row],[Amount ($)]]&lt;0, "Spending", "Income")</f>
        <v>Spending</v>
      </c>
      <c r="G224">
        <v>0</v>
      </c>
      <c r="H224" t="str">
        <f>TEXT(clean_table[[#This Row],[Transaction Date]], "mmmm")</f>
        <v>November</v>
      </c>
      <c r="I224" t="str">
        <f>IF(WEEKDAY(clean_table[[#This Row],[Transaction Date]], 2) &lt;= 4, "Workday", "Ext-Weekend")</f>
        <v>Workday</v>
      </c>
    </row>
    <row r="225" spans="1:9" x14ac:dyDescent="0.2">
      <c r="A225" t="s">
        <v>5</v>
      </c>
      <c r="B225" s="1">
        <v>45608</v>
      </c>
      <c r="C225" t="s">
        <v>10</v>
      </c>
      <c r="D225" t="s">
        <v>11</v>
      </c>
      <c r="E225">
        <v>-75</v>
      </c>
      <c r="F225" t="str">
        <f>IF(clean_table[[#This Row],[Amount ($)]]&lt;0, "Spending", "Income")</f>
        <v>Spending</v>
      </c>
      <c r="G225">
        <v>0</v>
      </c>
      <c r="H225" t="str">
        <f>TEXT(clean_table[[#This Row],[Transaction Date]], "mmmm")</f>
        <v>November</v>
      </c>
      <c r="I225" t="str">
        <f>IF(WEEKDAY(clean_table[[#This Row],[Transaction Date]], 2) &lt;= 4, "Workday", "Ext-Weekend")</f>
        <v>Workday</v>
      </c>
    </row>
    <row r="226" spans="1:9" hidden="1" x14ac:dyDescent="0.2">
      <c r="A226" t="s">
        <v>5</v>
      </c>
      <c r="B226" s="1">
        <v>45608</v>
      </c>
      <c r="C226" t="s">
        <v>17</v>
      </c>
      <c r="D226" t="s">
        <v>18</v>
      </c>
      <c r="E226">
        <v>-133.77000000000001</v>
      </c>
      <c r="F226" t="str">
        <f>IF(clean_table[[#This Row],[Amount ($)]]&lt;0, "Spending", "Income")</f>
        <v>Spending</v>
      </c>
      <c r="G226">
        <v>0</v>
      </c>
      <c r="H226" t="str">
        <f>TEXT(clean_table[[#This Row],[Transaction Date]], "mmmm")</f>
        <v>November</v>
      </c>
      <c r="I226" t="str">
        <f>IF(WEEKDAY(clean_table[[#This Row],[Transaction Date]], 2) &lt;= 4, "Workday", "Ext-Weekend")</f>
        <v>Workday</v>
      </c>
    </row>
    <row r="227" spans="1:9" x14ac:dyDescent="0.2">
      <c r="A227" t="s">
        <v>5</v>
      </c>
      <c r="B227" s="1">
        <v>45609</v>
      </c>
      <c r="C227" t="s">
        <v>6</v>
      </c>
      <c r="D227" t="s">
        <v>7</v>
      </c>
      <c r="E227">
        <v>-27</v>
      </c>
      <c r="F227" t="str">
        <f>IF(clean_table[[#This Row],[Amount ($)]]&lt;0, "Spending", "Income")</f>
        <v>Spending</v>
      </c>
      <c r="G227">
        <v>0</v>
      </c>
      <c r="H227" t="str">
        <f>TEXT(clean_table[[#This Row],[Transaction Date]], "mmmm")</f>
        <v>November</v>
      </c>
      <c r="I227" t="str">
        <f>IF(WEEKDAY(clean_table[[#This Row],[Transaction Date]], 2) &lt;= 4, "Workday", "Ext-Weekend")</f>
        <v>Workday</v>
      </c>
    </row>
    <row r="228" spans="1:9" x14ac:dyDescent="0.2">
      <c r="A228" t="s">
        <v>5</v>
      </c>
      <c r="B228" s="1">
        <v>45609</v>
      </c>
      <c r="C228" t="s">
        <v>10</v>
      </c>
      <c r="D228" t="s">
        <v>11</v>
      </c>
      <c r="E228">
        <v>-75</v>
      </c>
      <c r="F228" t="str">
        <f>IF(clean_table[[#This Row],[Amount ($)]]&lt;0, "Spending", "Income")</f>
        <v>Spending</v>
      </c>
      <c r="G228">
        <v>0</v>
      </c>
      <c r="H228" t="str">
        <f>TEXT(clean_table[[#This Row],[Transaction Date]], "mmmm")</f>
        <v>November</v>
      </c>
      <c r="I228" t="str">
        <f>IF(WEEKDAY(clean_table[[#This Row],[Transaction Date]], 2) &lt;= 4, "Workday", "Ext-Weekend")</f>
        <v>Workday</v>
      </c>
    </row>
    <row r="229" spans="1:9" hidden="1" x14ac:dyDescent="0.2">
      <c r="A229" t="s">
        <v>56</v>
      </c>
      <c r="B229" s="1">
        <v>45609</v>
      </c>
      <c r="C229" t="s">
        <v>17</v>
      </c>
      <c r="D229" t="s">
        <v>57</v>
      </c>
      <c r="E229">
        <v>27.95</v>
      </c>
      <c r="F229" t="str">
        <f>IF(clean_table[[#This Row],[Amount ($)]]&lt;0, "Spending", "Income")</f>
        <v>Income</v>
      </c>
      <c r="G229">
        <v>0</v>
      </c>
      <c r="H229" t="str">
        <f>TEXT(clean_table[[#This Row],[Transaction Date]], "mmmm")</f>
        <v>November</v>
      </c>
      <c r="I229" t="str">
        <f>IF(WEEKDAY(clean_table[[#This Row],[Transaction Date]], 2) &lt;= 4, "Workday", "Ext-Weekend")</f>
        <v>Workday</v>
      </c>
    </row>
    <row r="230" spans="1:9" x14ac:dyDescent="0.2">
      <c r="A230" t="s">
        <v>5</v>
      </c>
      <c r="B230" s="1">
        <v>45610</v>
      </c>
      <c r="C230" t="s">
        <v>8</v>
      </c>
      <c r="D230" t="s">
        <v>9</v>
      </c>
      <c r="E230">
        <v>723.73</v>
      </c>
      <c r="F230" t="str">
        <f>IF(clean_table[[#This Row],[Amount ($)]]&lt;0, "Spending", "Income")</f>
        <v>Income</v>
      </c>
      <c r="G230">
        <v>0</v>
      </c>
      <c r="H230" t="str">
        <f>TEXT(clean_table[[#This Row],[Transaction Date]], "mmmm")</f>
        <v>November</v>
      </c>
      <c r="I230" t="str">
        <f>IF(WEEKDAY(clean_table[[#This Row],[Transaction Date]], 2) &lt;= 4, "Workday", "Ext-Weekend")</f>
        <v>Workday</v>
      </c>
    </row>
    <row r="231" spans="1:9" hidden="1" x14ac:dyDescent="0.2">
      <c r="A231" t="s">
        <v>5</v>
      </c>
      <c r="B231" s="1">
        <v>45610</v>
      </c>
      <c r="C231" t="s">
        <v>17</v>
      </c>
      <c r="D231" t="s">
        <v>18</v>
      </c>
      <c r="E231">
        <v>-27.95</v>
      </c>
      <c r="F231" t="str">
        <f>IF(clean_table[[#This Row],[Amount ($)]]&lt;0, "Spending", "Income")</f>
        <v>Spending</v>
      </c>
      <c r="G231">
        <v>0</v>
      </c>
      <c r="H231" t="str">
        <f>TEXT(clean_table[[#This Row],[Transaction Date]], "mmmm")</f>
        <v>November</v>
      </c>
      <c r="I231" t="str">
        <f>IF(WEEKDAY(clean_table[[#This Row],[Transaction Date]], 2) &lt;= 4, "Workday", "Ext-Weekend")</f>
        <v>Workday</v>
      </c>
    </row>
    <row r="232" spans="1:9" x14ac:dyDescent="0.2">
      <c r="A232" t="s">
        <v>5</v>
      </c>
      <c r="B232" s="1">
        <v>45611</v>
      </c>
      <c r="C232" t="s">
        <v>10</v>
      </c>
      <c r="D232" t="s">
        <v>11</v>
      </c>
      <c r="E232">
        <v>-75</v>
      </c>
      <c r="F232" t="str">
        <f>IF(clean_table[[#This Row],[Amount ($)]]&lt;0, "Spending", "Income")</f>
        <v>Spending</v>
      </c>
      <c r="G232">
        <v>0</v>
      </c>
      <c r="H232" t="str">
        <f>TEXT(clean_table[[#This Row],[Transaction Date]], "mmmm")</f>
        <v>November</v>
      </c>
      <c r="I232" t="str">
        <f>IF(WEEKDAY(clean_table[[#This Row],[Transaction Date]], 2) &lt;= 4, "Workday", "Ext-Weekend")</f>
        <v>Ext-Weekend</v>
      </c>
    </row>
    <row r="233" spans="1:9" x14ac:dyDescent="0.2">
      <c r="A233" t="s">
        <v>56</v>
      </c>
      <c r="B233" s="1">
        <v>45611</v>
      </c>
      <c r="C233" t="s">
        <v>62</v>
      </c>
      <c r="D233" t="s">
        <v>64</v>
      </c>
      <c r="E233">
        <v>-45.2</v>
      </c>
      <c r="F233" t="str">
        <f>IF(clean_table[[#This Row],[Amount ($)]]&lt;0, "Spending", "Income")</f>
        <v>Spending</v>
      </c>
      <c r="G233">
        <v>0</v>
      </c>
      <c r="H233" t="str">
        <f>TEXT(clean_table[[#This Row],[Transaction Date]], "mmmm")</f>
        <v>November</v>
      </c>
      <c r="I233" t="str">
        <f>IF(WEEKDAY(clean_table[[#This Row],[Transaction Date]], 2) &lt;= 4, "Workday", "Ext-Weekend")</f>
        <v>Ext-Weekend</v>
      </c>
    </row>
    <row r="234" spans="1:9" x14ac:dyDescent="0.2">
      <c r="A234" t="s">
        <v>56</v>
      </c>
      <c r="B234" s="1">
        <v>45611</v>
      </c>
      <c r="C234" t="s">
        <v>12</v>
      </c>
      <c r="D234" t="s">
        <v>65</v>
      </c>
      <c r="E234">
        <v>-33.880000000000003</v>
      </c>
      <c r="F234" t="str">
        <f>IF(clean_table[[#This Row],[Amount ($)]]&lt;0, "Spending", "Income")</f>
        <v>Spending</v>
      </c>
      <c r="G234">
        <v>0</v>
      </c>
      <c r="H234" t="str">
        <f>TEXT(clean_table[[#This Row],[Transaction Date]], "mmmm")</f>
        <v>November</v>
      </c>
      <c r="I234" t="str">
        <f>IF(WEEKDAY(clean_table[[#This Row],[Transaction Date]], 2) &lt;= 4, "Workday", "Ext-Weekend")</f>
        <v>Ext-Weekend</v>
      </c>
    </row>
    <row r="235" spans="1:9" x14ac:dyDescent="0.2">
      <c r="A235" t="s">
        <v>56</v>
      </c>
      <c r="B235" s="1">
        <v>45611</v>
      </c>
      <c r="C235" t="s">
        <v>25</v>
      </c>
      <c r="D235" t="s">
        <v>59</v>
      </c>
      <c r="E235">
        <v>-45</v>
      </c>
      <c r="F235" t="str">
        <f>IF(clean_table[[#This Row],[Amount ($)]]&lt;0, "Spending", "Income")</f>
        <v>Spending</v>
      </c>
      <c r="G235">
        <v>0</v>
      </c>
      <c r="H235" t="str">
        <f>TEXT(clean_table[[#This Row],[Transaction Date]], "mmmm")</f>
        <v>November</v>
      </c>
      <c r="I235" t="str">
        <f>IF(WEEKDAY(clean_table[[#This Row],[Transaction Date]], 2) &lt;= 4, "Workday", "Ext-Weekend")</f>
        <v>Ext-Weekend</v>
      </c>
    </row>
    <row r="236" spans="1:9" x14ac:dyDescent="0.2">
      <c r="A236" t="s">
        <v>56</v>
      </c>
      <c r="B236" s="1">
        <v>45612</v>
      </c>
      <c r="C236" t="s">
        <v>12</v>
      </c>
      <c r="D236" t="s">
        <v>14</v>
      </c>
      <c r="E236">
        <v>-11.85</v>
      </c>
      <c r="F236" t="str">
        <f>IF(clean_table[[#This Row],[Amount ($)]]&lt;0, "Spending", "Income")</f>
        <v>Spending</v>
      </c>
      <c r="G236">
        <v>0</v>
      </c>
      <c r="H236" t="str">
        <f>TEXT(clean_table[[#This Row],[Transaction Date]], "mmmm")</f>
        <v>November</v>
      </c>
      <c r="I236" t="str">
        <f>IF(WEEKDAY(clean_table[[#This Row],[Transaction Date]], 2) &lt;= 4, "Workday", "Ext-Weekend")</f>
        <v>Ext-Weekend</v>
      </c>
    </row>
    <row r="237" spans="1:9" x14ac:dyDescent="0.2">
      <c r="A237" t="s">
        <v>5</v>
      </c>
      <c r="B237" s="1">
        <v>45614</v>
      </c>
      <c r="C237" t="s">
        <v>6</v>
      </c>
      <c r="D237" t="s">
        <v>7</v>
      </c>
      <c r="E237">
        <v>23.14</v>
      </c>
      <c r="F237" t="str">
        <f>IF(clean_table[[#This Row],[Amount ($)]]&lt;0, "Spending", "Income")</f>
        <v>Income</v>
      </c>
      <c r="G237">
        <v>0</v>
      </c>
      <c r="H237" t="str">
        <f>TEXT(clean_table[[#This Row],[Transaction Date]], "mmmm")</f>
        <v>November</v>
      </c>
      <c r="I237" t="str">
        <f>IF(WEEKDAY(clean_table[[#This Row],[Transaction Date]], 2) &lt;= 4, "Workday", "Ext-Weekend")</f>
        <v>Workday</v>
      </c>
    </row>
    <row r="238" spans="1:9" x14ac:dyDescent="0.2">
      <c r="A238" t="s">
        <v>5</v>
      </c>
      <c r="B238" s="1">
        <v>45614</v>
      </c>
      <c r="C238" t="s">
        <v>6</v>
      </c>
      <c r="D238" t="s">
        <v>7</v>
      </c>
      <c r="E238">
        <v>-34</v>
      </c>
      <c r="F238" t="str">
        <f>IF(clean_table[[#This Row],[Amount ($)]]&lt;0, "Spending", "Income")</f>
        <v>Spending</v>
      </c>
      <c r="G238">
        <v>0</v>
      </c>
      <c r="H238" t="str">
        <f>TEXT(clean_table[[#This Row],[Transaction Date]], "mmmm")</f>
        <v>November</v>
      </c>
      <c r="I238" t="str">
        <f>IF(WEEKDAY(clean_table[[#This Row],[Transaction Date]], 2) &lt;= 4, "Workday", "Ext-Weekend")</f>
        <v>Workday</v>
      </c>
    </row>
    <row r="239" spans="1:9" x14ac:dyDescent="0.2">
      <c r="A239" t="s">
        <v>56</v>
      </c>
      <c r="B239" s="1">
        <v>45614</v>
      </c>
      <c r="C239" t="s">
        <v>33</v>
      </c>
      <c r="D239" t="s">
        <v>34</v>
      </c>
      <c r="E239">
        <v>-40.47</v>
      </c>
      <c r="F239" t="str">
        <f>IF(clean_table[[#This Row],[Amount ($)]]&lt;0, "Spending", "Income")</f>
        <v>Spending</v>
      </c>
      <c r="G239">
        <v>0</v>
      </c>
      <c r="H239" t="str">
        <f>TEXT(clean_table[[#This Row],[Transaction Date]], "mmmm")</f>
        <v>November</v>
      </c>
      <c r="I239" t="str">
        <f>IF(WEEKDAY(clean_table[[#This Row],[Transaction Date]], 2) &lt;= 4, "Workday", "Ext-Weekend")</f>
        <v>Workday</v>
      </c>
    </row>
    <row r="240" spans="1:9" x14ac:dyDescent="0.2">
      <c r="A240" t="s">
        <v>5</v>
      </c>
      <c r="B240" s="1">
        <v>45615</v>
      </c>
      <c r="C240" t="s">
        <v>10</v>
      </c>
      <c r="D240" t="s">
        <v>11</v>
      </c>
      <c r="E240">
        <v>-75</v>
      </c>
      <c r="F240" t="str">
        <f>IF(clean_table[[#This Row],[Amount ($)]]&lt;0, "Spending", "Income")</f>
        <v>Spending</v>
      </c>
      <c r="G240">
        <v>0</v>
      </c>
      <c r="H240" t="str">
        <f>TEXT(clean_table[[#This Row],[Transaction Date]], "mmmm")</f>
        <v>November</v>
      </c>
      <c r="I240" t="str">
        <f>IF(WEEKDAY(clean_table[[#This Row],[Transaction Date]], 2) &lt;= 4, "Workday", "Ext-Weekend")</f>
        <v>Workday</v>
      </c>
    </row>
    <row r="241" spans="1:9" x14ac:dyDescent="0.2">
      <c r="A241" t="s">
        <v>5</v>
      </c>
      <c r="B241" s="1">
        <v>45616</v>
      </c>
      <c r="C241" t="s">
        <v>10</v>
      </c>
      <c r="D241" t="s">
        <v>11</v>
      </c>
      <c r="E241">
        <v>-75</v>
      </c>
      <c r="F241" t="str">
        <f>IF(clean_table[[#This Row],[Amount ($)]]&lt;0, "Spending", "Income")</f>
        <v>Spending</v>
      </c>
      <c r="G241">
        <v>0</v>
      </c>
      <c r="H241" t="str">
        <f>TEXT(clean_table[[#This Row],[Transaction Date]], "mmmm")</f>
        <v>November</v>
      </c>
      <c r="I241" t="str">
        <f>IF(WEEKDAY(clean_table[[#This Row],[Transaction Date]], 2) &lt;= 4, "Workday", "Ext-Weekend")</f>
        <v>Workday</v>
      </c>
    </row>
    <row r="242" spans="1:9" x14ac:dyDescent="0.2">
      <c r="A242" t="s">
        <v>5</v>
      </c>
      <c r="B242" s="1">
        <v>45617</v>
      </c>
      <c r="C242" t="s">
        <v>12</v>
      </c>
      <c r="D242" t="s">
        <v>45</v>
      </c>
      <c r="E242">
        <v>-4.5199999999999996</v>
      </c>
      <c r="F242" t="str">
        <f>IF(clean_table[[#This Row],[Amount ($)]]&lt;0, "Spending", "Income")</f>
        <v>Spending</v>
      </c>
      <c r="G242">
        <v>0</v>
      </c>
      <c r="H242" t="str">
        <f>TEXT(clean_table[[#This Row],[Transaction Date]], "mmmm")</f>
        <v>November</v>
      </c>
      <c r="I242" t="str">
        <f>IF(WEEKDAY(clean_table[[#This Row],[Transaction Date]], 2) &lt;= 4, "Workday", "Ext-Weekend")</f>
        <v>Workday</v>
      </c>
    </row>
    <row r="243" spans="1:9" x14ac:dyDescent="0.2">
      <c r="A243" t="s">
        <v>5</v>
      </c>
      <c r="B243" s="1">
        <v>45617</v>
      </c>
      <c r="C243" t="s">
        <v>12</v>
      </c>
      <c r="D243" t="s">
        <v>53</v>
      </c>
      <c r="E243">
        <v>-8.4600000000000009</v>
      </c>
      <c r="F243" t="str">
        <f>IF(clean_table[[#This Row],[Amount ($)]]&lt;0, "Spending", "Income")</f>
        <v>Spending</v>
      </c>
      <c r="G243">
        <v>0</v>
      </c>
      <c r="H243" t="str">
        <f>TEXT(clean_table[[#This Row],[Transaction Date]], "mmmm")</f>
        <v>November</v>
      </c>
      <c r="I243" t="str">
        <f>IF(WEEKDAY(clean_table[[#This Row],[Transaction Date]], 2) &lt;= 4, "Workday", "Ext-Weekend")</f>
        <v>Workday</v>
      </c>
    </row>
    <row r="244" spans="1:9" x14ac:dyDescent="0.2">
      <c r="A244" t="s">
        <v>5</v>
      </c>
      <c r="B244" s="1">
        <v>45617</v>
      </c>
      <c r="C244" t="s">
        <v>10</v>
      </c>
      <c r="D244" t="s">
        <v>11</v>
      </c>
      <c r="E244">
        <v>-75</v>
      </c>
      <c r="F244" t="str">
        <f>IF(clean_table[[#This Row],[Amount ($)]]&lt;0, "Spending", "Income")</f>
        <v>Spending</v>
      </c>
      <c r="G244">
        <v>0</v>
      </c>
      <c r="H244" t="str">
        <f>TEXT(clean_table[[#This Row],[Transaction Date]], "mmmm")</f>
        <v>November</v>
      </c>
      <c r="I244" t="str">
        <f>IF(WEEKDAY(clean_table[[#This Row],[Transaction Date]], 2) &lt;= 4, "Workday", "Ext-Weekend")</f>
        <v>Workday</v>
      </c>
    </row>
    <row r="245" spans="1:9" x14ac:dyDescent="0.2">
      <c r="A245" t="s">
        <v>5</v>
      </c>
      <c r="B245" s="1">
        <v>45618</v>
      </c>
      <c r="C245" t="s">
        <v>6</v>
      </c>
      <c r="D245" t="s">
        <v>7</v>
      </c>
      <c r="E245">
        <v>-24</v>
      </c>
      <c r="F245" t="str">
        <f>IF(clean_table[[#This Row],[Amount ($)]]&lt;0, "Spending", "Income")</f>
        <v>Spending</v>
      </c>
      <c r="G245">
        <v>0</v>
      </c>
      <c r="H245" t="str">
        <f>TEXT(clean_table[[#This Row],[Transaction Date]], "mmmm")</f>
        <v>November</v>
      </c>
      <c r="I245" t="str">
        <f>IF(WEEKDAY(clean_table[[#This Row],[Transaction Date]], 2) &lt;= 4, "Workday", "Ext-Weekend")</f>
        <v>Ext-Weekend</v>
      </c>
    </row>
    <row r="246" spans="1:9" hidden="1" x14ac:dyDescent="0.2">
      <c r="A246" t="s">
        <v>5</v>
      </c>
      <c r="B246" s="1">
        <v>45618</v>
      </c>
      <c r="C246" t="s">
        <v>17</v>
      </c>
      <c r="D246" t="s">
        <v>18</v>
      </c>
      <c r="E246">
        <v>-176.4</v>
      </c>
      <c r="F246" t="str">
        <f>IF(clean_table[[#This Row],[Amount ($)]]&lt;0, "Spending", "Income")</f>
        <v>Spending</v>
      </c>
      <c r="G246">
        <v>0</v>
      </c>
      <c r="H246" t="str">
        <f>TEXT(clean_table[[#This Row],[Transaction Date]], "mmmm")</f>
        <v>November</v>
      </c>
      <c r="I246" t="str">
        <f>IF(WEEKDAY(clean_table[[#This Row],[Transaction Date]], 2) &lt;= 4, "Workday", "Ext-Weekend")</f>
        <v>Ext-Weekend</v>
      </c>
    </row>
    <row r="247" spans="1:9" hidden="1" x14ac:dyDescent="0.2">
      <c r="A247" t="s">
        <v>56</v>
      </c>
      <c r="B247" s="1">
        <v>45618</v>
      </c>
      <c r="C247" t="s">
        <v>17</v>
      </c>
      <c r="D247" t="s">
        <v>57</v>
      </c>
      <c r="E247">
        <v>-176.4</v>
      </c>
      <c r="F247" t="str">
        <f>IF(clean_table[[#This Row],[Amount ($)]]&lt;0, "Spending", "Income")</f>
        <v>Spending</v>
      </c>
      <c r="G247">
        <v>0</v>
      </c>
      <c r="H247" t="str">
        <f>TEXT(clean_table[[#This Row],[Transaction Date]], "mmmm")</f>
        <v>November</v>
      </c>
      <c r="I247" t="str">
        <f>IF(WEEKDAY(clean_table[[#This Row],[Transaction Date]], 2) &lt;= 4, "Workday", "Ext-Weekend")</f>
        <v>Ext-Weekend</v>
      </c>
    </row>
  </sheetData>
  <sheetProtection sheet="1" objects="1" scenarios="1" selectLockedCells="1"/>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PivotCategory_Chart</vt:lpstr>
      <vt:lpstr>PivotMerchant_Calculation</vt:lpstr>
      <vt:lpstr>Expenses_Data</vt:lpstr>
      <vt:lpstr>Earnings_Data</vt:lpstr>
      <vt:lpstr>PivotExpenses_Chart</vt:lpstr>
      <vt:lpstr>PivotEarnings_Chart</vt:lpstr>
      <vt:lpstr>Dashboard</vt:lpstr>
      <vt:lpstr>Pivot_Earnings</vt:lpstr>
      <vt:lpstr>Pivot_Expenses</vt:lpstr>
      <vt:lpstr>Cleaned_Data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Griffin</cp:lastModifiedBy>
  <dcterms:created xsi:type="dcterms:W3CDTF">2024-11-28T15:15:37Z</dcterms:created>
  <dcterms:modified xsi:type="dcterms:W3CDTF">2024-12-14T20:47:37Z</dcterms:modified>
</cp:coreProperties>
</file>