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4C92767D-3992-4567-A9FE-2E12386EA15F}" xr6:coauthVersionLast="44" xr6:coauthVersionMax="44" xr10:uidLastSave="{00000000-0000-0000-0000-000000000000}"/>
  <bookViews>
    <workbookView xWindow="-25335" yWindow="3570" windowWidth="21600" windowHeight="11385" firstSheet="5" activeTab="16" xr2:uid="{00000000-000D-0000-FFFF-FFFF00000000}"/>
  </bookViews>
  <sheets>
    <sheet name="S3_1" sheetId="1" r:id="rId1"/>
    <sheet name="S3_10" sheetId="2" r:id="rId2"/>
    <sheet name="S3_11" sheetId="3" r:id="rId3"/>
    <sheet name="S3_12" sheetId="4" r:id="rId4"/>
    <sheet name="S3_13" sheetId="5" r:id="rId5"/>
    <sheet name="S3_14" sheetId="6" r:id="rId6"/>
    <sheet name="S3_2" sheetId="7" r:id="rId7"/>
    <sheet name="S3_3" sheetId="8" r:id="rId8"/>
    <sheet name="S3_4" sheetId="9" r:id="rId9"/>
    <sheet name="S3_5" sheetId="10" r:id="rId10"/>
    <sheet name="S3_6" sheetId="11" r:id="rId11"/>
    <sheet name="S3_7-1" sheetId="12" r:id="rId12"/>
    <sheet name="S3_7-2" sheetId="13" r:id="rId13"/>
    <sheet name="S3_7-3" sheetId="14" r:id="rId14"/>
    <sheet name="S3_7-4" sheetId="15" r:id="rId15"/>
    <sheet name="S3_8" sheetId="16" r:id="rId16"/>
    <sheet name="S3_9" sheetId="17" r:id="rId17"/>
  </sheets>
  <externalReferences>
    <externalReference r:id="rId18"/>
    <externalReference r:id="rId19"/>
    <externalReference r:id="rId20"/>
    <externalReference r:id="rId21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nnsalesgrowth">'[1]Problem 5 data'!$D$2</definedName>
    <definedName name="cost">'[2]Problem 7'!$B$14</definedName>
    <definedName name="cutoffs">S3_9!$I$2:$J$6</definedName>
    <definedName name="demand">'[2]Problem 7'!$B$7</definedName>
    <definedName name="fullpricerevenue">'[2]Problem 7'!$B$11</definedName>
    <definedName name="Income_at_age_40">'[3]Problem 3 data'!$D$5:$D$492</definedName>
    <definedName name="inflation">'[1]Problem 5 data'!$D$5</definedName>
    <definedName name="leftover">'[2]Problem 7'!$B$12</definedName>
    <definedName name="leftoverrevenue">'[2]Problem 7'!$B$13</definedName>
    <definedName name="limit_salvage1">'[2]Problem 7'!$B$6</definedName>
    <definedName name="lookage" localSheetId="13">'[4]S3_7-2'!$B$4:$C$13</definedName>
    <definedName name="lookage" localSheetId="14">'[4]S3_7-2'!$B$4:$C$13</definedName>
    <definedName name="lookage">'S3_7-2'!$B$4:$C$13</definedName>
    <definedName name="lookexp" localSheetId="14">'[4]S3_7-3'!$B$3:$C$12</definedName>
    <definedName name="lookexp">'S3_7-3'!$B$3:$C$12</definedName>
    <definedName name="looksal" localSheetId="12">'[4]S3_7-1'!$B$3:$C$12</definedName>
    <definedName name="looksal" localSheetId="13">'[4]S3_7-1'!$B$3:$C$12</definedName>
    <definedName name="looksal" localSheetId="14">'[4]S3_7-1'!$B$3:$C$12</definedName>
    <definedName name="looksal">'S3_7-1'!$B$3:$C$12</definedName>
    <definedName name="lookup" localSheetId="1">S3_10!$E$5:$G$40</definedName>
    <definedName name="lookup" localSheetId="4">S3_13!$D$5:$F$50</definedName>
    <definedName name="lookup" localSheetId="9">S3_5!$B$4:$E$7</definedName>
    <definedName name="lookup" localSheetId="15">S3_8!$B$5:$H$13</definedName>
    <definedName name="lookup">S3_1!$C$4:$E$45</definedName>
    <definedName name="lookupprice">S3_14!$F$4:$G$86</definedName>
    <definedName name="orderquantity">'[2]Problem 7'!$B$1</definedName>
    <definedName name="Parent_Income">'[3]Problem 3 data'!$C$5:$C$492</definedName>
    <definedName name="Play_type">'[1]Problem 7 data'!$C$5:$C$448</definedName>
    <definedName name="Qual">S3_2!$C$2:$F$82</definedName>
    <definedName name="Return">'[2]Problem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localSheetId="5" hidden="1">2</definedName>
    <definedName name="RiskCollectDistributionSamples" hidden="1">0</definedName>
    <definedName name="RiskFixedSeed" hidden="1">1</definedName>
    <definedName name="RiskHasSettings" localSheetId="5" hidden="1">6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localSheetId="5" hidden="1">10000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localSheetId="5" hidden="1">FALSE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  <definedName name="salesprice">'[2]Problem 7'!$B$3</definedName>
    <definedName name="salvage1">'[2]Problem 7'!$B$4</definedName>
    <definedName name="salvage2">'[2]Problem 7'!$B$5</definedName>
    <definedName name="Satis">S3_2!#REF!</definedName>
    <definedName name="soldfullprice">'[2]Problem 7'!$B$10</definedName>
    <definedName name="solver_adj" localSheetId="6" hidden="1">S3_2!$A$3:$A$82</definedName>
    <definedName name="solver_cvg" localSheetId="6" hidden="1">0.0001</definedName>
    <definedName name="solver_drv" localSheetId="6" hidden="1">1</definedName>
    <definedName name="solver_eng" localSheetId="6" hidden="1">3</definedName>
    <definedName name="solver_est" localSheetId="6" hidden="1">1</definedName>
    <definedName name="solver_ibd" localSheetId="6" hidden="1">2</definedName>
    <definedName name="solver_itr" localSheetId="6" hidden="1">100</definedName>
    <definedName name="solver_lhs1" localSheetId="6" hidden="1">S3_2!$A$3:$A$82</definedName>
    <definedName name="solver_lhs2" localSheetId="6" hidden="1">S3_2!$A$3:$A$82</definedName>
    <definedName name="solver_lhs3" localSheetId="6" hidden="1">S3_2!$A$3:$A$82</definedName>
    <definedName name="solver_lin" localSheetId="6" hidden="1">2</definedName>
    <definedName name="solver_mip" localSheetId="6" hidden="1">50000</definedName>
    <definedName name="solver_mni" localSheetId="6" hidden="1">3000</definedName>
    <definedName name="solver_mrt" localSheetId="6" hidden="1">0.25</definedName>
    <definedName name="solver_neg" localSheetId="6" hidden="1">2</definedName>
    <definedName name="solver_nod" localSheetId="6" hidden="1">50000</definedName>
    <definedName name="solver_num" localSheetId="6" hidden="1">3</definedName>
    <definedName name="solver_nwt" localSheetId="6" hidden="1">1</definedName>
    <definedName name="solver_ofx" localSheetId="6" hidden="1">2</definedName>
    <definedName name="solver_opt" localSheetId="6" hidden="1">S3_2!#REF!</definedName>
    <definedName name="solver_pre" localSheetId="6" hidden="1">0.000001</definedName>
    <definedName name="solver_pro" localSheetId="6" hidden="1">2</definedName>
    <definedName name="solver_rbv" localSheetId="6" hidden="1">1</definedName>
    <definedName name="solver_rel1" localSheetId="6" hidden="1">1</definedName>
    <definedName name="solver_rel2" localSheetId="6" hidden="1">4</definedName>
    <definedName name="solver_rel3" localSheetId="6" hidden="1">3</definedName>
    <definedName name="solver_reo" localSheetId="6" hidden="1">2</definedName>
    <definedName name="solver_rep" localSheetId="6" hidden="1">2</definedName>
    <definedName name="solver_rhs1" localSheetId="6" hidden="1">4</definedName>
    <definedName name="solver_rhs2" localSheetId="6" hidden="1">integer</definedName>
    <definedName name="solver_rhs3" localSheetId="6" hidden="1">1</definedName>
    <definedName name="solver_rlx" localSheetId="6" hidden="1">2</definedName>
    <definedName name="solver_scl" localSheetId="6" hidden="1">2</definedName>
    <definedName name="solver_sho" localSheetId="6" hidden="1">2</definedName>
    <definedName name="solver_ssz" localSheetId="6" hidden="1">100</definedName>
    <definedName name="solver_std" localSheetId="6" hidden="1">0</definedName>
    <definedName name="solver_tim" localSheetId="6" hidden="1">1000</definedName>
    <definedName name="solver_tol" localSheetId="6" hidden="1">0.0005</definedName>
    <definedName name="solver_typ" localSheetId="6" hidden="1">1</definedName>
    <definedName name="solver_val" localSheetId="6" hidden="1">0</definedName>
    <definedName name="solver_ver" localSheetId="6" hidden="1">2</definedName>
    <definedName name="Team">'[1]Problem 7 data'!$B$5:$B$448</definedName>
    <definedName name="unitcost">'[2]Problem 7'!$B$2</definedName>
    <definedName name="Yards">'[1]Problem 7 data'!$D$5:$D$448</definedName>
    <definedName name="year1price">'[1]Problem 5 data'!$D$4</definedName>
    <definedName name="Year1unitsales">'[1]Problem 5 data'!$D$1</definedName>
    <definedName name="yearcompenters">'[1]Problem 5 data'!$D$3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9" i="17" l="1"/>
  <c r="E118" i="17"/>
  <c r="E117" i="17"/>
  <c r="E116" i="17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F17" i="16" l="1"/>
  <c r="E17" i="16"/>
  <c r="D17" i="16"/>
  <c r="C17" i="16"/>
  <c r="E13" i="15"/>
  <c r="D13" i="15"/>
  <c r="C13" i="15"/>
  <c r="E12" i="15"/>
  <c r="D12" i="15"/>
  <c r="C12" i="15"/>
  <c r="E11" i="15"/>
  <c r="D11" i="15"/>
  <c r="C11" i="15"/>
  <c r="E10" i="15"/>
  <c r="D10" i="15"/>
  <c r="C10" i="15"/>
  <c r="E9" i="15"/>
  <c r="D9" i="15"/>
  <c r="C9" i="15"/>
  <c r="E8" i="15"/>
  <c r="D8" i="15"/>
  <c r="C8" i="15"/>
  <c r="E7" i="15"/>
  <c r="D7" i="15"/>
  <c r="C7" i="15"/>
  <c r="E6" i="15"/>
  <c r="D6" i="15"/>
  <c r="C6" i="15"/>
  <c r="E5" i="15"/>
  <c r="D5" i="15"/>
  <c r="C5" i="15"/>
  <c r="E4" i="15"/>
  <c r="D4" i="15"/>
  <c r="C4" i="15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H8" i="10"/>
  <c r="I7" i="10"/>
  <c r="H7" i="10"/>
  <c r="J7" i="10" s="1"/>
  <c r="I6" i="10"/>
  <c r="E6" i="10"/>
  <c r="H6" i="10" s="1"/>
  <c r="D6" i="10"/>
  <c r="I8" i="10" s="1"/>
  <c r="E5" i="10"/>
  <c r="H5" i="10" s="1"/>
  <c r="D5" i="10"/>
  <c r="I5" i="10" s="1"/>
  <c r="I4" i="10"/>
  <c r="E4" i="10"/>
  <c r="H4" i="10" s="1"/>
  <c r="D4" i="10"/>
  <c r="J6" i="10" l="1"/>
  <c r="J5" i="10"/>
  <c r="J4" i="10"/>
  <c r="J8" i="10"/>
  <c r="G12" i="9" l="1"/>
  <c r="G11" i="9"/>
  <c r="G10" i="9"/>
  <c r="G8" i="9"/>
  <c r="D8" i="9"/>
  <c r="G7" i="9"/>
  <c r="G6" i="9"/>
  <c r="D6" i="9"/>
  <c r="G9" i="9" s="1"/>
  <c r="G10" i="8" l="1"/>
  <c r="G9" i="8"/>
  <c r="G8" i="8"/>
  <c r="G7" i="8"/>
  <c r="G6" i="8"/>
  <c r="G82" i="7" l="1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O18" i="6" l="1"/>
  <c r="P18" i="6" s="1"/>
  <c r="O17" i="6"/>
  <c r="P17" i="6" s="1"/>
  <c r="O16" i="6"/>
  <c r="P16" i="6" s="1"/>
  <c r="O15" i="6"/>
  <c r="P15" i="6" s="1"/>
  <c r="O14" i="6"/>
  <c r="P14" i="6" s="1"/>
  <c r="O13" i="6"/>
  <c r="P13" i="6" s="1"/>
  <c r="O12" i="6"/>
  <c r="P12" i="6" s="1"/>
  <c r="O11" i="6"/>
  <c r="P11" i="6" s="1"/>
  <c r="O10" i="6"/>
  <c r="P10" i="6" s="1"/>
  <c r="O9" i="6"/>
  <c r="P9" i="6" s="1"/>
  <c r="O8" i="6"/>
  <c r="P8" i="6" s="1"/>
  <c r="O7" i="6"/>
  <c r="P7" i="6" s="1"/>
  <c r="O6" i="6"/>
  <c r="P6" i="6" s="1"/>
  <c r="O5" i="6"/>
  <c r="P5" i="6" s="1"/>
  <c r="Q3" i="6" l="1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2" i="4" l="1"/>
  <c r="J2" i="4"/>
  <c r="F7" i="3" l="1"/>
  <c r="B40" i="2" l="1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I9" i="1" l="1"/>
  <c r="H9" i="1"/>
</calcChain>
</file>

<file path=xl/sharedStrings.xml><?xml version="1.0" encoding="utf-8"?>
<sst xmlns="http://schemas.openxmlformats.org/spreadsheetml/2006/main" count="409" uniqueCount="258">
  <si>
    <t>ID CODE</t>
  </si>
  <si>
    <t>Salary</t>
  </si>
  <si>
    <t>Experience</t>
  </si>
  <si>
    <t>ID Code</t>
  </si>
  <si>
    <t>Jobs</t>
  </si>
  <si>
    <t>Rank</t>
  </si>
  <si>
    <t>Assigned to</t>
  </si>
  <si>
    <t>Worker</t>
  </si>
  <si>
    <t>Dollars</t>
  </si>
  <si>
    <t>To?</t>
  </si>
  <si>
    <t>Value</t>
  </si>
  <si>
    <t>pesos</t>
  </si>
  <si>
    <t>yen</t>
  </si>
  <si>
    <t>euros</t>
  </si>
  <si>
    <t>Player</t>
  </si>
  <si>
    <t>TD</t>
  </si>
  <si>
    <t>Int</t>
  </si>
  <si>
    <t xml:space="preserve"> Peyton Manning</t>
  </si>
  <si>
    <t xml:space="preserve"> Name</t>
  </si>
  <si>
    <t>Team</t>
  </si>
  <si>
    <t>G</t>
  </si>
  <si>
    <t xml:space="preserve">QBRat </t>
  </si>
  <si>
    <t xml:space="preserve">Comp </t>
  </si>
  <si>
    <t xml:space="preserve">Att </t>
  </si>
  <si>
    <t xml:space="preserve">Pct </t>
  </si>
  <si>
    <t xml:space="preserve">Yds </t>
  </si>
  <si>
    <t xml:space="preserve">Y/G </t>
  </si>
  <si>
    <t xml:space="preserve">Y/A </t>
  </si>
  <si>
    <t xml:space="preserve">TD </t>
  </si>
  <si>
    <t xml:space="preserve">Int </t>
  </si>
  <si>
    <t xml:space="preserve"> Nick Foles</t>
  </si>
  <si>
    <t>PHI</t>
  </si>
  <si>
    <t>In cell I2</t>
  </si>
  <si>
    <t>DEN</t>
  </si>
  <si>
    <t>I have a dropdown box</t>
  </si>
  <si>
    <t xml:space="preserve"> Josh McCown</t>
  </si>
  <si>
    <t>CHI</t>
  </si>
  <si>
    <t>which I can use to select</t>
  </si>
  <si>
    <t xml:space="preserve"> Philip Rivers</t>
  </si>
  <si>
    <t>SDG</t>
  </si>
  <si>
    <t>the name of an</t>
  </si>
  <si>
    <t xml:space="preserve"> Aaron Rodgers</t>
  </si>
  <si>
    <t>GNB</t>
  </si>
  <si>
    <t>NFL QB.</t>
  </si>
  <si>
    <t xml:space="preserve"> Drew Brees</t>
  </si>
  <si>
    <t>NOR</t>
  </si>
  <si>
    <t>Write formulas in J2</t>
  </si>
  <si>
    <t xml:space="preserve"> Russell Wilson</t>
  </si>
  <si>
    <t>SEA</t>
  </si>
  <si>
    <t>and K2 which place the QB's</t>
  </si>
  <si>
    <t xml:space="preserve"> Tony Romo</t>
  </si>
  <si>
    <t>DAL</t>
  </si>
  <si>
    <t>TD's in J2</t>
  </si>
  <si>
    <t xml:space="preserve"> Ben Roethlisberger</t>
  </si>
  <si>
    <t>PIT</t>
  </si>
  <si>
    <t>and Interceptions in K2</t>
  </si>
  <si>
    <t xml:space="preserve"> Colin Kaepernick</t>
  </si>
  <si>
    <t>SFO</t>
  </si>
  <si>
    <t>10 points.</t>
  </si>
  <si>
    <t xml:space="preserve"> Sam Bradford</t>
  </si>
  <si>
    <t>STL</t>
  </si>
  <si>
    <t xml:space="preserve"> Matt Ryan</t>
  </si>
  <si>
    <t>ATL</t>
  </si>
  <si>
    <t xml:space="preserve"> Jay Cutler</t>
  </si>
  <si>
    <t xml:space="preserve"> Alex Smith</t>
  </si>
  <si>
    <t>KAN</t>
  </si>
  <si>
    <t xml:space="preserve"> Andy Dalton</t>
  </si>
  <si>
    <t>CIN</t>
  </si>
  <si>
    <t xml:space="preserve"> Cam Newton</t>
  </si>
  <si>
    <t>CAR</t>
  </si>
  <si>
    <t xml:space="preserve"> Tom Brady</t>
  </si>
  <si>
    <t>NWE</t>
  </si>
  <si>
    <t xml:space="preserve"> Andrew Luck</t>
  </si>
  <si>
    <t>IND</t>
  </si>
  <si>
    <t xml:space="preserve"> Matthew Stafford</t>
  </si>
  <si>
    <t>DET</t>
  </si>
  <si>
    <t xml:space="preserve"> Mike Glennon</t>
  </si>
  <si>
    <t>TAM</t>
  </si>
  <si>
    <t xml:space="preserve"> Carson Palmer</t>
  </si>
  <si>
    <t>ARI</t>
  </si>
  <si>
    <t xml:space="preserve"> Robert Griffin III</t>
  </si>
  <si>
    <t>WAS</t>
  </si>
  <si>
    <t xml:space="preserve"> Ryan Fitzpatrick</t>
  </si>
  <si>
    <t>TEN</t>
  </si>
  <si>
    <t xml:space="preserve"> Ryan Tannehill</t>
  </si>
  <si>
    <t>MIA</t>
  </si>
  <si>
    <t xml:space="preserve"> Matt Cassel</t>
  </si>
  <si>
    <t>MIN</t>
  </si>
  <si>
    <t xml:space="preserve"> Kellen Clemens</t>
  </si>
  <si>
    <t xml:space="preserve"> Case Keenum</t>
  </si>
  <si>
    <t>HOU</t>
  </si>
  <si>
    <t xml:space="preserve"> Christian Ponder</t>
  </si>
  <si>
    <t xml:space="preserve"> EJ Manuel</t>
  </si>
  <si>
    <t>BUF</t>
  </si>
  <si>
    <t xml:space="preserve"> Jason Campbell</t>
  </si>
  <si>
    <t>CLE</t>
  </si>
  <si>
    <t xml:space="preserve"> Chad Henne</t>
  </si>
  <si>
    <t>JAC</t>
  </si>
  <si>
    <t xml:space="preserve"> Joe Flacco</t>
  </si>
  <si>
    <t>BAL</t>
  </si>
  <si>
    <t xml:space="preserve"> Matt Schaub</t>
  </si>
  <si>
    <t xml:space="preserve"> Brandon Weeden</t>
  </si>
  <si>
    <t xml:space="preserve"> Eli Manning</t>
  </si>
  <si>
    <t>NYG</t>
  </si>
  <si>
    <t xml:space="preserve"> Terrelle Pryor</t>
  </si>
  <si>
    <t>OAK</t>
  </si>
  <si>
    <t xml:space="preserve"> Geno Smith</t>
  </si>
  <si>
    <t>NYJ</t>
  </si>
  <si>
    <t>Use formulas to make sure the yellow cells</t>
  </si>
  <si>
    <t>have the correct age and salary for each player</t>
  </si>
  <si>
    <t>10 points</t>
  </si>
  <si>
    <t>Age</t>
  </si>
  <si>
    <t>Steve Nash</t>
  </si>
  <si>
    <t>Adonal Foyle</t>
  </si>
  <si>
    <t>Maurice Taylor</t>
  </si>
  <si>
    <t>Al Harrington</t>
  </si>
  <si>
    <t>Tyson Chandler</t>
  </si>
  <si>
    <t>Andre Miller</t>
  </si>
  <si>
    <t>Jason Richardson</t>
  </si>
  <si>
    <t>Antoine Walker</t>
  </si>
  <si>
    <t>Brad Miller</t>
  </si>
  <si>
    <t>Austin Croshere</t>
  </si>
  <si>
    <t>Zydrunas Ilguaskas</t>
  </si>
  <si>
    <t>Ben Wallace</t>
  </si>
  <si>
    <t>Erick Dampier</t>
  </si>
  <si>
    <t>Bobby Simmons</t>
  </si>
  <si>
    <t>Kelvin Cato</t>
  </si>
  <si>
    <t>Bonzi Wells</t>
  </si>
  <si>
    <t>Samuel Dalembert</t>
  </si>
  <si>
    <t>Richard Hamilton</t>
  </si>
  <si>
    <t>Corey Maggette</t>
  </si>
  <si>
    <t>Tony Parker</t>
  </si>
  <si>
    <t>Cuttino Mobley</t>
  </si>
  <si>
    <t>Jerry Stackhouse</t>
  </si>
  <si>
    <t>Darius Miles</t>
  </si>
  <si>
    <t>Jamaal Magloire</t>
  </si>
  <si>
    <t>Desmond Mason</t>
  </si>
  <si>
    <t>Mehmet Okur</t>
  </si>
  <si>
    <t>Eddy Curry</t>
  </si>
  <si>
    <t>Jamal Crawford</t>
  </si>
  <si>
    <t>P.J. Brown</t>
  </si>
  <si>
    <t>Jason Terry</t>
  </si>
  <si>
    <t>Lorenzen Wright</t>
  </si>
  <si>
    <t>Jason Williams</t>
  </si>
  <si>
    <t>Peja Stojakovic</t>
  </si>
  <si>
    <t>Joe Smith</t>
  </si>
  <si>
    <t>Kwame Brown</t>
  </si>
  <si>
    <t>Johnathan Bender</t>
  </si>
  <si>
    <t>Manu Ginobili</t>
  </si>
  <si>
    <t>Kenny Thomas</t>
  </si>
  <si>
    <t>Troy Murphy</t>
  </si>
  <si>
    <t>Kurt Thomas</t>
  </si>
  <si>
    <t>Malik Rose</t>
  </si>
  <si>
    <t>Mike Miller</t>
  </si>
  <si>
    <t>Quentin Richardson</t>
  </si>
  <si>
    <t>Rasho Nesterovic</t>
  </si>
  <si>
    <t>Ron Artest</t>
  </si>
  <si>
    <t>Ruben Patterson</t>
  </si>
  <si>
    <t>Total Owed 3</t>
  </si>
  <si>
    <t>Code</t>
  </si>
  <si>
    <t>Price</t>
  </si>
  <si>
    <t>Hardware store order</t>
  </si>
  <si>
    <t>Column F gives 3M</t>
  </si>
  <si>
    <t>AA</t>
  </si>
  <si>
    <t>Quantity</t>
  </si>
  <si>
    <t>Owed</t>
  </si>
  <si>
    <t>product codes</t>
  </si>
  <si>
    <t>BBB</t>
  </si>
  <si>
    <t>and Column G</t>
  </si>
  <si>
    <t>CC</t>
  </si>
  <si>
    <t>gives the price</t>
  </si>
  <si>
    <t>DD</t>
  </si>
  <si>
    <t>for each 3M</t>
  </si>
  <si>
    <t>FF</t>
  </si>
  <si>
    <t>product.</t>
  </si>
  <si>
    <t>Column M and N</t>
  </si>
  <si>
    <t>give the order</t>
  </si>
  <si>
    <t>placed by a hardware store</t>
  </si>
  <si>
    <t>Use Excel functions to</t>
  </si>
  <si>
    <t>determine</t>
  </si>
  <si>
    <t>how much the hardware store</t>
  </si>
  <si>
    <t>owes 3 M.</t>
  </si>
  <si>
    <t>11 points</t>
  </si>
  <si>
    <t>Qual</t>
  </si>
  <si>
    <t>Quality</t>
  </si>
  <si>
    <t># of ads</t>
  </si>
  <si>
    <t>Unit cost</t>
  </si>
  <si>
    <t>Ads bought</t>
  </si>
  <si>
    <t>Cost</t>
  </si>
  <si>
    <t>1st term is cost to breakpoint and second term is cost of adds beyond breakpoint</t>
  </si>
  <si>
    <t>Cost up to breakpoint</t>
  </si>
  <si>
    <t>Duration</t>
  </si>
  <si>
    <t>Loan rate</t>
  </si>
  <si>
    <t>Next rate - this rate</t>
  </si>
  <si>
    <t>Next Duration -this duration</t>
  </si>
  <si>
    <t>Fraction of way to next duration</t>
  </si>
  <si>
    <t>Distance tonext duration</t>
  </si>
  <si>
    <t>Rate</t>
  </si>
  <si>
    <t>Lat</t>
  </si>
  <si>
    <t>Long</t>
  </si>
  <si>
    <t>New York</t>
  </si>
  <si>
    <t>Boston</t>
  </si>
  <si>
    <t>Philadelphia</t>
  </si>
  <si>
    <t>Charlotte</t>
  </si>
  <si>
    <t>Atlanta</t>
  </si>
  <si>
    <t>New Orleans</t>
  </si>
  <si>
    <t>Miami</t>
  </si>
  <si>
    <t>Dallas</t>
  </si>
  <si>
    <t>Houston</t>
  </si>
  <si>
    <t>Chicago</t>
  </si>
  <si>
    <t>Detroit</t>
  </si>
  <si>
    <t>Cleveland</t>
  </si>
  <si>
    <t>Indy</t>
  </si>
  <si>
    <t>Denver</t>
  </si>
  <si>
    <t>Minneapolis</t>
  </si>
  <si>
    <t>Phoenix</t>
  </si>
  <si>
    <t>Salt Lake City</t>
  </si>
  <si>
    <t>LA</t>
  </si>
  <si>
    <t>SF</t>
  </si>
  <si>
    <t>SD</t>
  </si>
  <si>
    <t>Seattle</t>
  </si>
  <si>
    <t>Adam</t>
  </si>
  <si>
    <t>Tad</t>
  </si>
  <si>
    <t>Dixie</t>
  </si>
  <si>
    <t>Erica</t>
  </si>
  <si>
    <t>Jackson</t>
  </si>
  <si>
    <t>Amanda</t>
  </si>
  <si>
    <t>Aidan</t>
  </si>
  <si>
    <t>Kendall</t>
  </si>
  <si>
    <t>Bianca</t>
  </si>
  <si>
    <t>Zach</t>
  </si>
  <si>
    <t xml:space="preserve">Age </t>
  </si>
  <si>
    <t>TV</t>
  </si>
  <si>
    <t>Radios</t>
  </si>
  <si>
    <t>Ipods</t>
  </si>
  <si>
    <t>CD's</t>
  </si>
  <si>
    <t>Computers</t>
  </si>
  <si>
    <t>Printers</t>
  </si>
  <si>
    <t>Tom</t>
  </si>
  <si>
    <t>Dick</t>
  </si>
  <si>
    <t>Harry</t>
  </si>
  <si>
    <t>Wendy</t>
  </si>
  <si>
    <t>Charlene</t>
  </si>
  <si>
    <t>Juli</t>
  </si>
  <si>
    <t>Jami</t>
  </si>
  <si>
    <t>Vivian</t>
  </si>
  <si>
    <t>Christina</t>
  </si>
  <si>
    <t>Units sold</t>
  </si>
  <si>
    <t>Salesperson</t>
  </si>
  <si>
    <t>Radio</t>
  </si>
  <si>
    <t>Printer</t>
  </si>
  <si>
    <t>F</t>
  </si>
  <si>
    <t>D</t>
  </si>
  <si>
    <t>C</t>
  </si>
  <si>
    <t>B</t>
  </si>
  <si>
    <t>Score</t>
  </si>
  <si>
    <t>Grade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</si>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</sst>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6" fillId="0" borderId="0"/>
  </cellStyleXfs>
  <cellXfs count="18">
    <xf numFmtId="0" fontId="0" fillId="0" borderId="0" xfId="0"/>
    <xf numFmtId="164" fontId="0" fillId="0" borderId="0" xfId="0" applyNumberFormat="1"/>
    <xf numFmtId="0" fontId="1" fillId="0" borderId="0" xfId="3"/>
    <xf numFmtId="2" fontId="1" fillId="0" borderId="0" xfId="3" applyNumberFormat="1"/>
    <xf numFmtId="0" fontId="1" fillId="2" borderId="0" xfId="3" applyFill="1"/>
    <xf numFmtId="0" fontId="4" fillId="2" borderId="0" xfId="3" applyFont="1" applyFill="1"/>
    <xf numFmtId="0" fontId="4" fillId="0" borderId="0" xfId="3" applyFont="1"/>
    <xf numFmtId="0" fontId="5" fillId="0" borderId="0" xfId="3" applyFont="1"/>
    <xf numFmtId="165" fontId="1" fillId="0" borderId="0" xfId="3" applyNumberFormat="1"/>
    <xf numFmtId="0" fontId="3" fillId="0" borderId="0" xfId="4"/>
    <xf numFmtId="44" fontId="0" fillId="0" borderId="0" xfId="1" applyFont="1"/>
    <xf numFmtId="44" fontId="3" fillId="0" borderId="0" xfId="4" applyNumberFormat="1"/>
    <xf numFmtId="0" fontId="3" fillId="0" borderId="0" xfId="4" applyAlignment="1">
      <alignment wrapText="1"/>
    </xf>
    <xf numFmtId="9" fontId="0" fillId="0" borderId="0" xfId="2" applyFont="1"/>
    <xf numFmtId="9" fontId="3" fillId="0" borderId="0" xfId="4" applyNumberFormat="1"/>
    <xf numFmtId="10" fontId="0" fillId="0" borderId="0" xfId="2" applyNumberFormat="1" applyFont="1"/>
    <xf numFmtId="0" fontId="6" fillId="0" borderId="0" xfId="5"/>
    <xf numFmtId="0" fontId="7" fillId="0" borderId="0" xfId="4" applyFont="1"/>
  </cellXfs>
  <cellStyles count="6">
    <cellStyle name="Currency" xfId="1" builtinId="4"/>
    <cellStyle name="Normal" xfId="0" builtinId="0"/>
    <cellStyle name="Normal 2" xfId="3" xr:uid="{051A32E4-8802-4BCD-8597-C9B12984B227}"/>
    <cellStyle name="Normal 3" xfId="4" xr:uid="{8E44BE04-5E1B-41F1-B3CB-D85CB8868627}"/>
    <cellStyle name="Normal 4" xfId="5" xr:uid="{021B2314-BFFA-4059-AB11-FE425CDD12E6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BZANsampleexams1.zip/MondayFeb17exam1answerdonotpo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BZANsampleexams1.zip/Sept30answersdonotpo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BZANsampleexams1.zip/Feb25examanswrsdonotpo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xlskills/Folder%2003/S3_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 email and honor code"/>
      <sheetName val="Problem 1 data"/>
      <sheetName val="Problem 2 data"/>
      <sheetName val="Problem 3 data"/>
      <sheetName val="Problem 4 data"/>
      <sheetName val="Problem 5 data"/>
      <sheetName val="Problem 6 data"/>
      <sheetName val="Problem 7 data"/>
      <sheetName val="Problem 8 data"/>
    </sheetNames>
    <sheetDataSet>
      <sheetData sheetId="0"/>
      <sheetData sheetId="1"/>
      <sheetData sheetId="2"/>
      <sheetData sheetId="3"/>
      <sheetData sheetId="4"/>
      <sheetData sheetId="5">
        <row r="1">
          <cell r="D1">
            <v>100</v>
          </cell>
        </row>
        <row r="2">
          <cell r="D2">
            <v>0.15</v>
          </cell>
        </row>
        <row r="3">
          <cell r="D3">
            <v>5</v>
          </cell>
        </row>
        <row r="4">
          <cell r="D4">
            <v>5</v>
          </cell>
        </row>
        <row r="5">
          <cell r="D5">
            <v>0.02</v>
          </cell>
        </row>
      </sheetData>
      <sheetData sheetId="6"/>
      <sheetData sheetId="7">
        <row r="5">
          <cell r="B5" t="str">
            <v>Green Bay Packers</v>
          </cell>
          <cell r="C5" t="str">
            <v>run</v>
          </cell>
          <cell r="D5">
            <v>5</v>
          </cell>
        </row>
        <row r="6">
          <cell r="B6" t="str">
            <v>Oakland Raiders</v>
          </cell>
          <cell r="C6" t="str">
            <v>run</v>
          </cell>
          <cell r="D6">
            <v>2</v>
          </cell>
        </row>
        <row r="7">
          <cell r="B7" t="str">
            <v>Washington Redskins</v>
          </cell>
          <cell r="C7" t="str">
            <v>pass</v>
          </cell>
          <cell r="D7">
            <v>0</v>
          </cell>
        </row>
        <row r="8">
          <cell r="B8" t="str">
            <v>Houston Texans</v>
          </cell>
          <cell r="C8" t="str">
            <v>run</v>
          </cell>
          <cell r="D8">
            <v>0</v>
          </cell>
        </row>
        <row r="9">
          <cell r="B9" t="str">
            <v>Jacksonville Jaguars</v>
          </cell>
          <cell r="C9" t="str">
            <v>pass</v>
          </cell>
          <cell r="D9">
            <v>34</v>
          </cell>
        </row>
        <row r="10">
          <cell r="B10" t="str">
            <v>New York Jets</v>
          </cell>
          <cell r="C10" t="str">
            <v>pass</v>
          </cell>
          <cell r="D10">
            <v>15</v>
          </cell>
        </row>
        <row r="11">
          <cell r="B11" t="str">
            <v>Washington Redskins</v>
          </cell>
          <cell r="C11" t="str">
            <v>pass</v>
          </cell>
          <cell r="D11">
            <v>13</v>
          </cell>
        </row>
        <row r="12">
          <cell r="B12" t="str">
            <v>Pittsburgh Steelers</v>
          </cell>
          <cell r="C12" t="str">
            <v>run</v>
          </cell>
          <cell r="D12">
            <v>2</v>
          </cell>
        </row>
        <row r="13">
          <cell r="B13" t="str">
            <v>Atlanta Falcons</v>
          </cell>
          <cell r="C13" t="str">
            <v>run</v>
          </cell>
          <cell r="D13">
            <v>5</v>
          </cell>
        </row>
        <row r="14">
          <cell r="B14" t="str">
            <v>Pittsburgh Steelers</v>
          </cell>
          <cell r="C14" t="str">
            <v>run</v>
          </cell>
          <cell r="D14">
            <v>3</v>
          </cell>
        </row>
        <row r="15">
          <cell r="B15" t="str">
            <v>Washington Redskins</v>
          </cell>
          <cell r="C15" t="str">
            <v>run</v>
          </cell>
          <cell r="D15">
            <v>2</v>
          </cell>
        </row>
        <row r="16">
          <cell r="B16" t="str">
            <v>Buffalo Bills</v>
          </cell>
          <cell r="C16" t="str">
            <v>pass</v>
          </cell>
          <cell r="D16">
            <v>0</v>
          </cell>
        </row>
        <row r="17">
          <cell r="B17" t="str">
            <v>New York Jets</v>
          </cell>
          <cell r="C17" t="str">
            <v>run</v>
          </cell>
          <cell r="D17">
            <v>7</v>
          </cell>
        </row>
        <row r="18">
          <cell r="B18" t="str">
            <v>New York Jets</v>
          </cell>
          <cell r="C18" t="str">
            <v>run</v>
          </cell>
          <cell r="D18">
            <v>9</v>
          </cell>
        </row>
        <row r="19">
          <cell r="B19" t="str">
            <v>Pittsburgh Steelers</v>
          </cell>
          <cell r="C19" t="str">
            <v>run</v>
          </cell>
          <cell r="D19">
            <v>-2</v>
          </cell>
        </row>
        <row r="20">
          <cell r="B20" t="str">
            <v>Oakland Raiders</v>
          </cell>
          <cell r="C20" t="str">
            <v>pass</v>
          </cell>
          <cell r="D20">
            <v>-1</v>
          </cell>
        </row>
        <row r="21">
          <cell r="B21" t="str">
            <v>Atlanta Falcons</v>
          </cell>
          <cell r="C21" t="str">
            <v>run</v>
          </cell>
          <cell r="D21">
            <v>7</v>
          </cell>
        </row>
        <row r="22">
          <cell r="B22" t="str">
            <v>New York Giants</v>
          </cell>
          <cell r="C22" t="str">
            <v>run</v>
          </cell>
          <cell r="D22">
            <v>9</v>
          </cell>
        </row>
        <row r="23">
          <cell r="B23" t="str">
            <v>Cleveland Browns</v>
          </cell>
          <cell r="C23" t="str">
            <v>pass</v>
          </cell>
          <cell r="D23">
            <v>8</v>
          </cell>
        </row>
        <row r="24">
          <cell r="B24" t="str">
            <v>Minnesota Vikings</v>
          </cell>
          <cell r="C24" t="str">
            <v>run</v>
          </cell>
          <cell r="D24">
            <v>11</v>
          </cell>
        </row>
        <row r="25">
          <cell r="B25" t="str">
            <v>New York Jets</v>
          </cell>
          <cell r="C25" t="str">
            <v>pass</v>
          </cell>
          <cell r="D25">
            <v>3</v>
          </cell>
        </row>
        <row r="26">
          <cell r="B26" t="str">
            <v>Jacksonville Jaguars</v>
          </cell>
          <cell r="C26" t="str">
            <v>run</v>
          </cell>
          <cell r="D26">
            <v>7</v>
          </cell>
        </row>
        <row r="27">
          <cell r="B27" t="str">
            <v>Buffalo Bills</v>
          </cell>
          <cell r="C27" t="str">
            <v>run</v>
          </cell>
          <cell r="D27">
            <v>-3</v>
          </cell>
        </row>
        <row r="28">
          <cell r="B28" t="str">
            <v>Oakland Raiders</v>
          </cell>
          <cell r="C28" t="str">
            <v>run</v>
          </cell>
          <cell r="D28">
            <v>6</v>
          </cell>
        </row>
        <row r="29">
          <cell r="B29" t="str">
            <v>Minnesota Vikings</v>
          </cell>
          <cell r="C29" t="str">
            <v>pass</v>
          </cell>
          <cell r="D29">
            <v>33</v>
          </cell>
        </row>
        <row r="30">
          <cell r="B30" t="str">
            <v>Green Bay Packers</v>
          </cell>
          <cell r="C30" t="str">
            <v>pass</v>
          </cell>
          <cell r="D30">
            <v>22</v>
          </cell>
        </row>
        <row r="31">
          <cell r="B31" t="str">
            <v>Cleveland Browns</v>
          </cell>
          <cell r="C31" t="str">
            <v>run</v>
          </cell>
          <cell r="D31">
            <v>1</v>
          </cell>
        </row>
        <row r="32">
          <cell r="B32" t="str">
            <v>Cleveland Browns</v>
          </cell>
          <cell r="C32" t="str">
            <v>pass</v>
          </cell>
          <cell r="D32">
            <v>21</v>
          </cell>
        </row>
        <row r="33">
          <cell r="B33" t="str">
            <v>Cleveland Browns</v>
          </cell>
          <cell r="C33" t="str">
            <v>run</v>
          </cell>
          <cell r="D33">
            <v>3</v>
          </cell>
        </row>
        <row r="34">
          <cell r="B34" t="str">
            <v>Buffalo Bills</v>
          </cell>
          <cell r="C34" t="str">
            <v>run</v>
          </cell>
          <cell r="D34">
            <v>9</v>
          </cell>
        </row>
        <row r="35">
          <cell r="B35" t="str">
            <v>Green Bay Packers</v>
          </cell>
          <cell r="C35" t="str">
            <v>pass</v>
          </cell>
          <cell r="D35">
            <v>-2</v>
          </cell>
        </row>
        <row r="36">
          <cell r="B36" t="str">
            <v>Oakland Raiders</v>
          </cell>
          <cell r="C36" t="str">
            <v>pass</v>
          </cell>
          <cell r="D36">
            <v>9</v>
          </cell>
        </row>
        <row r="37">
          <cell r="B37" t="str">
            <v>Green Bay Packers</v>
          </cell>
          <cell r="C37" t="str">
            <v>pass</v>
          </cell>
          <cell r="D37">
            <v>35</v>
          </cell>
        </row>
        <row r="38">
          <cell r="B38" t="str">
            <v>Green Bay Packers</v>
          </cell>
          <cell r="C38" t="str">
            <v>run</v>
          </cell>
          <cell r="D38">
            <v>11</v>
          </cell>
        </row>
        <row r="39">
          <cell r="B39" t="str">
            <v>Atlanta Falcons</v>
          </cell>
          <cell r="C39" t="str">
            <v>run</v>
          </cell>
          <cell r="D39">
            <v>2</v>
          </cell>
        </row>
        <row r="40">
          <cell r="B40" t="str">
            <v>Jacksonville Jaguars</v>
          </cell>
          <cell r="C40" t="str">
            <v>run</v>
          </cell>
          <cell r="D40">
            <v>-1</v>
          </cell>
        </row>
        <row r="41">
          <cell r="B41" t="str">
            <v>Pittsburgh Steelers</v>
          </cell>
          <cell r="C41" t="str">
            <v>pass</v>
          </cell>
          <cell r="D41">
            <v>20</v>
          </cell>
        </row>
        <row r="42">
          <cell r="B42" t="str">
            <v>Houston Texans</v>
          </cell>
          <cell r="C42" t="str">
            <v>run</v>
          </cell>
          <cell r="D42">
            <v>8</v>
          </cell>
        </row>
        <row r="43">
          <cell r="B43" t="str">
            <v>New York Jets</v>
          </cell>
          <cell r="C43" t="str">
            <v>run</v>
          </cell>
          <cell r="D43">
            <v>6</v>
          </cell>
        </row>
        <row r="44">
          <cell r="B44" t="str">
            <v>Atlanta Falcons</v>
          </cell>
          <cell r="C44" t="str">
            <v>pass</v>
          </cell>
          <cell r="D44">
            <v>9</v>
          </cell>
        </row>
        <row r="45">
          <cell r="B45" t="str">
            <v>Houston Texans</v>
          </cell>
          <cell r="C45" t="str">
            <v>run</v>
          </cell>
          <cell r="D45">
            <v>8</v>
          </cell>
        </row>
        <row r="46">
          <cell r="B46" t="str">
            <v>New York Giants</v>
          </cell>
          <cell r="C46" t="str">
            <v>run</v>
          </cell>
          <cell r="D46">
            <v>-3</v>
          </cell>
        </row>
        <row r="47">
          <cell r="B47" t="str">
            <v>New York Jets</v>
          </cell>
          <cell r="C47" t="str">
            <v>run</v>
          </cell>
          <cell r="D47">
            <v>12</v>
          </cell>
        </row>
        <row r="48">
          <cell r="B48" t="str">
            <v>Cleveland Browns</v>
          </cell>
          <cell r="C48" t="str">
            <v>pass</v>
          </cell>
          <cell r="D48">
            <v>23</v>
          </cell>
        </row>
        <row r="49">
          <cell r="B49" t="str">
            <v>Minnesota Vikings</v>
          </cell>
          <cell r="C49" t="str">
            <v>pass</v>
          </cell>
          <cell r="D49">
            <v>33</v>
          </cell>
        </row>
        <row r="50">
          <cell r="B50" t="str">
            <v>Pittsburgh Steelers</v>
          </cell>
          <cell r="C50" t="str">
            <v>pass</v>
          </cell>
          <cell r="D50">
            <v>11</v>
          </cell>
        </row>
        <row r="51">
          <cell r="B51" t="str">
            <v>Jacksonville Jaguars</v>
          </cell>
          <cell r="C51" t="str">
            <v>pass</v>
          </cell>
          <cell r="D51">
            <v>7</v>
          </cell>
        </row>
        <row r="52">
          <cell r="B52" t="str">
            <v>Houston Texans</v>
          </cell>
          <cell r="C52" t="str">
            <v>run</v>
          </cell>
          <cell r="D52">
            <v>7</v>
          </cell>
        </row>
        <row r="53">
          <cell r="B53" t="str">
            <v>Atlanta Falcons</v>
          </cell>
          <cell r="C53" t="str">
            <v>run</v>
          </cell>
          <cell r="D53">
            <v>6</v>
          </cell>
        </row>
        <row r="54">
          <cell r="B54" t="str">
            <v>New York Giants</v>
          </cell>
          <cell r="C54" t="str">
            <v>run</v>
          </cell>
          <cell r="D54">
            <v>11</v>
          </cell>
        </row>
        <row r="55">
          <cell r="B55" t="str">
            <v>Buffalo Bills</v>
          </cell>
          <cell r="C55" t="str">
            <v>run</v>
          </cell>
          <cell r="D55">
            <v>2</v>
          </cell>
        </row>
        <row r="56">
          <cell r="B56" t="str">
            <v>Houston Texans</v>
          </cell>
          <cell r="C56" t="str">
            <v>run</v>
          </cell>
          <cell r="D56">
            <v>-2</v>
          </cell>
        </row>
        <row r="57">
          <cell r="B57" t="str">
            <v>Washington Redskins</v>
          </cell>
          <cell r="C57" t="str">
            <v>run</v>
          </cell>
          <cell r="D57">
            <v>12</v>
          </cell>
        </row>
        <row r="58">
          <cell r="B58" t="str">
            <v>Jacksonville Jaguars</v>
          </cell>
          <cell r="C58" t="str">
            <v>pass</v>
          </cell>
          <cell r="D58">
            <v>3</v>
          </cell>
        </row>
        <row r="59">
          <cell r="B59" t="str">
            <v>New York Giants</v>
          </cell>
          <cell r="C59" t="str">
            <v>pass</v>
          </cell>
          <cell r="D59">
            <v>19</v>
          </cell>
        </row>
        <row r="60">
          <cell r="B60" t="str">
            <v>Cleveland Browns</v>
          </cell>
          <cell r="C60" t="str">
            <v>pass</v>
          </cell>
          <cell r="D60">
            <v>26</v>
          </cell>
        </row>
        <row r="61">
          <cell r="B61" t="str">
            <v>New York Jets</v>
          </cell>
          <cell r="C61" t="str">
            <v>pass</v>
          </cell>
          <cell r="D61">
            <v>26</v>
          </cell>
        </row>
        <row r="62">
          <cell r="B62" t="str">
            <v>New York Giants</v>
          </cell>
          <cell r="C62" t="str">
            <v>run</v>
          </cell>
          <cell r="D62">
            <v>4</v>
          </cell>
        </row>
        <row r="63">
          <cell r="B63" t="str">
            <v>Atlanta Falcons</v>
          </cell>
          <cell r="C63" t="str">
            <v>run</v>
          </cell>
          <cell r="D63">
            <v>-1</v>
          </cell>
        </row>
        <row r="64">
          <cell r="B64" t="str">
            <v>Atlanta Falcons</v>
          </cell>
          <cell r="C64" t="str">
            <v>run</v>
          </cell>
          <cell r="D64">
            <v>11</v>
          </cell>
        </row>
        <row r="65">
          <cell r="B65" t="str">
            <v>Oakland Raiders</v>
          </cell>
          <cell r="C65" t="str">
            <v>pass</v>
          </cell>
          <cell r="D65">
            <v>11</v>
          </cell>
        </row>
        <row r="66">
          <cell r="B66" t="str">
            <v>Houston Texans</v>
          </cell>
          <cell r="C66" t="str">
            <v>pass</v>
          </cell>
          <cell r="D66">
            <v>2</v>
          </cell>
        </row>
        <row r="67">
          <cell r="B67" t="str">
            <v>Cleveland Browns</v>
          </cell>
          <cell r="C67" t="str">
            <v>run</v>
          </cell>
          <cell r="D67">
            <v>8</v>
          </cell>
        </row>
        <row r="68">
          <cell r="B68" t="str">
            <v>New York Giants</v>
          </cell>
          <cell r="C68" t="str">
            <v>pass</v>
          </cell>
          <cell r="D68">
            <v>-1</v>
          </cell>
        </row>
        <row r="69">
          <cell r="B69" t="str">
            <v>Washington Redskins</v>
          </cell>
          <cell r="C69" t="str">
            <v>run</v>
          </cell>
          <cell r="D69">
            <v>11</v>
          </cell>
        </row>
        <row r="70">
          <cell r="B70" t="str">
            <v>Oakland Raiders</v>
          </cell>
          <cell r="C70" t="str">
            <v>pass</v>
          </cell>
          <cell r="D70">
            <v>17</v>
          </cell>
        </row>
        <row r="71">
          <cell r="B71" t="str">
            <v>Oakland Raiders</v>
          </cell>
          <cell r="C71" t="str">
            <v>run</v>
          </cell>
          <cell r="D71">
            <v>11</v>
          </cell>
        </row>
        <row r="72">
          <cell r="B72" t="str">
            <v>New York Jets</v>
          </cell>
          <cell r="C72" t="str">
            <v>pass</v>
          </cell>
          <cell r="D72">
            <v>21</v>
          </cell>
        </row>
        <row r="73">
          <cell r="B73" t="str">
            <v>New York Jets</v>
          </cell>
          <cell r="C73" t="str">
            <v>pass</v>
          </cell>
          <cell r="D73">
            <v>22</v>
          </cell>
        </row>
        <row r="74">
          <cell r="B74" t="str">
            <v>Houston Texans</v>
          </cell>
          <cell r="C74" t="str">
            <v>run</v>
          </cell>
          <cell r="D74">
            <v>6</v>
          </cell>
        </row>
        <row r="75">
          <cell r="B75" t="str">
            <v>Jacksonville Jaguars</v>
          </cell>
          <cell r="C75" t="str">
            <v>pass</v>
          </cell>
          <cell r="D75">
            <v>21</v>
          </cell>
        </row>
        <row r="76">
          <cell r="B76" t="str">
            <v>Atlanta Falcons</v>
          </cell>
          <cell r="C76" t="str">
            <v>pass</v>
          </cell>
          <cell r="D76">
            <v>32</v>
          </cell>
        </row>
        <row r="77">
          <cell r="B77" t="str">
            <v>New York Jets</v>
          </cell>
          <cell r="C77" t="str">
            <v>pass</v>
          </cell>
          <cell r="D77">
            <v>20</v>
          </cell>
        </row>
        <row r="78">
          <cell r="B78" t="str">
            <v>New York Jets</v>
          </cell>
          <cell r="C78" t="str">
            <v>run</v>
          </cell>
          <cell r="D78">
            <v>11</v>
          </cell>
        </row>
        <row r="79">
          <cell r="B79" t="str">
            <v>Cleveland Browns</v>
          </cell>
          <cell r="C79" t="str">
            <v>run</v>
          </cell>
          <cell r="D79">
            <v>10</v>
          </cell>
        </row>
        <row r="80">
          <cell r="B80" t="str">
            <v>Green Bay Packers</v>
          </cell>
          <cell r="C80" t="str">
            <v>pass</v>
          </cell>
          <cell r="D80">
            <v>0</v>
          </cell>
        </row>
        <row r="81">
          <cell r="B81" t="str">
            <v>Green Bay Packers</v>
          </cell>
          <cell r="C81" t="str">
            <v>pass</v>
          </cell>
          <cell r="D81">
            <v>10</v>
          </cell>
        </row>
        <row r="82">
          <cell r="B82" t="str">
            <v>Green Bay Packers</v>
          </cell>
          <cell r="C82" t="str">
            <v>run</v>
          </cell>
          <cell r="D82">
            <v>0</v>
          </cell>
        </row>
        <row r="83">
          <cell r="B83" t="str">
            <v>New York Giants</v>
          </cell>
          <cell r="C83" t="str">
            <v>run</v>
          </cell>
          <cell r="D83">
            <v>11</v>
          </cell>
        </row>
        <row r="84">
          <cell r="B84" t="str">
            <v>New York Jets</v>
          </cell>
          <cell r="C84" t="str">
            <v>run</v>
          </cell>
          <cell r="D84">
            <v>5</v>
          </cell>
        </row>
        <row r="85">
          <cell r="B85" t="str">
            <v>Houston Texans</v>
          </cell>
          <cell r="C85" t="str">
            <v>pass</v>
          </cell>
          <cell r="D85">
            <v>8</v>
          </cell>
        </row>
        <row r="86">
          <cell r="B86" t="str">
            <v>Pittsburgh Steelers</v>
          </cell>
          <cell r="C86" t="str">
            <v>run</v>
          </cell>
          <cell r="D86">
            <v>5</v>
          </cell>
        </row>
        <row r="87">
          <cell r="B87" t="str">
            <v>Buffalo Bills</v>
          </cell>
          <cell r="C87" t="str">
            <v>pass</v>
          </cell>
          <cell r="D87">
            <v>25</v>
          </cell>
        </row>
        <row r="88">
          <cell r="B88" t="str">
            <v>Oakland Raiders</v>
          </cell>
          <cell r="C88" t="str">
            <v>run</v>
          </cell>
          <cell r="D88">
            <v>0</v>
          </cell>
        </row>
        <row r="89">
          <cell r="B89" t="str">
            <v>Cleveland Browns</v>
          </cell>
          <cell r="C89" t="str">
            <v>run</v>
          </cell>
          <cell r="D89">
            <v>5</v>
          </cell>
        </row>
        <row r="90">
          <cell r="B90" t="str">
            <v>Jacksonville Jaguars</v>
          </cell>
          <cell r="C90" t="str">
            <v>pass</v>
          </cell>
          <cell r="D90">
            <v>-1</v>
          </cell>
        </row>
        <row r="91">
          <cell r="B91" t="str">
            <v>Houston Texans</v>
          </cell>
          <cell r="C91" t="str">
            <v>run</v>
          </cell>
          <cell r="D91">
            <v>9</v>
          </cell>
        </row>
        <row r="92">
          <cell r="B92" t="str">
            <v>Oakland Raiders</v>
          </cell>
          <cell r="C92" t="str">
            <v>pass</v>
          </cell>
          <cell r="D92">
            <v>2</v>
          </cell>
        </row>
        <row r="93">
          <cell r="B93" t="str">
            <v>Green Bay Packers</v>
          </cell>
          <cell r="C93" t="str">
            <v>run</v>
          </cell>
          <cell r="D93">
            <v>-3</v>
          </cell>
        </row>
        <row r="94">
          <cell r="B94" t="str">
            <v>Washington Redskins</v>
          </cell>
          <cell r="C94" t="str">
            <v>pass</v>
          </cell>
          <cell r="D94">
            <v>19</v>
          </cell>
        </row>
        <row r="95">
          <cell r="B95" t="str">
            <v>Minnesota Vikings</v>
          </cell>
          <cell r="C95" t="str">
            <v>run</v>
          </cell>
          <cell r="D95">
            <v>2</v>
          </cell>
        </row>
        <row r="96">
          <cell r="B96" t="str">
            <v>Houston Texans</v>
          </cell>
          <cell r="C96" t="str">
            <v>run</v>
          </cell>
          <cell r="D96">
            <v>-1</v>
          </cell>
        </row>
        <row r="97">
          <cell r="B97" t="str">
            <v>Washington Redskins</v>
          </cell>
          <cell r="C97" t="str">
            <v>pass</v>
          </cell>
          <cell r="D97">
            <v>29</v>
          </cell>
        </row>
        <row r="98">
          <cell r="B98" t="str">
            <v>New York Giants</v>
          </cell>
          <cell r="C98" t="str">
            <v>pass</v>
          </cell>
          <cell r="D98">
            <v>0</v>
          </cell>
        </row>
        <row r="99">
          <cell r="B99" t="str">
            <v>Oakland Raiders</v>
          </cell>
          <cell r="C99" t="str">
            <v>run</v>
          </cell>
          <cell r="D99">
            <v>8</v>
          </cell>
        </row>
        <row r="100">
          <cell r="B100" t="str">
            <v>New York Jets</v>
          </cell>
          <cell r="C100" t="str">
            <v>pass</v>
          </cell>
          <cell r="D100">
            <v>21</v>
          </cell>
        </row>
        <row r="101">
          <cell r="B101" t="str">
            <v>Green Bay Packers</v>
          </cell>
          <cell r="C101" t="str">
            <v>pass</v>
          </cell>
          <cell r="D101">
            <v>0</v>
          </cell>
        </row>
        <row r="102">
          <cell r="B102" t="str">
            <v>Jacksonville Jaguars</v>
          </cell>
          <cell r="C102" t="str">
            <v>pass</v>
          </cell>
          <cell r="D102">
            <v>-2</v>
          </cell>
        </row>
        <row r="103">
          <cell r="B103" t="str">
            <v>Washington Redskins</v>
          </cell>
          <cell r="C103" t="str">
            <v>pass</v>
          </cell>
          <cell r="D103">
            <v>28</v>
          </cell>
        </row>
        <row r="104">
          <cell r="B104" t="str">
            <v>Buffalo Bills</v>
          </cell>
          <cell r="C104" t="str">
            <v>pass</v>
          </cell>
          <cell r="D104">
            <v>0</v>
          </cell>
        </row>
        <row r="105">
          <cell r="B105" t="str">
            <v>Oakland Raiders</v>
          </cell>
          <cell r="C105" t="str">
            <v>run</v>
          </cell>
          <cell r="D105">
            <v>2</v>
          </cell>
        </row>
        <row r="106">
          <cell r="B106" t="str">
            <v>Cleveland Browns</v>
          </cell>
          <cell r="C106" t="str">
            <v>pass</v>
          </cell>
          <cell r="D106">
            <v>31</v>
          </cell>
        </row>
        <row r="107">
          <cell r="B107" t="str">
            <v>Washington Redskins</v>
          </cell>
          <cell r="C107" t="str">
            <v>run</v>
          </cell>
          <cell r="D107">
            <v>-1</v>
          </cell>
        </row>
        <row r="108">
          <cell r="B108" t="str">
            <v>Cleveland Browns</v>
          </cell>
          <cell r="C108" t="str">
            <v>run</v>
          </cell>
          <cell r="D108">
            <v>-2</v>
          </cell>
        </row>
        <row r="109">
          <cell r="B109" t="str">
            <v>Green Bay Packers</v>
          </cell>
          <cell r="C109" t="str">
            <v>pass</v>
          </cell>
          <cell r="D109">
            <v>26</v>
          </cell>
        </row>
        <row r="110">
          <cell r="B110" t="str">
            <v>Cleveland Browns</v>
          </cell>
          <cell r="C110" t="str">
            <v>run</v>
          </cell>
          <cell r="D110">
            <v>-1</v>
          </cell>
        </row>
        <row r="111">
          <cell r="B111" t="str">
            <v>Washington Redskins</v>
          </cell>
          <cell r="C111" t="str">
            <v>pass</v>
          </cell>
          <cell r="D111">
            <v>17</v>
          </cell>
        </row>
        <row r="112">
          <cell r="B112" t="str">
            <v>Buffalo Bills</v>
          </cell>
          <cell r="C112" t="str">
            <v>pass</v>
          </cell>
          <cell r="D112">
            <v>10</v>
          </cell>
        </row>
        <row r="113">
          <cell r="B113" t="str">
            <v>Buffalo Bills</v>
          </cell>
          <cell r="C113" t="str">
            <v>pass</v>
          </cell>
          <cell r="D113">
            <v>33</v>
          </cell>
        </row>
        <row r="114">
          <cell r="B114" t="str">
            <v>Atlanta Falcons</v>
          </cell>
          <cell r="C114" t="str">
            <v>pass</v>
          </cell>
          <cell r="D114">
            <v>23</v>
          </cell>
        </row>
        <row r="115">
          <cell r="B115" t="str">
            <v>Oakland Raiders</v>
          </cell>
          <cell r="C115" t="str">
            <v>pass</v>
          </cell>
          <cell r="D115">
            <v>25</v>
          </cell>
        </row>
        <row r="116">
          <cell r="B116" t="str">
            <v>Houston Texans</v>
          </cell>
          <cell r="C116" t="str">
            <v>pass</v>
          </cell>
          <cell r="D116">
            <v>5</v>
          </cell>
        </row>
        <row r="117">
          <cell r="B117" t="str">
            <v>Oakland Raiders</v>
          </cell>
          <cell r="C117" t="str">
            <v>run</v>
          </cell>
          <cell r="D117">
            <v>7</v>
          </cell>
        </row>
        <row r="118">
          <cell r="B118" t="str">
            <v>Washington Redskins</v>
          </cell>
          <cell r="C118" t="str">
            <v>pass</v>
          </cell>
          <cell r="D118">
            <v>-3</v>
          </cell>
        </row>
        <row r="119">
          <cell r="B119" t="str">
            <v>Pittsburgh Steelers</v>
          </cell>
          <cell r="C119" t="str">
            <v>pass</v>
          </cell>
          <cell r="D119">
            <v>4</v>
          </cell>
        </row>
        <row r="120">
          <cell r="B120" t="str">
            <v>Houston Texans</v>
          </cell>
          <cell r="C120" t="str">
            <v>run</v>
          </cell>
          <cell r="D120">
            <v>0</v>
          </cell>
        </row>
        <row r="121">
          <cell r="B121" t="str">
            <v>Atlanta Falcons</v>
          </cell>
          <cell r="C121" t="str">
            <v>run</v>
          </cell>
          <cell r="D121">
            <v>3</v>
          </cell>
        </row>
        <row r="122">
          <cell r="B122" t="str">
            <v>Cleveland Browns</v>
          </cell>
          <cell r="C122" t="str">
            <v>run</v>
          </cell>
          <cell r="D122">
            <v>1</v>
          </cell>
        </row>
        <row r="123">
          <cell r="B123" t="str">
            <v>Minnesota Vikings</v>
          </cell>
          <cell r="C123" t="str">
            <v>pass</v>
          </cell>
          <cell r="D123">
            <v>13</v>
          </cell>
        </row>
        <row r="124">
          <cell r="B124" t="str">
            <v>New York Giants</v>
          </cell>
          <cell r="C124" t="str">
            <v>run</v>
          </cell>
          <cell r="D124">
            <v>0</v>
          </cell>
        </row>
        <row r="125">
          <cell r="B125" t="str">
            <v>Atlanta Falcons</v>
          </cell>
          <cell r="C125" t="str">
            <v>pass</v>
          </cell>
          <cell r="D125">
            <v>17</v>
          </cell>
        </row>
        <row r="126">
          <cell r="B126" t="str">
            <v>Green Bay Packers</v>
          </cell>
          <cell r="C126" t="str">
            <v>run</v>
          </cell>
          <cell r="D126">
            <v>10</v>
          </cell>
        </row>
        <row r="127">
          <cell r="B127" t="str">
            <v>Washington Redskins</v>
          </cell>
          <cell r="C127" t="str">
            <v>run</v>
          </cell>
          <cell r="D127">
            <v>6</v>
          </cell>
        </row>
        <row r="128">
          <cell r="B128" t="str">
            <v>New York Giants</v>
          </cell>
          <cell r="C128" t="str">
            <v>run</v>
          </cell>
          <cell r="D128">
            <v>9</v>
          </cell>
        </row>
        <row r="129">
          <cell r="B129" t="str">
            <v>New York Giants</v>
          </cell>
          <cell r="C129" t="str">
            <v>run</v>
          </cell>
          <cell r="D129">
            <v>7</v>
          </cell>
        </row>
        <row r="130">
          <cell r="B130" t="str">
            <v>New York Jets</v>
          </cell>
          <cell r="C130" t="str">
            <v>pass</v>
          </cell>
          <cell r="D130">
            <v>9</v>
          </cell>
        </row>
        <row r="131">
          <cell r="B131" t="str">
            <v>New York Giants</v>
          </cell>
          <cell r="C131" t="str">
            <v>run</v>
          </cell>
          <cell r="D131">
            <v>12</v>
          </cell>
        </row>
        <row r="132">
          <cell r="B132" t="str">
            <v>Green Bay Packers</v>
          </cell>
          <cell r="C132" t="str">
            <v>pass</v>
          </cell>
          <cell r="D132">
            <v>22</v>
          </cell>
        </row>
        <row r="133">
          <cell r="B133" t="str">
            <v>Green Bay Packers</v>
          </cell>
          <cell r="C133" t="str">
            <v>run</v>
          </cell>
          <cell r="D133">
            <v>12</v>
          </cell>
        </row>
        <row r="134">
          <cell r="B134" t="str">
            <v>Minnesota Vikings</v>
          </cell>
          <cell r="C134" t="str">
            <v>run</v>
          </cell>
          <cell r="D134">
            <v>-3</v>
          </cell>
        </row>
        <row r="135">
          <cell r="B135" t="str">
            <v>Oakland Raiders</v>
          </cell>
          <cell r="C135" t="str">
            <v>pass</v>
          </cell>
          <cell r="D135">
            <v>24</v>
          </cell>
        </row>
        <row r="136">
          <cell r="B136" t="str">
            <v>Oakland Raiders</v>
          </cell>
          <cell r="C136" t="str">
            <v>pass</v>
          </cell>
          <cell r="D136">
            <v>2</v>
          </cell>
        </row>
        <row r="137">
          <cell r="B137" t="str">
            <v>Cleveland Browns</v>
          </cell>
          <cell r="C137" t="str">
            <v>pass</v>
          </cell>
          <cell r="D137">
            <v>23</v>
          </cell>
        </row>
        <row r="138">
          <cell r="B138" t="str">
            <v>Atlanta Falcons</v>
          </cell>
          <cell r="C138" t="str">
            <v>run</v>
          </cell>
          <cell r="D138">
            <v>-3</v>
          </cell>
        </row>
        <row r="139">
          <cell r="B139" t="str">
            <v>Jacksonville Jaguars</v>
          </cell>
          <cell r="C139" t="str">
            <v>run</v>
          </cell>
          <cell r="D139">
            <v>4</v>
          </cell>
        </row>
        <row r="140">
          <cell r="B140" t="str">
            <v>New York Giants</v>
          </cell>
          <cell r="C140" t="str">
            <v>pass</v>
          </cell>
          <cell r="D140">
            <v>6</v>
          </cell>
        </row>
        <row r="141">
          <cell r="B141" t="str">
            <v>Atlanta Falcons</v>
          </cell>
          <cell r="C141" t="str">
            <v>run</v>
          </cell>
          <cell r="D141">
            <v>8</v>
          </cell>
        </row>
        <row r="142">
          <cell r="B142" t="str">
            <v>New York Giants</v>
          </cell>
          <cell r="C142" t="str">
            <v>run</v>
          </cell>
          <cell r="D142">
            <v>3</v>
          </cell>
        </row>
        <row r="143">
          <cell r="B143" t="str">
            <v>Cleveland Browns</v>
          </cell>
          <cell r="C143" t="str">
            <v>pass</v>
          </cell>
          <cell r="D143">
            <v>20</v>
          </cell>
        </row>
        <row r="144">
          <cell r="B144" t="str">
            <v>Green Bay Packers</v>
          </cell>
          <cell r="C144" t="str">
            <v>pass</v>
          </cell>
          <cell r="D144">
            <v>18</v>
          </cell>
        </row>
        <row r="145">
          <cell r="B145" t="str">
            <v>New York Giants</v>
          </cell>
          <cell r="C145" t="str">
            <v>run</v>
          </cell>
          <cell r="D145">
            <v>6</v>
          </cell>
        </row>
        <row r="146">
          <cell r="B146" t="str">
            <v>Cleveland Browns</v>
          </cell>
          <cell r="C146" t="str">
            <v>pass</v>
          </cell>
          <cell r="D146">
            <v>-2</v>
          </cell>
        </row>
        <row r="147">
          <cell r="B147" t="str">
            <v>New York Giants</v>
          </cell>
          <cell r="C147" t="str">
            <v>pass</v>
          </cell>
          <cell r="D147">
            <v>14</v>
          </cell>
        </row>
        <row r="148">
          <cell r="B148" t="str">
            <v>Washington Redskins</v>
          </cell>
          <cell r="C148" t="str">
            <v>pass</v>
          </cell>
          <cell r="D148">
            <v>18</v>
          </cell>
        </row>
        <row r="149">
          <cell r="B149" t="str">
            <v>Atlanta Falcons</v>
          </cell>
          <cell r="C149" t="str">
            <v>pass</v>
          </cell>
          <cell r="D149">
            <v>10</v>
          </cell>
        </row>
        <row r="150">
          <cell r="B150" t="str">
            <v>Oakland Raiders</v>
          </cell>
          <cell r="C150" t="str">
            <v>run</v>
          </cell>
          <cell r="D150">
            <v>9</v>
          </cell>
        </row>
        <row r="151">
          <cell r="B151" t="str">
            <v>Atlanta Falcons</v>
          </cell>
          <cell r="C151" t="str">
            <v>pass</v>
          </cell>
          <cell r="D151">
            <v>3</v>
          </cell>
        </row>
        <row r="152">
          <cell r="B152" t="str">
            <v>Washington Redskins</v>
          </cell>
          <cell r="C152" t="str">
            <v>run</v>
          </cell>
          <cell r="D152">
            <v>10</v>
          </cell>
        </row>
        <row r="153">
          <cell r="B153" t="str">
            <v>Pittsburgh Steelers</v>
          </cell>
          <cell r="C153" t="str">
            <v>pass</v>
          </cell>
          <cell r="D153">
            <v>33</v>
          </cell>
        </row>
        <row r="154">
          <cell r="B154" t="str">
            <v>Houston Texans</v>
          </cell>
          <cell r="C154" t="str">
            <v>pass</v>
          </cell>
          <cell r="D154">
            <v>12</v>
          </cell>
        </row>
        <row r="155">
          <cell r="B155" t="str">
            <v>New York Jets</v>
          </cell>
          <cell r="C155" t="str">
            <v>run</v>
          </cell>
          <cell r="D155">
            <v>9</v>
          </cell>
        </row>
        <row r="156">
          <cell r="B156" t="str">
            <v>Atlanta Falcons</v>
          </cell>
          <cell r="C156" t="str">
            <v>pass</v>
          </cell>
          <cell r="D156">
            <v>5</v>
          </cell>
        </row>
        <row r="157">
          <cell r="B157" t="str">
            <v>Jacksonville Jaguars</v>
          </cell>
          <cell r="C157" t="str">
            <v>pass</v>
          </cell>
          <cell r="D157">
            <v>4</v>
          </cell>
        </row>
        <row r="158">
          <cell r="B158" t="str">
            <v>Buffalo Bills</v>
          </cell>
          <cell r="C158" t="str">
            <v>pass</v>
          </cell>
          <cell r="D158">
            <v>0</v>
          </cell>
        </row>
        <row r="159">
          <cell r="B159" t="str">
            <v>Jacksonville Jaguars</v>
          </cell>
          <cell r="C159" t="str">
            <v>pass</v>
          </cell>
          <cell r="D159">
            <v>15</v>
          </cell>
        </row>
        <row r="160">
          <cell r="B160" t="str">
            <v>Minnesota Vikings</v>
          </cell>
          <cell r="C160" t="str">
            <v>run</v>
          </cell>
          <cell r="D160">
            <v>3</v>
          </cell>
        </row>
        <row r="161">
          <cell r="B161" t="str">
            <v>Jacksonville Jaguars</v>
          </cell>
          <cell r="C161" t="str">
            <v>run</v>
          </cell>
          <cell r="D161">
            <v>7</v>
          </cell>
        </row>
        <row r="162">
          <cell r="B162" t="str">
            <v>Oakland Raiders</v>
          </cell>
          <cell r="C162" t="str">
            <v>run</v>
          </cell>
          <cell r="D162">
            <v>0</v>
          </cell>
        </row>
        <row r="163">
          <cell r="B163" t="str">
            <v>Cleveland Browns</v>
          </cell>
          <cell r="C163" t="str">
            <v>run</v>
          </cell>
          <cell r="D163">
            <v>3</v>
          </cell>
        </row>
        <row r="164">
          <cell r="B164" t="str">
            <v>Cleveland Browns</v>
          </cell>
          <cell r="C164" t="str">
            <v>run</v>
          </cell>
          <cell r="D164">
            <v>12</v>
          </cell>
        </row>
        <row r="165">
          <cell r="B165" t="str">
            <v>Buffalo Bills</v>
          </cell>
          <cell r="C165" t="str">
            <v>pass</v>
          </cell>
          <cell r="D165">
            <v>6</v>
          </cell>
        </row>
        <row r="166">
          <cell r="B166" t="str">
            <v>Cleveland Browns</v>
          </cell>
          <cell r="C166" t="str">
            <v>run</v>
          </cell>
          <cell r="D166">
            <v>9</v>
          </cell>
        </row>
        <row r="167">
          <cell r="B167" t="str">
            <v>New York Jets</v>
          </cell>
          <cell r="C167" t="str">
            <v>pass</v>
          </cell>
          <cell r="D167">
            <v>1</v>
          </cell>
        </row>
        <row r="168">
          <cell r="B168" t="str">
            <v>Pittsburgh Steelers</v>
          </cell>
          <cell r="C168" t="str">
            <v>pass</v>
          </cell>
          <cell r="D168">
            <v>21</v>
          </cell>
        </row>
        <row r="169">
          <cell r="B169" t="str">
            <v>Buffalo Bills</v>
          </cell>
          <cell r="C169" t="str">
            <v>pass</v>
          </cell>
          <cell r="D169">
            <v>24</v>
          </cell>
        </row>
        <row r="170">
          <cell r="B170" t="str">
            <v>Cleveland Browns</v>
          </cell>
          <cell r="C170" t="str">
            <v>pass</v>
          </cell>
          <cell r="D170">
            <v>26</v>
          </cell>
        </row>
        <row r="171">
          <cell r="B171" t="str">
            <v>New York Giants</v>
          </cell>
          <cell r="C171" t="str">
            <v>run</v>
          </cell>
          <cell r="D171">
            <v>3</v>
          </cell>
        </row>
        <row r="172">
          <cell r="B172" t="str">
            <v>Cleveland Browns</v>
          </cell>
          <cell r="C172" t="str">
            <v>pass</v>
          </cell>
          <cell r="D172">
            <v>28</v>
          </cell>
        </row>
        <row r="173">
          <cell r="B173" t="str">
            <v>Houston Texans</v>
          </cell>
          <cell r="C173" t="str">
            <v>pass</v>
          </cell>
          <cell r="D173">
            <v>25</v>
          </cell>
        </row>
        <row r="174">
          <cell r="B174" t="str">
            <v>Jacksonville Jaguars</v>
          </cell>
          <cell r="C174" t="str">
            <v>pass</v>
          </cell>
          <cell r="D174">
            <v>9</v>
          </cell>
        </row>
        <row r="175">
          <cell r="B175" t="str">
            <v>Atlanta Falcons</v>
          </cell>
          <cell r="C175" t="str">
            <v>run</v>
          </cell>
          <cell r="D175">
            <v>12</v>
          </cell>
        </row>
        <row r="176">
          <cell r="B176" t="str">
            <v>Jacksonville Jaguars</v>
          </cell>
          <cell r="C176" t="str">
            <v>pass</v>
          </cell>
          <cell r="D176">
            <v>0</v>
          </cell>
        </row>
        <row r="177">
          <cell r="B177" t="str">
            <v>Washington Redskins</v>
          </cell>
          <cell r="C177" t="str">
            <v>pass</v>
          </cell>
          <cell r="D177">
            <v>2</v>
          </cell>
        </row>
        <row r="178">
          <cell r="B178" t="str">
            <v>Cleveland Browns</v>
          </cell>
          <cell r="C178" t="str">
            <v>pass</v>
          </cell>
          <cell r="D178">
            <v>26</v>
          </cell>
        </row>
        <row r="179">
          <cell r="B179" t="str">
            <v>Washington Redskins</v>
          </cell>
          <cell r="C179" t="str">
            <v>run</v>
          </cell>
          <cell r="D179">
            <v>12</v>
          </cell>
        </row>
        <row r="180">
          <cell r="B180" t="str">
            <v>Jacksonville Jaguars</v>
          </cell>
          <cell r="C180" t="str">
            <v>run</v>
          </cell>
          <cell r="D180">
            <v>-1</v>
          </cell>
        </row>
        <row r="181">
          <cell r="B181" t="str">
            <v>Houston Texans</v>
          </cell>
          <cell r="C181" t="str">
            <v>run</v>
          </cell>
          <cell r="D181">
            <v>10</v>
          </cell>
        </row>
        <row r="182">
          <cell r="B182" t="str">
            <v>Green Bay Packers</v>
          </cell>
          <cell r="C182" t="str">
            <v>run</v>
          </cell>
          <cell r="D182">
            <v>3</v>
          </cell>
        </row>
        <row r="183">
          <cell r="B183" t="str">
            <v>Cleveland Browns</v>
          </cell>
          <cell r="C183" t="str">
            <v>pass</v>
          </cell>
          <cell r="D183">
            <v>0</v>
          </cell>
        </row>
        <row r="184">
          <cell r="B184" t="str">
            <v>Oakland Raiders</v>
          </cell>
          <cell r="C184" t="str">
            <v>run</v>
          </cell>
          <cell r="D184">
            <v>5</v>
          </cell>
        </row>
        <row r="185">
          <cell r="B185" t="str">
            <v>Washington Redskins</v>
          </cell>
          <cell r="C185" t="str">
            <v>pass</v>
          </cell>
          <cell r="D185">
            <v>20</v>
          </cell>
        </row>
        <row r="186">
          <cell r="B186" t="str">
            <v>Green Bay Packers</v>
          </cell>
          <cell r="C186" t="str">
            <v>run</v>
          </cell>
          <cell r="D186">
            <v>2</v>
          </cell>
        </row>
        <row r="187">
          <cell r="B187" t="str">
            <v>Jacksonville Jaguars</v>
          </cell>
          <cell r="C187" t="str">
            <v>pass</v>
          </cell>
          <cell r="D187">
            <v>12</v>
          </cell>
        </row>
        <row r="188">
          <cell r="B188" t="str">
            <v>Washington Redskins</v>
          </cell>
          <cell r="C188" t="str">
            <v>pass</v>
          </cell>
          <cell r="D188">
            <v>28</v>
          </cell>
        </row>
        <row r="189">
          <cell r="B189" t="str">
            <v>Atlanta Falcons</v>
          </cell>
          <cell r="C189" t="str">
            <v>pass</v>
          </cell>
          <cell r="D189">
            <v>-2</v>
          </cell>
        </row>
        <row r="190">
          <cell r="B190" t="str">
            <v>Minnesota Vikings</v>
          </cell>
          <cell r="C190" t="str">
            <v>pass</v>
          </cell>
          <cell r="D190">
            <v>3</v>
          </cell>
        </row>
        <row r="191">
          <cell r="B191" t="str">
            <v>Buffalo Bills</v>
          </cell>
          <cell r="C191" t="str">
            <v>run</v>
          </cell>
          <cell r="D191">
            <v>7</v>
          </cell>
        </row>
        <row r="192">
          <cell r="B192" t="str">
            <v>Atlanta Falcons</v>
          </cell>
          <cell r="C192" t="str">
            <v>run</v>
          </cell>
          <cell r="D192">
            <v>5</v>
          </cell>
        </row>
        <row r="193">
          <cell r="B193" t="str">
            <v>New York Giants</v>
          </cell>
          <cell r="C193" t="str">
            <v>pass</v>
          </cell>
          <cell r="D193">
            <v>4</v>
          </cell>
        </row>
        <row r="194">
          <cell r="B194" t="str">
            <v>Atlanta Falcons</v>
          </cell>
          <cell r="C194" t="str">
            <v>pass</v>
          </cell>
          <cell r="D194">
            <v>35</v>
          </cell>
        </row>
        <row r="195">
          <cell r="B195" t="str">
            <v>Minnesota Vikings</v>
          </cell>
          <cell r="C195" t="str">
            <v>run</v>
          </cell>
          <cell r="D195">
            <v>3</v>
          </cell>
        </row>
        <row r="196">
          <cell r="B196" t="str">
            <v>Atlanta Falcons</v>
          </cell>
          <cell r="C196" t="str">
            <v>run</v>
          </cell>
          <cell r="D196">
            <v>-2</v>
          </cell>
        </row>
        <row r="197">
          <cell r="B197" t="str">
            <v>New York Jets</v>
          </cell>
          <cell r="C197" t="str">
            <v>pass</v>
          </cell>
          <cell r="D197">
            <v>29</v>
          </cell>
        </row>
        <row r="198">
          <cell r="B198" t="str">
            <v>New York Jets</v>
          </cell>
          <cell r="C198" t="str">
            <v>run</v>
          </cell>
          <cell r="D198">
            <v>10</v>
          </cell>
        </row>
        <row r="199">
          <cell r="B199" t="str">
            <v>Washington Redskins</v>
          </cell>
          <cell r="C199" t="str">
            <v>run</v>
          </cell>
          <cell r="D199">
            <v>-1</v>
          </cell>
        </row>
        <row r="200">
          <cell r="B200" t="str">
            <v>Washington Redskins</v>
          </cell>
          <cell r="C200" t="str">
            <v>pass</v>
          </cell>
          <cell r="D200">
            <v>19</v>
          </cell>
        </row>
        <row r="201">
          <cell r="B201" t="str">
            <v>Houston Texans</v>
          </cell>
          <cell r="C201" t="str">
            <v>pass</v>
          </cell>
          <cell r="D201">
            <v>5</v>
          </cell>
        </row>
        <row r="202">
          <cell r="B202" t="str">
            <v>Washington Redskins</v>
          </cell>
          <cell r="C202" t="str">
            <v>run</v>
          </cell>
          <cell r="D202">
            <v>9</v>
          </cell>
        </row>
        <row r="203">
          <cell r="B203" t="str">
            <v>Cleveland Browns</v>
          </cell>
          <cell r="C203" t="str">
            <v>pass</v>
          </cell>
          <cell r="D203">
            <v>4</v>
          </cell>
        </row>
        <row r="204">
          <cell r="B204" t="str">
            <v>Pittsburgh Steelers</v>
          </cell>
          <cell r="C204" t="str">
            <v>pass</v>
          </cell>
          <cell r="D204">
            <v>10</v>
          </cell>
        </row>
        <row r="205">
          <cell r="B205" t="str">
            <v>Washington Redskins</v>
          </cell>
          <cell r="C205" t="str">
            <v>pass</v>
          </cell>
          <cell r="D205">
            <v>9</v>
          </cell>
        </row>
        <row r="206">
          <cell r="B206" t="str">
            <v>Atlanta Falcons</v>
          </cell>
          <cell r="C206" t="str">
            <v>pass</v>
          </cell>
          <cell r="D206">
            <v>16</v>
          </cell>
        </row>
        <row r="207">
          <cell r="B207" t="str">
            <v>Minnesota Vikings</v>
          </cell>
          <cell r="C207" t="str">
            <v>pass</v>
          </cell>
          <cell r="D207">
            <v>5</v>
          </cell>
        </row>
        <row r="208">
          <cell r="B208" t="str">
            <v>Oakland Raiders</v>
          </cell>
          <cell r="C208" t="str">
            <v>pass</v>
          </cell>
          <cell r="D208">
            <v>-2</v>
          </cell>
        </row>
        <row r="209">
          <cell r="B209" t="str">
            <v>New York Jets</v>
          </cell>
          <cell r="C209" t="str">
            <v>run</v>
          </cell>
          <cell r="D209">
            <v>11</v>
          </cell>
        </row>
        <row r="210">
          <cell r="B210" t="str">
            <v>Washington Redskins</v>
          </cell>
          <cell r="C210" t="str">
            <v>pass</v>
          </cell>
          <cell r="D210">
            <v>-3</v>
          </cell>
        </row>
        <row r="211">
          <cell r="B211" t="str">
            <v>Buffalo Bills</v>
          </cell>
          <cell r="C211" t="str">
            <v>run</v>
          </cell>
          <cell r="D211">
            <v>3</v>
          </cell>
        </row>
        <row r="212">
          <cell r="B212" t="str">
            <v>Houston Texans</v>
          </cell>
          <cell r="C212" t="str">
            <v>run</v>
          </cell>
          <cell r="D212">
            <v>7</v>
          </cell>
        </row>
        <row r="213">
          <cell r="B213" t="str">
            <v>Pittsburgh Steelers</v>
          </cell>
          <cell r="C213" t="str">
            <v>pass</v>
          </cell>
          <cell r="D213">
            <v>1</v>
          </cell>
        </row>
        <row r="214">
          <cell r="B214" t="str">
            <v>Atlanta Falcons</v>
          </cell>
          <cell r="C214" t="str">
            <v>pass</v>
          </cell>
          <cell r="D214">
            <v>19</v>
          </cell>
        </row>
        <row r="215">
          <cell r="B215" t="str">
            <v>Pittsburgh Steelers</v>
          </cell>
          <cell r="C215" t="str">
            <v>pass</v>
          </cell>
          <cell r="D215">
            <v>10</v>
          </cell>
        </row>
        <row r="216">
          <cell r="B216" t="str">
            <v>Oakland Raiders</v>
          </cell>
          <cell r="C216" t="str">
            <v>pass</v>
          </cell>
          <cell r="D216">
            <v>3</v>
          </cell>
        </row>
        <row r="217">
          <cell r="B217" t="str">
            <v>Cleveland Browns</v>
          </cell>
          <cell r="C217" t="str">
            <v>run</v>
          </cell>
          <cell r="D217">
            <v>-1</v>
          </cell>
        </row>
        <row r="218">
          <cell r="B218" t="str">
            <v>Oakland Raiders</v>
          </cell>
          <cell r="C218" t="str">
            <v>run</v>
          </cell>
          <cell r="D218">
            <v>1</v>
          </cell>
        </row>
        <row r="219">
          <cell r="B219" t="str">
            <v>Cleveland Browns</v>
          </cell>
          <cell r="C219" t="str">
            <v>run</v>
          </cell>
          <cell r="D219">
            <v>8</v>
          </cell>
        </row>
        <row r="220">
          <cell r="B220" t="str">
            <v>New York Giants</v>
          </cell>
          <cell r="C220" t="str">
            <v>run</v>
          </cell>
          <cell r="D220">
            <v>12</v>
          </cell>
        </row>
        <row r="221">
          <cell r="B221" t="str">
            <v>Minnesota Vikings</v>
          </cell>
          <cell r="C221" t="str">
            <v>run</v>
          </cell>
          <cell r="D221">
            <v>7</v>
          </cell>
        </row>
        <row r="222">
          <cell r="B222" t="str">
            <v>Atlanta Falcons</v>
          </cell>
          <cell r="C222" t="str">
            <v>run</v>
          </cell>
          <cell r="D222">
            <v>-3</v>
          </cell>
        </row>
        <row r="223">
          <cell r="B223" t="str">
            <v>Oakland Raiders</v>
          </cell>
          <cell r="C223" t="str">
            <v>run</v>
          </cell>
          <cell r="D223">
            <v>3</v>
          </cell>
        </row>
        <row r="224">
          <cell r="B224" t="str">
            <v>Minnesota Vikings</v>
          </cell>
          <cell r="C224" t="str">
            <v>pass</v>
          </cell>
          <cell r="D224">
            <v>30</v>
          </cell>
        </row>
        <row r="225">
          <cell r="B225" t="str">
            <v>Cleveland Browns</v>
          </cell>
          <cell r="C225" t="str">
            <v>pass</v>
          </cell>
          <cell r="D225">
            <v>1</v>
          </cell>
        </row>
        <row r="226">
          <cell r="B226" t="str">
            <v>Washington Redskins</v>
          </cell>
          <cell r="C226" t="str">
            <v>pass</v>
          </cell>
          <cell r="D226">
            <v>21</v>
          </cell>
        </row>
        <row r="227">
          <cell r="B227" t="str">
            <v>Cleveland Browns</v>
          </cell>
          <cell r="C227" t="str">
            <v>pass</v>
          </cell>
          <cell r="D227">
            <v>14</v>
          </cell>
        </row>
        <row r="228">
          <cell r="B228" t="str">
            <v>Minnesota Vikings</v>
          </cell>
          <cell r="C228" t="str">
            <v>run</v>
          </cell>
          <cell r="D228">
            <v>10</v>
          </cell>
        </row>
        <row r="229">
          <cell r="B229" t="str">
            <v>Washington Redskins</v>
          </cell>
          <cell r="C229" t="str">
            <v>pass</v>
          </cell>
          <cell r="D229">
            <v>3</v>
          </cell>
        </row>
        <row r="230">
          <cell r="B230" t="str">
            <v>Washington Redskins</v>
          </cell>
          <cell r="C230" t="str">
            <v>pass</v>
          </cell>
          <cell r="D230">
            <v>7</v>
          </cell>
        </row>
        <row r="231">
          <cell r="B231" t="str">
            <v>New York Giants</v>
          </cell>
          <cell r="C231" t="str">
            <v>run</v>
          </cell>
          <cell r="D231">
            <v>7</v>
          </cell>
        </row>
        <row r="232">
          <cell r="B232" t="str">
            <v>Oakland Raiders</v>
          </cell>
          <cell r="C232" t="str">
            <v>pass</v>
          </cell>
          <cell r="D232">
            <v>8</v>
          </cell>
        </row>
        <row r="233">
          <cell r="B233" t="str">
            <v>New York Giants</v>
          </cell>
          <cell r="C233" t="str">
            <v>run</v>
          </cell>
          <cell r="D233">
            <v>9</v>
          </cell>
        </row>
        <row r="234">
          <cell r="B234" t="str">
            <v>Houston Texans</v>
          </cell>
          <cell r="C234" t="str">
            <v>pass</v>
          </cell>
          <cell r="D234">
            <v>26</v>
          </cell>
        </row>
        <row r="235">
          <cell r="B235" t="str">
            <v>Washington Redskins</v>
          </cell>
          <cell r="C235" t="str">
            <v>run</v>
          </cell>
          <cell r="D235">
            <v>12</v>
          </cell>
        </row>
        <row r="236">
          <cell r="B236" t="str">
            <v>Atlanta Falcons</v>
          </cell>
          <cell r="C236" t="str">
            <v>pass</v>
          </cell>
          <cell r="D236">
            <v>34</v>
          </cell>
        </row>
        <row r="237">
          <cell r="B237" t="str">
            <v>Jacksonville Jaguars</v>
          </cell>
          <cell r="C237" t="str">
            <v>pass</v>
          </cell>
          <cell r="D237">
            <v>17</v>
          </cell>
        </row>
        <row r="238">
          <cell r="B238" t="str">
            <v>Buffalo Bills</v>
          </cell>
          <cell r="C238" t="str">
            <v>pass</v>
          </cell>
          <cell r="D238">
            <v>29</v>
          </cell>
        </row>
        <row r="239">
          <cell r="B239" t="str">
            <v>Buffalo Bills</v>
          </cell>
          <cell r="C239" t="str">
            <v>pass</v>
          </cell>
          <cell r="D239">
            <v>25</v>
          </cell>
        </row>
        <row r="240">
          <cell r="B240" t="str">
            <v>Jacksonville Jaguars</v>
          </cell>
          <cell r="C240" t="str">
            <v>run</v>
          </cell>
          <cell r="D240">
            <v>10</v>
          </cell>
        </row>
        <row r="241">
          <cell r="B241" t="str">
            <v>Cleveland Browns</v>
          </cell>
          <cell r="C241" t="str">
            <v>run</v>
          </cell>
          <cell r="D241">
            <v>10</v>
          </cell>
        </row>
        <row r="242">
          <cell r="B242" t="str">
            <v>New York Jets</v>
          </cell>
          <cell r="C242" t="str">
            <v>run</v>
          </cell>
          <cell r="D242">
            <v>-2</v>
          </cell>
        </row>
        <row r="243">
          <cell r="B243" t="str">
            <v>Buffalo Bills</v>
          </cell>
          <cell r="C243" t="str">
            <v>pass</v>
          </cell>
          <cell r="D243">
            <v>17</v>
          </cell>
        </row>
        <row r="244">
          <cell r="B244" t="str">
            <v>Pittsburgh Steelers</v>
          </cell>
          <cell r="C244" t="str">
            <v>run</v>
          </cell>
          <cell r="D244">
            <v>1</v>
          </cell>
        </row>
        <row r="245">
          <cell r="B245" t="str">
            <v>Buffalo Bills</v>
          </cell>
          <cell r="C245" t="str">
            <v>run</v>
          </cell>
          <cell r="D245">
            <v>8</v>
          </cell>
        </row>
        <row r="246">
          <cell r="B246" t="str">
            <v>New York Jets</v>
          </cell>
          <cell r="C246" t="str">
            <v>pass</v>
          </cell>
          <cell r="D246">
            <v>0</v>
          </cell>
        </row>
        <row r="247">
          <cell r="B247" t="str">
            <v>Minnesota Vikings</v>
          </cell>
          <cell r="C247" t="str">
            <v>run</v>
          </cell>
          <cell r="D247">
            <v>1</v>
          </cell>
        </row>
        <row r="248">
          <cell r="B248" t="str">
            <v>Buffalo Bills</v>
          </cell>
          <cell r="C248" t="str">
            <v>pass</v>
          </cell>
          <cell r="D248">
            <v>0</v>
          </cell>
        </row>
        <row r="249">
          <cell r="B249" t="str">
            <v>Green Bay Packers</v>
          </cell>
          <cell r="C249" t="str">
            <v>run</v>
          </cell>
          <cell r="D249">
            <v>0</v>
          </cell>
        </row>
        <row r="250">
          <cell r="B250" t="str">
            <v>Cleveland Browns</v>
          </cell>
          <cell r="C250" t="str">
            <v>pass</v>
          </cell>
          <cell r="D250">
            <v>11</v>
          </cell>
        </row>
        <row r="251">
          <cell r="B251" t="str">
            <v>Minnesota Vikings</v>
          </cell>
          <cell r="C251" t="str">
            <v>run</v>
          </cell>
          <cell r="D251">
            <v>-3</v>
          </cell>
        </row>
        <row r="252">
          <cell r="B252" t="str">
            <v>Cleveland Browns</v>
          </cell>
          <cell r="C252" t="str">
            <v>run</v>
          </cell>
          <cell r="D252">
            <v>9</v>
          </cell>
        </row>
        <row r="253">
          <cell r="B253" t="str">
            <v>New York Giants</v>
          </cell>
          <cell r="C253" t="str">
            <v>run</v>
          </cell>
          <cell r="D253">
            <v>11</v>
          </cell>
        </row>
        <row r="254">
          <cell r="B254" t="str">
            <v>New York Jets</v>
          </cell>
          <cell r="C254" t="str">
            <v>run</v>
          </cell>
          <cell r="D254">
            <v>8</v>
          </cell>
        </row>
        <row r="255">
          <cell r="B255" t="str">
            <v>Oakland Raiders</v>
          </cell>
          <cell r="C255" t="str">
            <v>run</v>
          </cell>
          <cell r="D255">
            <v>7</v>
          </cell>
        </row>
        <row r="256">
          <cell r="B256" t="str">
            <v>Washington Redskins</v>
          </cell>
          <cell r="C256" t="str">
            <v>run</v>
          </cell>
          <cell r="D256">
            <v>11</v>
          </cell>
        </row>
        <row r="257">
          <cell r="B257" t="str">
            <v>Washington Redskins</v>
          </cell>
          <cell r="C257" t="str">
            <v>pass</v>
          </cell>
          <cell r="D257">
            <v>3</v>
          </cell>
        </row>
        <row r="258">
          <cell r="B258" t="str">
            <v>Cleveland Browns</v>
          </cell>
          <cell r="C258" t="str">
            <v>run</v>
          </cell>
          <cell r="D258">
            <v>6</v>
          </cell>
        </row>
        <row r="259">
          <cell r="B259" t="str">
            <v>Minnesota Vikings</v>
          </cell>
          <cell r="C259" t="str">
            <v>run</v>
          </cell>
          <cell r="D259">
            <v>12</v>
          </cell>
        </row>
        <row r="260">
          <cell r="B260" t="str">
            <v>Buffalo Bills</v>
          </cell>
          <cell r="C260" t="str">
            <v>pass</v>
          </cell>
          <cell r="D260">
            <v>0</v>
          </cell>
        </row>
        <row r="261">
          <cell r="B261" t="str">
            <v>Jacksonville Jaguars</v>
          </cell>
          <cell r="C261" t="str">
            <v>pass</v>
          </cell>
          <cell r="D261">
            <v>32</v>
          </cell>
        </row>
        <row r="262">
          <cell r="B262" t="str">
            <v>New York Giants</v>
          </cell>
          <cell r="C262" t="str">
            <v>pass</v>
          </cell>
          <cell r="D262">
            <v>22</v>
          </cell>
        </row>
        <row r="263">
          <cell r="B263" t="str">
            <v>Atlanta Falcons</v>
          </cell>
          <cell r="C263" t="str">
            <v>pass</v>
          </cell>
          <cell r="D263">
            <v>-2</v>
          </cell>
        </row>
        <row r="264">
          <cell r="B264" t="str">
            <v>Houston Texans</v>
          </cell>
          <cell r="C264" t="str">
            <v>pass</v>
          </cell>
          <cell r="D264">
            <v>13</v>
          </cell>
        </row>
        <row r="265">
          <cell r="B265" t="str">
            <v>Jacksonville Jaguars</v>
          </cell>
          <cell r="C265" t="str">
            <v>run</v>
          </cell>
          <cell r="D265">
            <v>1</v>
          </cell>
        </row>
        <row r="266">
          <cell r="B266" t="str">
            <v>Houston Texans</v>
          </cell>
          <cell r="C266" t="str">
            <v>pass</v>
          </cell>
          <cell r="D266">
            <v>13</v>
          </cell>
        </row>
        <row r="267">
          <cell r="B267" t="str">
            <v>Minnesota Vikings</v>
          </cell>
          <cell r="C267" t="str">
            <v>run</v>
          </cell>
          <cell r="D267">
            <v>-1</v>
          </cell>
        </row>
        <row r="268">
          <cell r="B268" t="str">
            <v>New York Jets</v>
          </cell>
          <cell r="C268" t="str">
            <v>pass</v>
          </cell>
          <cell r="D268">
            <v>30</v>
          </cell>
        </row>
        <row r="269">
          <cell r="B269" t="str">
            <v>Minnesota Vikings</v>
          </cell>
          <cell r="C269" t="str">
            <v>run</v>
          </cell>
          <cell r="D269">
            <v>0</v>
          </cell>
        </row>
        <row r="270">
          <cell r="B270" t="str">
            <v>Washington Redskins</v>
          </cell>
          <cell r="C270" t="str">
            <v>run</v>
          </cell>
          <cell r="D270">
            <v>0</v>
          </cell>
        </row>
        <row r="271">
          <cell r="B271" t="str">
            <v>Minnesota Vikings</v>
          </cell>
          <cell r="C271" t="str">
            <v>run</v>
          </cell>
          <cell r="D271">
            <v>-3</v>
          </cell>
        </row>
        <row r="272">
          <cell r="B272" t="str">
            <v>Buffalo Bills</v>
          </cell>
          <cell r="C272" t="str">
            <v>pass</v>
          </cell>
          <cell r="D272">
            <v>32</v>
          </cell>
        </row>
        <row r="273">
          <cell r="B273" t="str">
            <v>Pittsburgh Steelers</v>
          </cell>
          <cell r="C273" t="str">
            <v>pass</v>
          </cell>
          <cell r="D273">
            <v>24</v>
          </cell>
        </row>
        <row r="274">
          <cell r="B274" t="str">
            <v>New York Jets</v>
          </cell>
          <cell r="C274" t="str">
            <v>pass</v>
          </cell>
          <cell r="D274">
            <v>35</v>
          </cell>
        </row>
        <row r="275">
          <cell r="B275" t="str">
            <v>Pittsburgh Steelers</v>
          </cell>
          <cell r="C275" t="str">
            <v>pass</v>
          </cell>
          <cell r="D275">
            <v>32</v>
          </cell>
        </row>
        <row r="276">
          <cell r="B276" t="str">
            <v>Green Bay Packers</v>
          </cell>
          <cell r="C276" t="str">
            <v>pass</v>
          </cell>
          <cell r="D276">
            <v>3</v>
          </cell>
        </row>
        <row r="277">
          <cell r="B277" t="str">
            <v>New York Giants</v>
          </cell>
          <cell r="C277" t="str">
            <v>pass</v>
          </cell>
          <cell r="D277">
            <v>30</v>
          </cell>
        </row>
        <row r="278">
          <cell r="B278" t="str">
            <v>Cleveland Browns</v>
          </cell>
          <cell r="C278" t="str">
            <v>run</v>
          </cell>
          <cell r="D278">
            <v>8</v>
          </cell>
        </row>
        <row r="279">
          <cell r="B279" t="str">
            <v>Pittsburgh Steelers</v>
          </cell>
          <cell r="C279" t="str">
            <v>run</v>
          </cell>
          <cell r="D279">
            <v>2</v>
          </cell>
        </row>
        <row r="280">
          <cell r="B280" t="str">
            <v>New York Giants</v>
          </cell>
          <cell r="C280" t="str">
            <v>pass</v>
          </cell>
          <cell r="D280">
            <v>14</v>
          </cell>
        </row>
        <row r="281">
          <cell r="B281" t="str">
            <v>New York Jets</v>
          </cell>
          <cell r="C281" t="str">
            <v>run</v>
          </cell>
          <cell r="D281">
            <v>6</v>
          </cell>
        </row>
        <row r="282">
          <cell r="B282" t="str">
            <v>Jacksonville Jaguars</v>
          </cell>
          <cell r="C282" t="str">
            <v>pass</v>
          </cell>
          <cell r="D282">
            <v>-1</v>
          </cell>
        </row>
        <row r="283">
          <cell r="B283" t="str">
            <v>Jacksonville Jaguars</v>
          </cell>
          <cell r="C283" t="str">
            <v>run</v>
          </cell>
          <cell r="D283">
            <v>-1</v>
          </cell>
        </row>
        <row r="284">
          <cell r="B284" t="str">
            <v>Houston Texans</v>
          </cell>
          <cell r="C284" t="str">
            <v>run</v>
          </cell>
          <cell r="D284">
            <v>11</v>
          </cell>
        </row>
        <row r="285">
          <cell r="B285" t="str">
            <v>Green Bay Packers</v>
          </cell>
          <cell r="C285" t="str">
            <v>run</v>
          </cell>
          <cell r="D285">
            <v>6</v>
          </cell>
        </row>
        <row r="286">
          <cell r="B286" t="str">
            <v>Pittsburgh Steelers</v>
          </cell>
          <cell r="C286" t="str">
            <v>run</v>
          </cell>
          <cell r="D286">
            <v>7</v>
          </cell>
        </row>
        <row r="287">
          <cell r="B287" t="str">
            <v>Jacksonville Jaguars</v>
          </cell>
          <cell r="C287" t="str">
            <v>run</v>
          </cell>
          <cell r="D287">
            <v>2</v>
          </cell>
        </row>
        <row r="288">
          <cell r="B288" t="str">
            <v>Cleveland Browns</v>
          </cell>
          <cell r="C288" t="str">
            <v>run</v>
          </cell>
          <cell r="D288">
            <v>5</v>
          </cell>
        </row>
        <row r="289">
          <cell r="B289" t="str">
            <v>Pittsburgh Steelers</v>
          </cell>
          <cell r="C289" t="str">
            <v>run</v>
          </cell>
          <cell r="D289">
            <v>11</v>
          </cell>
        </row>
        <row r="290">
          <cell r="B290" t="str">
            <v>Washington Redskins</v>
          </cell>
          <cell r="C290" t="str">
            <v>run</v>
          </cell>
          <cell r="D290">
            <v>9</v>
          </cell>
        </row>
        <row r="291">
          <cell r="B291" t="str">
            <v>New York Jets</v>
          </cell>
          <cell r="C291" t="str">
            <v>run</v>
          </cell>
          <cell r="D291">
            <v>-1</v>
          </cell>
        </row>
        <row r="292">
          <cell r="B292" t="str">
            <v>Oakland Raiders</v>
          </cell>
          <cell r="C292" t="str">
            <v>run</v>
          </cell>
          <cell r="D292">
            <v>7</v>
          </cell>
        </row>
        <row r="293">
          <cell r="B293" t="str">
            <v>Atlanta Falcons</v>
          </cell>
          <cell r="C293" t="str">
            <v>run</v>
          </cell>
          <cell r="D293">
            <v>6</v>
          </cell>
        </row>
        <row r="294">
          <cell r="B294" t="str">
            <v>New York Giants</v>
          </cell>
          <cell r="C294" t="str">
            <v>run</v>
          </cell>
          <cell r="D294">
            <v>-1</v>
          </cell>
        </row>
        <row r="295">
          <cell r="B295" t="str">
            <v>Washington Redskins</v>
          </cell>
          <cell r="C295" t="str">
            <v>pass</v>
          </cell>
          <cell r="D295">
            <v>7</v>
          </cell>
        </row>
        <row r="296">
          <cell r="B296" t="str">
            <v>New York Jets</v>
          </cell>
          <cell r="C296" t="str">
            <v>run</v>
          </cell>
          <cell r="D296">
            <v>5</v>
          </cell>
        </row>
        <row r="297">
          <cell r="B297" t="str">
            <v>New York Jets</v>
          </cell>
          <cell r="C297" t="str">
            <v>pass</v>
          </cell>
          <cell r="D297">
            <v>1</v>
          </cell>
        </row>
        <row r="298">
          <cell r="B298" t="str">
            <v>Houston Texans</v>
          </cell>
          <cell r="C298" t="str">
            <v>run</v>
          </cell>
          <cell r="D298">
            <v>4</v>
          </cell>
        </row>
        <row r="299">
          <cell r="B299" t="str">
            <v>Green Bay Packers</v>
          </cell>
          <cell r="C299" t="str">
            <v>pass</v>
          </cell>
          <cell r="D299">
            <v>19</v>
          </cell>
        </row>
        <row r="300">
          <cell r="B300" t="str">
            <v>Pittsburgh Steelers</v>
          </cell>
          <cell r="C300" t="str">
            <v>run</v>
          </cell>
          <cell r="D300">
            <v>-2</v>
          </cell>
        </row>
        <row r="301">
          <cell r="B301" t="str">
            <v>Atlanta Falcons</v>
          </cell>
          <cell r="C301" t="str">
            <v>run</v>
          </cell>
          <cell r="D301">
            <v>8</v>
          </cell>
        </row>
        <row r="302">
          <cell r="B302" t="str">
            <v>New York Giants</v>
          </cell>
          <cell r="C302" t="str">
            <v>run</v>
          </cell>
          <cell r="D302">
            <v>7</v>
          </cell>
        </row>
        <row r="303">
          <cell r="B303" t="str">
            <v>New York Giants</v>
          </cell>
          <cell r="C303" t="str">
            <v>run</v>
          </cell>
          <cell r="D303">
            <v>4</v>
          </cell>
        </row>
        <row r="304">
          <cell r="B304" t="str">
            <v>Pittsburgh Steelers</v>
          </cell>
          <cell r="C304" t="str">
            <v>run</v>
          </cell>
          <cell r="D304">
            <v>-3</v>
          </cell>
        </row>
        <row r="305">
          <cell r="B305" t="str">
            <v>Green Bay Packers</v>
          </cell>
          <cell r="C305" t="str">
            <v>pass</v>
          </cell>
          <cell r="D305">
            <v>4</v>
          </cell>
        </row>
        <row r="306">
          <cell r="B306" t="str">
            <v>Houston Texans</v>
          </cell>
          <cell r="C306" t="str">
            <v>pass</v>
          </cell>
          <cell r="D306">
            <v>5</v>
          </cell>
        </row>
        <row r="307">
          <cell r="B307" t="str">
            <v>Green Bay Packers</v>
          </cell>
          <cell r="C307" t="str">
            <v>run</v>
          </cell>
          <cell r="D307">
            <v>7</v>
          </cell>
        </row>
        <row r="308">
          <cell r="B308" t="str">
            <v>Washington Redskins</v>
          </cell>
          <cell r="C308" t="str">
            <v>run</v>
          </cell>
          <cell r="D308">
            <v>-2</v>
          </cell>
        </row>
        <row r="309">
          <cell r="B309" t="str">
            <v>Green Bay Packers</v>
          </cell>
          <cell r="C309" t="str">
            <v>pass</v>
          </cell>
          <cell r="D309">
            <v>8</v>
          </cell>
        </row>
        <row r="310">
          <cell r="B310" t="str">
            <v>Pittsburgh Steelers</v>
          </cell>
          <cell r="C310" t="str">
            <v>run</v>
          </cell>
          <cell r="D310">
            <v>8</v>
          </cell>
        </row>
        <row r="311">
          <cell r="B311" t="str">
            <v>Cleveland Browns</v>
          </cell>
          <cell r="C311" t="str">
            <v>run</v>
          </cell>
          <cell r="D311">
            <v>4</v>
          </cell>
        </row>
        <row r="312">
          <cell r="B312" t="str">
            <v>Atlanta Falcons</v>
          </cell>
          <cell r="C312" t="str">
            <v>pass</v>
          </cell>
          <cell r="D312">
            <v>-2</v>
          </cell>
        </row>
        <row r="313">
          <cell r="B313" t="str">
            <v>Jacksonville Jaguars</v>
          </cell>
          <cell r="C313" t="str">
            <v>run</v>
          </cell>
          <cell r="D313">
            <v>-1</v>
          </cell>
        </row>
        <row r="314">
          <cell r="B314" t="str">
            <v>Green Bay Packers</v>
          </cell>
          <cell r="C314" t="str">
            <v>run</v>
          </cell>
          <cell r="D314">
            <v>9</v>
          </cell>
        </row>
        <row r="315">
          <cell r="B315" t="str">
            <v>Washington Redskins</v>
          </cell>
          <cell r="C315" t="str">
            <v>pass</v>
          </cell>
          <cell r="D315">
            <v>30</v>
          </cell>
        </row>
        <row r="316">
          <cell r="B316" t="str">
            <v>Buffalo Bills</v>
          </cell>
          <cell r="C316" t="str">
            <v>run</v>
          </cell>
          <cell r="D316">
            <v>-2</v>
          </cell>
        </row>
        <row r="317">
          <cell r="B317" t="str">
            <v>Green Bay Packers</v>
          </cell>
          <cell r="C317" t="str">
            <v>pass</v>
          </cell>
          <cell r="D317">
            <v>32</v>
          </cell>
        </row>
        <row r="318">
          <cell r="B318" t="str">
            <v>Buffalo Bills</v>
          </cell>
          <cell r="C318" t="str">
            <v>run</v>
          </cell>
          <cell r="D318">
            <v>11</v>
          </cell>
        </row>
        <row r="319">
          <cell r="B319" t="str">
            <v>New York Jets</v>
          </cell>
          <cell r="C319" t="str">
            <v>pass</v>
          </cell>
          <cell r="D319">
            <v>13</v>
          </cell>
        </row>
        <row r="320">
          <cell r="B320" t="str">
            <v>New York Giants</v>
          </cell>
          <cell r="C320" t="str">
            <v>pass</v>
          </cell>
          <cell r="D320">
            <v>8</v>
          </cell>
        </row>
        <row r="321">
          <cell r="B321" t="str">
            <v>Cleveland Browns</v>
          </cell>
          <cell r="C321" t="str">
            <v>run</v>
          </cell>
          <cell r="D321">
            <v>3</v>
          </cell>
        </row>
        <row r="322">
          <cell r="B322" t="str">
            <v>Buffalo Bills</v>
          </cell>
          <cell r="C322" t="str">
            <v>pass</v>
          </cell>
          <cell r="D322">
            <v>9</v>
          </cell>
        </row>
        <row r="323">
          <cell r="B323" t="str">
            <v>New York Giants</v>
          </cell>
          <cell r="C323" t="str">
            <v>pass</v>
          </cell>
          <cell r="D323">
            <v>0</v>
          </cell>
        </row>
        <row r="324">
          <cell r="B324" t="str">
            <v>Minnesota Vikings</v>
          </cell>
          <cell r="C324" t="str">
            <v>run</v>
          </cell>
          <cell r="D324">
            <v>12</v>
          </cell>
        </row>
        <row r="325">
          <cell r="B325" t="str">
            <v>Oakland Raiders</v>
          </cell>
          <cell r="C325" t="str">
            <v>pass</v>
          </cell>
          <cell r="D325">
            <v>1</v>
          </cell>
        </row>
        <row r="326">
          <cell r="B326" t="str">
            <v>Cleveland Browns</v>
          </cell>
          <cell r="C326" t="str">
            <v>run</v>
          </cell>
          <cell r="D326">
            <v>2</v>
          </cell>
        </row>
        <row r="327">
          <cell r="B327" t="str">
            <v>Buffalo Bills</v>
          </cell>
          <cell r="C327" t="str">
            <v>run</v>
          </cell>
          <cell r="D327">
            <v>9</v>
          </cell>
        </row>
        <row r="328">
          <cell r="B328" t="str">
            <v>Pittsburgh Steelers</v>
          </cell>
          <cell r="C328" t="str">
            <v>pass</v>
          </cell>
          <cell r="D328">
            <v>30</v>
          </cell>
        </row>
        <row r="329">
          <cell r="B329" t="str">
            <v>Green Bay Packers</v>
          </cell>
          <cell r="C329" t="str">
            <v>run</v>
          </cell>
          <cell r="D329">
            <v>1</v>
          </cell>
        </row>
        <row r="330">
          <cell r="B330" t="str">
            <v>Washington Redskins</v>
          </cell>
          <cell r="C330" t="str">
            <v>run</v>
          </cell>
          <cell r="D330">
            <v>0</v>
          </cell>
        </row>
        <row r="331">
          <cell r="B331" t="str">
            <v>Jacksonville Jaguars</v>
          </cell>
          <cell r="C331" t="str">
            <v>run</v>
          </cell>
          <cell r="D331">
            <v>3</v>
          </cell>
        </row>
        <row r="332">
          <cell r="B332" t="str">
            <v>New York Giants</v>
          </cell>
          <cell r="C332" t="str">
            <v>run</v>
          </cell>
          <cell r="D332">
            <v>11</v>
          </cell>
        </row>
        <row r="333">
          <cell r="B333" t="str">
            <v>Washington Redskins</v>
          </cell>
          <cell r="C333" t="str">
            <v>pass</v>
          </cell>
          <cell r="D333">
            <v>0</v>
          </cell>
        </row>
        <row r="334">
          <cell r="B334" t="str">
            <v>Atlanta Falcons</v>
          </cell>
          <cell r="C334" t="str">
            <v>run</v>
          </cell>
          <cell r="D334">
            <v>4</v>
          </cell>
        </row>
        <row r="335">
          <cell r="B335" t="str">
            <v>Oakland Raiders</v>
          </cell>
          <cell r="C335" t="str">
            <v>pass</v>
          </cell>
          <cell r="D335">
            <v>3</v>
          </cell>
        </row>
        <row r="336">
          <cell r="B336" t="str">
            <v>Cleveland Browns</v>
          </cell>
          <cell r="C336" t="str">
            <v>run</v>
          </cell>
          <cell r="D336">
            <v>3</v>
          </cell>
        </row>
        <row r="337">
          <cell r="B337" t="str">
            <v>Oakland Raiders</v>
          </cell>
          <cell r="C337" t="str">
            <v>pass</v>
          </cell>
          <cell r="D337">
            <v>22</v>
          </cell>
        </row>
        <row r="338">
          <cell r="B338" t="str">
            <v>New York Jets</v>
          </cell>
          <cell r="C338" t="str">
            <v>run</v>
          </cell>
          <cell r="D338">
            <v>7</v>
          </cell>
        </row>
        <row r="339">
          <cell r="B339" t="str">
            <v>Green Bay Packers</v>
          </cell>
          <cell r="C339" t="str">
            <v>pass</v>
          </cell>
          <cell r="D339">
            <v>-1</v>
          </cell>
        </row>
        <row r="340">
          <cell r="B340" t="str">
            <v>Atlanta Falcons</v>
          </cell>
          <cell r="C340" t="str">
            <v>pass</v>
          </cell>
          <cell r="D340">
            <v>3</v>
          </cell>
        </row>
        <row r="341">
          <cell r="B341" t="str">
            <v>New York Jets</v>
          </cell>
          <cell r="C341" t="str">
            <v>pass</v>
          </cell>
          <cell r="D341">
            <v>12</v>
          </cell>
        </row>
        <row r="342">
          <cell r="B342" t="str">
            <v>Jacksonville Jaguars</v>
          </cell>
          <cell r="C342" t="str">
            <v>run</v>
          </cell>
          <cell r="D342">
            <v>8</v>
          </cell>
        </row>
        <row r="343">
          <cell r="B343" t="str">
            <v>Jacksonville Jaguars</v>
          </cell>
          <cell r="C343" t="str">
            <v>pass</v>
          </cell>
          <cell r="D343">
            <v>1</v>
          </cell>
        </row>
        <row r="344">
          <cell r="B344" t="str">
            <v>Atlanta Falcons</v>
          </cell>
          <cell r="C344" t="str">
            <v>pass</v>
          </cell>
          <cell r="D344">
            <v>0</v>
          </cell>
        </row>
        <row r="345">
          <cell r="B345" t="str">
            <v>Green Bay Packers</v>
          </cell>
          <cell r="C345" t="str">
            <v>run</v>
          </cell>
          <cell r="D345">
            <v>-1</v>
          </cell>
        </row>
        <row r="346">
          <cell r="B346" t="str">
            <v>Jacksonville Jaguars</v>
          </cell>
          <cell r="C346" t="str">
            <v>run</v>
          </cell>
          <cell r="D346">
            <v>-2</v>
          </cell>
        </row>
        <row r="347">
          <cell r="B347" t="str">
            <v>Green Bay Packers</v>
          </cell>
          <cell r="C347" t="str">
            <v>pass</v>
          </cell>
          <cell r="D347">
            <v>28</v>
          </cell>
        </row>
        <row r="348">
          <cell r="B348" t="str">
            <v>Houston Texans</v>
          </cell>
          <cell r="C348" t="str">
            <v>run</v>
          </cell>
          <cell r="D348">
            <v>8</v>
          </cell>
        </row>
        <row r="349">
          <cell r="B349" t="str">
            <v>Green Bay Packers</v>
          </cell>
          <cell r="C349" t="str">
            <v>run</v>
          </cell>
          <cell r="D349">
            <v>11</v>
          </cell>
        </row>
        <row r="350">
          <cell r="B350" t="str">
            <v>Cleveland Browns</v>
          </cell>
          <cell r="C350" t="str">
            <v>pass</v>
          </cell>
          <cell r="D350">
            <v>1</v>
          </cell>
        </row>
        <row r="351">
          <cell r="B351" t="str">
            <v>Washington Redskins</v>
          </cell>
          <cell r="C351" t="str">
            <v>run</v>
          </cell>
          <cell r="D351">
            <v>9</v>
          </cell>
        </row>
        <row r="352">
          <cell r="B352" t="str">
            <v>New York Jets</v>
          </cell>
          <cell r="C352" t="str">
            <v>pass</v>
          </cell>
          <cell r="D352">
            <v>34</v>
          </cell>
        </row>
        <row r="353">
          <cell r="B353" t="str">
            <v>New York Jets</v>
          </cell>
          <cell r="C353" t="str">
            <v>run</v>
          </cell>
          <cell r="D353">
            <v>2</v>
          </cell>
        </row>
        <row r="354">
          <cell r="B354" t="str">
            <v>Jacksonville Jaguars</v>
          </cell>
          <cell r="C354" t="str">
            <v>pass</v>
          </cell>
          <cell r="D354">
            <v>35</v>
          </cell>
        </row>
        <row r="355">
          <cell r="B355" t="str">
            <v>Buffalo Bills</v>
          </cell>
          <cell r="C355" t="str">
            <v>pass</v>
          </cell>
          <cell r="D355">
            <v>14</v>
          </cell>
        </row>
        <row r="356">
          <cell r="B356" t="str">
            <v>Minnesota Vikings</v>
          </cell>
          <cell r="C356" t="str">
            <v>pass</v>
          </cell>
          <cell r="D356">
            <v>29</v>
          </cell>
        </row>
        <row r="357">
          <cell r="B357" t="str">
            <v>Pittsburgh Steelers</v>
          </cell>
          <cell r="C357" t="str">
            <v>run</v>
          </cell>
          <cell r="D357">
            <v>4</v>
          </cell>
        </row>
        <row r="358">
          <cell r="B358" t="str">
            <v>New York Jets</v>
          </cell>
          <cell r="C358" t="str">
            <v>pass</v>
          </cell>
          <cell r="D358">
            <v>5</v>
          </cell>
        </row>
        <row r="359">
          <cell r="B359" t="str">
            <v>Pittsburgh Steelers</v>
          </cell>
          <cell r="C359" t="str">
            <v>pass</v>
          </cell>
          <cell r="D359">
            <v>21</v>
          </cell>
        </row>
        <row r="360">
          <cell r="B360" t="str">
            <v>Minnesota Vikings</v>
          </cell>
          <cell r="C360" t="str">
            <v>pass</v>
          </cell>
          <cell r="D360">
            <v>24</v>
          </cell>
        </row>
        <row r="361">
          <cell r="B361" t="str">
            <v>Jacksonville Jaguars</v>
          </cell>
          <cell r="C361" t="str">
            <v>pass</v>
          </cell>
          <cell r="D361">
            <v>-1</v>
          </cell>
        </row>
        <row r="362">
          <cell r="B362" t="str">
            <v>Atlanta Falcons</v>
          </cell>
          <cell r="C362" t="str">
            <v>run</v>
          </cell>
          <cell r="D362">
            <v>-3</v>
          </cell>
        </row>
        <row r="363">
          <cell r="B363" t="str">
            <v>Buffalo Bills</v>
          </cell>
          <cell r="C363" t="str">
            <v>pass</v>
          </cell>
          <cell r="D363">
            <v>28</v>
          </cell>
        </row>
        <row r="364">
          <cell r="B364" t="str">
            <v>Cleveland Browns</v>
          </cell>
          <cell r="C364" t="str">
            <v>pass</v>
          </cell>
          <cell r="D364">
            <v>32</v>
          </cell>
        </row>
        <row r="365">
          <cell r="B365" t="str">
            <v>Atlanta Falcons</v>
          </cell>
          <cell r="C365" t="str">
            <v>run</v>
          </cell>
          <cell r="D365">
            <v>9</v>
          </cell>
        </row>
        <row r="366">
          <cell r="B366" t="str">
            <v>Green Bay Packers</v>
          </cell>
          <cell r="C366" t="str">
            <v>pass</v>
          </cell>
          <cell r="D366">
            <v>13</v>
          </cell>
        </row>
        <row r="367">
          <cell r="B367" t="str">
            <v>Oakland Raiders</v>
          </cell>
          <cell r="C367" t="str">
            <v>pass</v>
          </cell>
          <cell r="D367">
            <v>-1</v>
          </cell>
        </row>
        <row r="368">
          <cell r="B368" t="str">
            <v>Minnesota Vikings</v>
          </cell>
          <cell r="C368" t="str">
            <v>run</v>
          </cell>
          <cell r="D368">
            <v>3</v>
          </cell>
        </row>
        <row r="369">
          <cell r="B369" t="str">
            <v>New York Giants</v>
          </cell>
          <cell r="C369" t="str">
            <v>run</v>
          </cell>
          <cell r="D369">
            <v>6</v>
          </cell>
        </row>
        <row r="370">
          <cell r="B370" t="str">
            <v>Pittsburgh Steelers</v>
          </cell>
          <cell r="C370" t="str">
            <v>pass</v>
          </cell>
          <cell r="D370">
            <v>12</v>
          </cell>
        </row>
        <row r="371">
          <cell r="B371" t="str">
            <v>Oakland Raiders</v>
          </cell>
          <cell r="C371" t="str">
            <v>run</v>
          </cell>
          <cell r="D371">
            <v>10</v>
          </cell>
        </row>
        <row r="372">
          <cell r="B372" t="str">
            <v>Green Bay Packers</v>
          </cell>
          <cell r="C372" t="str">
            <v>run</v>
          </cell>
          <cell r="D372">
            <v>-3</v>
          </cell>
        </row>
        <row r="373">
          <cell r="B373" t="str">
            <v>Atlanta Falcons</v>
          </cell>
          <cell r="C373" t="str">
            <v>run</v>
          </cell>
          <cell r="D373">
            <v>1</v>
          </cell>
        </row>
        <row r="374">
          <cell r="B374" t="str">
            <v>Atlanta Falcons</v>
          </cell>
          <cell r="C374" t="str">
            <v>run</v>
          </cell>
          <cell r="D374">
            <v>4</v>
          </cell>
        </row>
        <row r="375">
          <cell r="B375" t="str">
            <v>Jacksonville Jaguars</v>
          </cell>
          <cell r="C375" t="str">
            <v>run</v>
          </cell>
          <cell r="D375">
            <v>-1</v>
          </cell>
        </row>
        <row r="376">
          <cell r="B376" t="str">
            <v>New York Giants</v>
          </cell>
          <cell r="C376" t="str">
            <v>pass</v>
          </cell>
          <cell r="D376">
            <v>31</v>
          </cell>
        </row>
        <row r="377">
          <cell r="B377" t="str">
            <v>New York Jets</v>
          </cell>
          <cell r="C377" t="str">
            <v>pass</v>
          </cell>
          <cell r="D377">
            <v>34</v>
          </cell>
        </row>
        <row r="378">
          <cell r="B378" t="str">
            <v>Buffalo Bills</v>
          </cell>
          <cell r="C378" t="str">
            <v>run</v>
          </cell>
          <cell r="D378">
            <v>11</v>
          </cell>
        </row>
        <row r="379">
          <cell r="B379" t="str">
            <v>Buffalo Bills</v>
          </cell>
          <cell r="C379" t="str">
            <v>pass</v>
          </cell>
          <cell r="D379">
            <v>-3</v>
          </cell>
        </row>
        <row r="380">
          <cell r="B380" t="str">
            <v>Houston Texans</v>
          </cell>
          <cell r="C380" t="str">
            <v>run</v>
          </cell>
          <cell r="D380">
            <v>7</v>
          </cell>
        </row>
        <row r="381">
          <cell r="B381" t="str">
            <v>Jacksonville Jaguars</v>
          </cell>
          <cell r="C381" t="str">
            <v>pass</v>
          </cell>
          <cell r="D381">
            <v>26</v>
          </cell>
        </row>
        <row r="382">
          <cell r="B382" t="str">
            <v>Oakland Raiders</v>
          </cell>
          <cell r="C382" t="str">
            <v>pass</v>
          </cell>
          <cell r="D382">
            <v>21</v>
          </cell>
        </row>
        <row r="383">
          <cell r="B383" t="str">
            <v>New York Jets</v>
          </cell>
          <cell r="C383" t="str">
            <v>run</v>
          </cell>
          <cell r="D383">
            <v>3</v>
          </cell>
        </row>
        <row r="384">
          <cell r="B384" t="str">
            <v>Houston Texans</v>
          </cell>
          <cell r="C384" t="str">
            <v>run</v>
          </cell>
          <cell r="D384">
            <v>10</v>
          </cell>
        </row>
        <row r="385">
          <cell r="B385" t="str">
            <v>Buffalo Bills</v>
          </cell>
          <cell r="C385" t="str">
            <v>run</v>
          </cell>
          <cell r="D385">
            <v>-2</v>
          </cell>
        </row>
        <row r="386">
          <cell r="B386" t="str">
            <v>Buffalo Bills</v>
          </cell>
          <cell r="C386" t="str">
            <v>run</v>
          </cell>
          <cell r="D386">
            <v>11</v>
          </cell>
        </row>
        <row r="387">
          <cell r="B387" t="str">
            <v>Jacksonville Jaguars</v>
          </cell>
          <cell r="C387" t="str">
            <v>run</v>
          </cell>
          <cell r="D387">
            <v>-1</v>
          </cell>
        </row>
        <row r="388">
          <cell r="B388" t="str">
            <v>Houston Texans</v>
          </cell>
          <cell r="C388" t="str">
            <v>pass</v>
          </cell>
          <cell r="D388">
            <v>6</v>
          </cell>
        </row>
        <row r="389">
          <cell r="B389" t="str">
            <v>Washington Redskins</v>
          </cell>
          <cell r="C389" t="str">
            <v>run</v>
          </cell>
          <cell r="D389">
            <v>5</v>
          </cell>
        </row>
        <row r="390">
          <cell r="B390" t="str">
            <v>Jacksonville Jaguars</v>
          </cell>
          <cell r="C390" t="str">
            <v>run</v>
          </cell>
          <cell r="D390">
            <v>6</v>
          </cell>
        </row>
        <row r="391">
          <cell r="B391" t="str">
            <v>Minnesota Vikings</v>
          </cell>
          <cell r="C391" t="str">
            <v>run</v>
          </cell>
          <cell r="D391">
            <v>10</v>
          </cell>
        </row>
        <row r="392">
          <cell r="B392" t="str">
            <v>Oakland Raiders</v>
          </cell>
          <cell r="C392" t="str">
            <v>pass</v>
          </cell>
          <cell r="D392">
            <v>9</v>
          </cell>
        </row>
        <row r="393">
          <cell r="B393" t="str">
            <v>New York Giants</v>
          </cell>
          <cell r="C393" t="str">
            <v>pass</v>
          </cell>
          <cell r="D393">
            <v>19</v>
          </cell>
        </row>
        <row r="394">
          <cell r="B394" t="str">
            <v>Oakland Raiders</v>
          </cell>
          <cell r="C394" t="str">
            <v>pass</v>
          </cell>
          <cell r="D394">
            <v>26</v>
          </cell>
        </row>
        <row r="395">
          <cell r="B395" t="str">
            <v>Minnesota Vikings</v>
          </cell>
          <cell r="C395" t="str">
            <v>run</v>
          </cell>
          <cell r="D395">
            <v>5</v>
          </cell>
        </row>
        <row r="396">
          <cell r="B396" t="str">
            <v>Jacksonville Jaguars</v>
          </cell>
          <cell r="C396" t="str">
            <v>run</v>
          </cell>
          <cell r="D396">
            <v>0</v>
          </cell>
        </row>
        <row r="397">
          <cell r="B397" t="str">
            <v>Cleveland Browns</v>
          </cell>
          <cell r="C397" t="str">
            <v>pass</v>
          </cell>
          <cell r="D397">
            <v>0</v>
          </cell>
        </row>
        <row r="398">
          <cell r="B398" t="str">
            <v>Minnesota Vikings</v>
          </cell>
          <cell r="C398" t="str">
            <v>run</v>
          </cell>
          <cell r="D398">
            <v>-1</v>
          </cell>
        </row>
        <row r="399">
          <cell r="B399" t="str">
            <v>Green Bay Packers</v>
          </cell>
          <cell r="C399" t="str">
            <v>pass</v>
          </cell>
          <cell r="D399">
            <v>14</v>
          </cell>
        </row>
        <row r="400">
          <cell r="B400" t="str">
            <v>Houston Texans</v>
          </cell>
          <cell r="C400" t="str">
            <v>run</v>
          </cell>
          <cell r="D400">
            <v>8</v>
          </cell>
        </row>
        <row r="401">
          <cell r="B401" t="str">
            <v>Green Bay Packers</v>
          </cell>
          <cell r="C401" t="str">
            <v>pass</v>
          </cell>
          <cell r="D401">
            <v>30</v>
          </cell>
        </row>
        <row r="402">
          <cell r="B402" t="str">
            <v>New York Jets</v>
          </cell>
          <cell r="C402" t="str">
            <v>run</v>
          </cell>
          <cell r="D402">
            <v>-3</v>
          </cell>
        </row>
        <row r="403">
          <cell r="B403" t="str">
            <v>Minnesota Vikings</v>
          </cell>
          <cell r="C403" t="str">
            <v>pass</v>
          </cell>
          <cell r="D403">
            <v>-3</v>
          </cell>
        </row>
        <row r="404">
          <cell r="B404" t="str">
            <v>Buffalo Bills</v>
          </cell>
          <cell r="C404" t="str">
            <v>run</v>
          </cell>
          <cell r="D404">
            <v>10</v>
          </cell>
        </row>
        <row r="405">
          <cell r="B405" t="str">
            <v>Buffalo Bills</v>
          </cell>
          <cell r="C405" t="str">
            <v>run</v>
          </cell>
          <cell r="D405">
            <v>9</v>
          </cell>
        </row>
        <row r="406">
          <cell r="B406" t="str">
            <v>Atlanta Falcons</v>
          </cell>
          <cell r="C406" t="str">
            <v>pass</v>
          </cell>
          <cell r="D406">
            <v>10</v>
          </cell>
        </row>
        <row r="407">
          <cell r="B407" t="str">
            <v>Jacksonville Jaguars</v>
          </cell>
          <cell r="C407" t="str">
            <v>run</v>
          </cell>
          <cell r="D407">
            <v>9</v>
          </cell>
        </row>
        <row r="408">
          <cell r="B408" t="str">
            <v>Pittsburgh Steelers</v>
          </cell>
          <cell r="C408" t="str">
            <v>run</v>
          </cell>
          <cell r="D408">
            <v>8</v>
          </cell>
        </row>
        <row r="409">
          <cell r="B409" t="str">
            <v>Oakland Raiders</v>
          </cell>
          <cell r="C409" t="str">
            <v>pass</v>
          </cell>
          <cell r="D409">
            <v>33</v>
          </cell>
        </row>
        <row r="410">
          <cell r="B410" t="str">
            <v>New York Giants</v>
          </cell>
          <cell r="C410" t="str">
            <v>pass</v>
          </cell>
          <cell r="D410">
            <v>25</v>
          </cell>
        </row>
        <row r="411">
          <cell r="B411" t="str">
            <v>Buffalo Bills</v>
          </cell>
          <cell r="C411" t="str">
            <v>run</v>
          </cell>
          <cell r="D411">
            <v>12</v>
          </cell>
        </row>
        <row r="412">
          <cell r="B412" t="str">
            <v>New York Jets</v>
          </cell>
          <cell r="C412" t="str">
            <v>run</v>
          </cell>
          <cell r="D412">
            <v>7</v>
          </cell>
        </row>
        <row r="413">
          <cell r="B413" t="str">
            <v>Minnesota Vikings</v>
          </cell>
          <cell r="C413" t="str">
            <v>run</v>
          </cell>
          <cell r="D413">
            <v>8</v>
          </cell>
        </row>
        <row r="414">
          <cell r="B414" t="str">
            <v>Minnesota Vikings</v>
          </cell>
          <cell r="C414" t="str">
            <v>run</v>
          </cell>
          <cell r="D414">
            <v>10</v>
          </cell>
        </row>
        <row r="415">
          <cell r="B415" t="str">
            <v>Washington Redskins</v>
          </cell>
          <cell r="C415" t="str">
            <v>run</v>
          </cell>
          <cell r="D415">
            <v>0</v>
          </cell>
        </row>
        <row r="416">
          <cell r="B416" t="str">
            <v>New York Jets</v>
          </cell>
          <cell r="C416" t="str">
            <v>pass</v>
          </cell>
          <cell r="D416">
            <v>31</v>
          </cell>
        </row>
        <row r="417">
          <cell r="B417" t="str">
            <v>Oakland Raiders</v>
          </cell>
          <cell r="C417" t="str">
            <v>pass</v>
          </cell>
          <cell r="D417">
            <v>4</v>
          </cell>
        </row>
        <row r="418">
          <cell r="B418" t="str">
            <v>Atlanta Falcons</v>
          </cell>
          <cell r="C418" t="str">
            <v>pass</v>
          </cell>
          <cell r="D418">
            <v>12</v>
          </cell>
        </row>
        <row r="419">
          <cell r="B419" t="str">
            <v>Jacksonville Jaguars</v>
          </cell>
          <cell r="C419" t="str">
            <v>pass</v>
          </cell>
          <cell r="D419">
            <v>8</v>
          </cell>
        </row>
        <row r="420">
          <cell r="B420" t="str">
            <v>Oakland Raiders</v>
          </cell>
          <cell r="C420" t="str">
            <v>run</v>
          </cell>
          <cell r="D420">
            <v>-3</v>
          </cell>
        </row>
        <row r="421">
          <cell r="B421" t="str">
            <v>Cleveland Browns</v>
          </cell>
          <cell r="C421" t="str">
            <v>pass</v>
          </cell>
          <cell r="D421">
            <v>11</v>
          </cell>
        </row>
        <row r="422">
          <cell r="B422" t="str">
            <v>Green Bay Packers</v>
          </cell>
          <cell r="C422" t="str">
            <v>pass</v>
          </cell>
          <cell r="D422">
            <v>4</v>
          </cell>
        </row>
        <row r="423">
          <cell r="B423" t="str">
            <v>Houston Texans</v>
          </cell>
          <cell r="C423" t="str">
            <v>pass</v>
          </cell>
          <cell r="D423">
            <v>6</v>
          </cell>
        </row>
        <row r="424">
          <cell r="B424" t="str">
            <v>Houston Texans</v>
          </cell>
          <cell r="C424" t="str">
            <v>pass</v>
          </cell>
          <cell r="D424">
            <v>17</v>
          </cell>
        </row>
        <row r="425">
          <cell r="B425" t="str">
            <v>Minnesota Vikings</v>
          </cell>
          <cell r="C425" t="str">
            <v>run</v>
          </cell>
          <cell r="D425">
            <v>0</v>
          </cell>
        </row>
        <row r="426">
          <cell r="B426" t="str">
            <v>Green Bay Packers</v>
          </cell>
          <cell r="C426" t="str">
            <v>run</v>
          </cell>
          <cell r="D426">
            <v>9</v>
          </cell>
        </row>
        <row r="427">
          <cell r="B427" t="str">
            <v>Jacksonville Jaguars</v>
          </cell>
          <cell r="C427" t="str">
            <v>run</v>
          </cell>
          <cell r="D427">
            <v>1</v>
          </cell>
        </row>
        <row r="428">
          <cell r="B428" t="str">
            <v>Pittsburgh Steelers</v>
          </cell>
          <cell r="C428" t="str">
            <v>run</v>
          </cell>
          <cell r="D428">
            <v>7</v>
          </cell>
        </row>
        <row r="429">
          <cell r="B429" t="str">
            <v>New York Giants</v>
          </cell>
          <cell r="C429" t="str">
            <v>run</v>
          </cell>
          <cell r="D429">
            <v>2</v>
          </cell>
        </row>
        <row r="430">
          <cell r="B430" t="str">
            <v>New York Jets</v>
          </cell>
          <cell r="C430" t="str">
            <v>pass</v>
          </cell>
          <cell r="D430">
            <v>34</v>
          </cell>
        </row>
        <row r="431">
          <cell r="B431" t="str">
            <v>Washington Redskins</v>
          </cell>
          <cell r="C431" t="str">
            <v>pass</v>
          </cell>
          <cell r="D431">
            <v>29</v>
          </cell>
        </row>
        <row r="432">
          <cell r="B432" t="str">
            <v>Green Bay Packers</v>
          </cell>
          <cell r="C432" t="str">
            <v>run</v>
          </cell>
          <cell r="D432">
            <v>-2</v>
          </cell>
        </row>
        <row r="433">
          <cell r="B433" t="str">
            <v>New York Jets</v>
          </cell>
          <cell r="C433" t="str">
            <v>pass</v>
          </cell>
          <cell r="D433">
            <v>0</v>
          </cell>
        </row>
        <row r="434">
          <cell r="B434" t="str">
            <v>Buffalo Bills</v>
          </cell>
          <cell r="C434" t="str">
            <v>pass</v>
          </cell>
          <cell r="D434">
            <v>27</v>
          </cell>
        </row>
        <row r="435">
          <cell r="B435" t="str">
            <v>Pittsburgh Steelers</v>
          </cell>
          <cell r="C435" t="str">
            <v>pass</v>
          </cell>
          <cell r="D435">
            <v>27</v>
          </cell>
        </row>
        <row r="436">
          <cell r="B436" t="str">
            <v>Washington Redskins</v>
          </cell>
          <cell r="C436" t="str">
            <v>run</v>
          </cell>
          <cell r="D436">
            <v>7</v>
          </cell>
        </row>
        <row r="437">
          <cell r="B437" t="str">
            <v>Buffalo Bills</v>
          </cell>
          <cell r="C437" t="str">
            <v>pass</v>
          </cell>
          <cell r="D437">
            <v>12</v>
          </cell>
        </row>
        <row r="438">
          <cell r="B438" t="str">
            <v>Buffalo Bills</v>
          </cell>
          <cell r="C438" t="str">
            <v>run</v>
          </cell>
          <cell r="D438">
            <v>0</v>
          </cell>
        </row>
        <row r="439">
          <cell r="B439" t="str">
            <v>Oakland Raiders</v>
          </cell>
          <cell r="C439" t="str">
            <v>pass</v>
          </cell>
          <cell r="D439">
            <v>0</v>
          </cell>
        </row>
        <row r="440">
          <cell r="B440" t="str">
            <v>Pittsburgh Steelers</v>
          </cell>
          <cell r="C440" t="str">
            <v>run</v>
          </cell>
          <cell r="D440">
            <v>3</v>
          </cell>
        </row>
        <row r="441">
          <cell r="B441" t="str">
            <v>Buffalo Bills</v>
          </cell>
          <cell r="C441" t="str">
            <v>pass</v>
          </cell>
          <cell r="D441">
            <v>26</v>
          </cell>
        </row>
        <row r="442">
          <cell r="B442" t="str">
            <v>Cleveland Browns</v>
          </cell>
          <cell r="C442" t="str">
            <v>pass</v>
          </cell>
          <cell r="D442">
            <v>3</v>
          </cell>
        </row>
        <row r="443">
          <cell r="B443" t="str">
            <v>Jacksonville Jaguars</v>
          </cell>
          <cell r="C443" t="str">
            <v>pass</v>
          </cell>
          <cell r="D443">
            <v>21</v>
          </cell>
        </row>
        <row r="444">
          <cell r="B444" t="str">
            <v>Houston Texans</v>
          </cell>
          <cell r="C444" t="str">
            <v>pass</v>
          </cell>
          <cell r="D444">
            <v>25</v>
          </cell>
        </row>
        <row r="445">
          <cell r="B445" t="str">
            <v>Cleveland Browns</v>
          </cell>
          <cell r="C445" t="str">
            <v>pass</v>
          </cell>
          <cell r="D445">
            <v>4</v>
          </cell>
        </row>
        <row r="446">
          <cell r="B446" t="str">
            <v>Buffalo Bills</v>
          </cell>
          <cell r="C446" t="str">
            <v>pass</v>
          </cell>
          <cell r="D446">
            <v>-1</v>
          </cell>
        </row>
        <row r="447">
          <cell r="B447" t="str">
            <v>Washington Redskins</v>
          </cell>
          <cell r="C447" t="str">
            <v>run</v>
          </cell>
          <cell r="D447">
            <v>0</v>
          </cell>
        </row>
        <row r="448">
          <cell r="B448" t="str">
            <v>Pittsburgh Steelers</v>
          </cell>
          <cell r="C448" t="str">
            <v>run</v>
          </cell>
          <cell r="D448">
            <v>10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300</v>
          </cell>
        </row>
        <row r="2">
          <cell r="B2">
            <v>3.5</v>
          </cell>
        </row>
        <row r="3">
          <cell r="B3">
            <v>6</v>
          </cell>
        </row>
        <row r="4">
          <cell r="B4">
            <v>2</v>
          </cell>
        </row>
        <row r="5">
          <cell r="B5">
            <v>0.5</v>
          </cell>
        </row>
        <row r="6">
          <cell r="B6">
            <v>40</v>
          </cell>
        </row>
        <row r="7">
          <cell r="B7">
            <v>250</v>
          </cell>
        </row>
        <row r="10">
          <cell r="B10">
            <v>250</v>
          </cell>
        </row>
        <row r="11">
          <cell r="B11">
            <v>1500</v>
          </cell>
        </row>
        <row r="12">
          <cell r="B12">
            <v>50</v>
          </cell>
        </row>
        <row r="13">
          <cell r="B13">
            <v>85</v>
          </cell>
        </row>
        <row r="14">
          <cell r="B14">
            <v>1050</v>
          </cell>
        </row>
      </sheetData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Problem 1 answer"/>
      <sheetName val="Problem 2 answer"/>
      <sheetName val="Problem 2 data"/>
      <sheetName val="Problem 3 data"/>
      <sheetName val="Problem 4 data"/>
      <sheetName val="Problem 5 data"/>
      <sheetName val="Problem 6 data"/>
      <sheetName val="Problem 7 data"/>
      <sheetName val="Problem 8"/>
    </sheetNames>
    <sheetDataSet>
      <sheetData sheetId="0"/>
      <sheetData sheetId="1"/>
      <sheetData sheetId="2"/>
      <sheetData sheetId="3"/>
      <sheetData sheetId="4">
        <row r="5">
          <cell r="C5">
            <v>150</v>
          </cell>
          <cell r="D5">
            <v>38.64</v>
          </cell>
        </row>
        <row r="6">
          <cell r="C6">
            <v>101</v>
          </cell>
          <cell r="D6">
            <v>178.77</v>
          </cell>
        </row>
        <row r="7">
          <cell r="C7">
            <v>112</v>
          </cell>
          <cell r="D7">
            <v>213.92</v>
          </cell>
        </row>
        <row r="8">
          <cell r="C8">
            <v>57</v>
          </cell>
          <cell r="D8">
            <v>83.22</v>
          </cell>
        </row>
        <row r="9">
          <cell r="C9">
            <v>36</v>
          </cell>
          <cell r="D9">
            <v>24.12</v>
          </cell>
        </row>
        <row r="10">
          <cell r="C10">
            <v>32</v>
          </cell>
          <cell r="D10">
            <v>141</v>
          </cell>
        </row>
        <row r="11">
          <cell r="C11">
            <v>75</v>
          </cell>
          <cell r="D11">
            <v>105</v>
          </cell>
        </row>
        <row r="12">
          <cell r="C12">
            <v>119</v>
          </cell>
          <cell r="D12">
            <v>147.56</v>
          </cell>
        </row>
        <row r="13">
          <cell r="C13">
            <v>38</v>
          </cell>
          <cell r="D13">
            <v>40.659999999999997</v>
          </cell>
        </row>
        <row r="14">
          <cell r="C14">
            <v>51</v>
          </cell>
          <cell r="D14">
            <v>73.44</v>
          </cell>
        </row>
        <row r="15">
          <cell r="C15">
            <v>130</v>
          </cell>
          <cell r="D15">
            <v>89.7</v>
          </cell>
        </row>
        <row r="16">
          <cell r="C16">
            <v>71</v>
          </cell>
          <cell r="D16">
            <v>51.83</v>
          </cell>
        </row>
        <row r="17">
          <cell r="C17">
            <v>121</v>
          </cell>
          <cell r="D17">
            <v>141.57</v>
          </cell>
        </row>
        <row r="18">
          <cell r="C18">
            <v>39</v>
          </cell>
          <cell r="D18">
            <v>141</v>
          </cell>
        </row>
        <row r="19">
          <cell r="C19">
            <v>94</v>
          </cell>
          <cell r="D19">
            <v>110.92</v>
          </cell>
        </row>
        <row r="20">
          <cell r="C20">
            <v>74</v>
          </cell>
          <cell r="D20">
            <v>79.92</v>
          </cell>
        </row>
        <row r="21">
          <cell r="C21">
            <v>42</v>
          </cell>
          <cell r="D21">
            <v>77.7</v>
          </cell>
        </row>
        <row r="22">
          <cell r="C22">
            <v>82</v>
          </cell>
          <cell r="D22">
            <v>137.76</v>
          </cell>
        </row>
        <row r="23">
          <cell r="C23">
            <v>130</v>
          </cell>
          <cell r="D23">
            <v>100.1</v>
          </cell>
        </row>
        <row r="24">
          <cell r="C24">
            <v>30</v>
          </cell>
          <cell r="D24">
            <v>52.5</v>
          </cell>
        </row>
        <row r="25">
          <cell r="C25">
            <v>81</v>
          </cell>
          <cell r="D25">
            <v>71.28</v>
          </cell>
        </row>
        <row r="26">
          <cell r="C26">
            <v>100</v>
          </cell>
          <cell r="D26">
            <v>172</v>
          </cell>
        </row>
        <row r="27">
          <cell r="C27">
            <v>88</v>
          </cell>
          <cell r="D27">
            <v>133.76</v>
          </cell>
        </row>
        <row r="28">
          <cell r="C28">
            <v>99</v>
          </cell>
          <cell r="D28">
            <v>119.79</v>
          </cell>
        </row>
        <row r="29">
          <cell r="C29">
            <v>103</v>
          </cell>
          <cell r="D29">
            <v>200.85</v>
          </cell>
        </row>
        <row r="30">
          <cell r="C30">
            <v>107</v>
          </cell>
          <cell r="D30">
            <v>112.35</v>
          </cell>
        </row>
        <row r="31">
          <cell r="C31">
            <v>103</v>
          </cell>
          <cell r="D31">
            <v>142.13999999999999</v>
          </cell>
        </row>
        <row r="32">
          <cell r="C32">
            <v>49</v>
          </cell>
          <cell r="D32">
            <v>74.48</v>
          </cell>
        </row>
        <row r="33">
          <cell r="C33">
            <v>119</v>
          </cell>
          <cell r="D33">
            <v>197.54</v>
          </cell>
        </row>
        <row r="34">
          <cell r="C34">
            <v>84</v>
          </cell>
          <cell r="D34">
            <v>137.76</v>
          </cell>
        </row>
        <row r="35">
          <cell r="C35">
            <v>80</v>
          </cell>
          <cell r="D35">
            <v>121.6</v>
          </cell>
        </row>
        <row r="36">
          <cell r="C36">
            <v>105</v>
          </cell>
          <cell r="D36">
            <v>100.8</v>
          </cell>
        </row>
        <row r="37">
          <cell r="C37">
            <v>113</v>
          </cell>
          <cell r="D37">
            <v>161.59</v>
          </cell>
        </row>
        <row r="38">
          <cell r="C38">
            <v>50</v>
          </cell>
          <cell r="D38">
            <v>72.5</v>
          </cell>
        </row>
        <row r="39">
          <cell r="C39">
            <v>112</v>
          </cell>
          <cell r="D39">
            <v>206.08</v>
          </cell>
        </row>
        <row r="40">
          <cell r="C40">
            <v>101</v>
          </cell>
          <cell r="D40">
            <v>186.85</v>
          </cell>
        </row>
        <row r="41">
          <cell r="C41">
            <v>52</v>
          </cell>
          <cell r="D41">
            <v>72.8</v>
          </cell>
        </row>
        <row r="42">
          <cell r="C42">
            <v>220</v>
          </cell>
          <cell r="D42">
            <v>40.46</v>
          </cell>
        </row>
        <row r="43">
          <cell r="C43">
            <v>77</v>
          </cell>
          <cell r="D43">
            <v>87.01</v>
          </cell>
        </row>
        <row r="44">
          <cell r="C44">
            <v>103</v>
          </cell>
          <cell r="D44">
            <v>165.83</v>
          </cell>
        </row>
        <row r="45">
          <cell r="C45">
            <v>61</v>
          </cell>
          <cell r="D45">
            <v>56.73</v>
          </cell>
        </row>
        <row r="46">
          <cell r="C46">
            <v>115</v>
          </cell>
          <cell r="D46">
            <v>92</v>
          </cell>
        </row>
        <row r="47">
          <cell r="C47">
            <v>55</v>
          </cell>
          <cell r="D47">
            <v>40.700000000000003</v>
          </cell>
        </row>
        <row r="48">
          <cell r="C48">
            <v>26</v>
          </cell>
          <cell r="D48">
            <v>48.36</v>
          </cell>
        </row>
        <row r="49">
          <cell r="C49">
            <v>48</v>
          </cell>
          <cell r="D49">
            <v>81.12</v>
          </cell>
        </row>
        <row r="50">
          <cell r="C50">
            <v>23</v>
          </cell>
          <cell r="D50">
            <v>36.340000000000003</v>
          </cell>
        </row>
        <row r="51">
          <cell r="C51">
            <v>98</v>
          </cell>
          <cell r="D51">
            <v>128.38</v>
          </cell>
        </row>
        <row r="52">
          <cell r="C52">
            <v>75</v>
          </cell>
          <cell r="D52">
            <v>94.5</v>
          </cell>
        </row>
        <row r="53">
          <cell r="C53">
            <v>97</v>
          </cell>
          <cell r="D53">
            <v>110.58</v>
          </cell>
        </row>
        <row r="54">
          <cell r="C54">
            <v>124</v>
          </cell>
          <cell r="D54">
            <v>202.12</v>
          </cell>
        </row>
        <row r="55">
          <cell r="C55">
            <v>97</v>
          </cell>
          <cell r="D55">
            <v>85.36</v>
          </cell>
        </row>
        <row r="56">
          <cell r="C56">
            <v>51</v>
          </cell>
          <cell r="D56">
            <v>61.71</v>
          </cell>
        </row>
        <row r="57">
          <cell r="C57">
            <v>31</v>
          </cell>
          <cell r="D57">
            <v>61.69</v>
          </cell>
        </row>
        <row r="58">
          <cell r="C58">
            <v>97</v>
          </cell>
          <cell r="D58">
            <v>101.85</v>
          </cell>
        </row>
        <row r="59">
          <cell r="C59">
            <v>117</v>
          </cell>
          <cell r="D59">
            <v>121.68</v>
          </cell>
        </row>
        <row r="60">
          <cell r="C60">
            <v>121</v>
          </cell>
          <cell r="D60">
            <v>135.52000000000001</v>
          </cell>
        </row>
        <row r="61">
          <cell r="C61">
            <v>23</v>
          </cell>
          <cell r="D61">
            <v>43.47</v>
          </cell>
        </row>
        <row r="62">
          <cell r="C62">
            <v>129</v>
          </cell>
          <cell r="D62">
            <v>98.04</v>
          </cell>
        </row>
        <row r="63">
          <cell r="C63">
            <v>75</v>
          </cell>
          <cell r="D63">
            <v>132</v>
          </cell>
        </row>
        <row r="64">
          <cell r="C64">
            <v>75</v>
          </cell>
          <cell r="D64">
            <v>72</v>
          </cell>
        </row>
        <row r="65">
          <cell r="C65">
            <v>115</v>
          </cell>
          <cell r="D65">
            <v>116.15</v>
          </cell>
        </row>
        <row r="66">
          <cell r="C66">
            <v>85</v>
          </cell>
          <cell r="D66">
            <v>96.05</v>
          </cell>
        </row>
        <row r="67">
          <cell r="C67">
            <v>109</v>
          </cell>
          <cell r="D67">
            <v>91.56</v>
          </cell>
        </row>
        <row r="68">
          <cell r="C68">
            <v>125</v>
          </cell>
          <cell r="D68">
            <v>148.75</v>
          </cell>
        </row>
        <row r="69">
          <cell r="C69">
            <v>118</v>
          </cell>
          <cell r="D69">
            <v>134.52000000000001</v>
          </cell>
        </row>
        <row r="70">
          <cell r="C70">
            <v>119</v>
          </cell>
          <cell r="D70">
            <v>154.69999999999999</v>
          </cell>
        </row>
        <row r="71">
          <cell r="C71">
            <v>87</v>
          </cell>
          <cell r="D71">
            <v>144.41999999999999</v>
          </cell>
        </row>
        <row r="72">
          <cell r="C72">
            <v>75</v>
          </cell>
          <cell r="D72">
            <v>125.25</v>
          </cell>
        </row>
        <row r="73">
          <cell r="C73">
            <v>118</v>
          </cell>
          <cell r="D73">
            <v>87.32</v>
          </cell>
        </row>
        <row r="74">
          <cell r="C74">
            <v>111</v>
          </cell>
          <cell r="D74">
            <v>107.67</v>
          </cell>
        </row>
        <row r="75">
          <cell r="C75">
            <v>130</v>
          </cell>
          <cell r="D75">
            <v>158.6</v>
          </cell>
        </row>
        <row r="76">
          <cell r="C76">
            <v>107</v>
          </cell>
          <cell r="D76">
            <v>189.39</v>
          </cell>
        </row>
        <row r="77">
          <cell r="C77">
            <v>34</v>
          </cell>
          <cell r="D77">
            <v>30.94</v>
          </cell>
        </row>
        <row r="78">
          <cell r="C78">
            <v>36</v>
          </cell>
          <cell r="D78">
            <v>66.239999999999995</v>
          </cell>
        </row>
        <row r="79">
          <cell r="C79">
            <v>48</v>
          </cell>
          <cell r="D79">
            <v>72.959999999999994</v>
          </cell>
        </row>
        <row r="80">
          <cell r="C80">
            <v>76</v>
          </cell>
          <cell r="D80">
            <v>116.28</v>
          </cell>
        </row>
        <row r="81">
          <cell r="C81">
            <v>46</v>
          </cell>
          <cell r="D81">
            <v>53.36</v>
          </cell>
        </row>
        <row r="82">
          <cell r="C82">
            <v>123</v>
          </cell>
          <cell r="D82">
            <v>202.95</v>
          </cell>
        </row>
        <row r="83">
          <cell r="C83">
            <v>74</v>
          </cell>
          <cell r="D83">
            <v>51.06</v>
          </cell>
        </row>
        <row r="84">
          <cell r="C84">
            <v>93</v>
          </cell>
          <cell r="D84">
            <v>66.959999999999994</v>
          </cell>
        </row>
        <row r="85">
          <cell r="C85">
            <v>96</v>
          </cell>
          <cell r="D85">
            <v>149.76</v>
          </cell>
        </row>
        <row r="86">
          <cell r="C86">
            <v>75</v>
          </cell>
          <cell r="D86">
            <v>64.5</v>
          </cell>
        </row>
        <row r="87">
          <cell r="C87">
            <v>116</v>
          </cell>
          <cell r="D87">
            <v>111.36</v>
          </cell>
        </row>
        <row r="88">
          <cell r="C88">
            <v>45</v>
          </cell>
          <cell r="D88">
            <v>61.2</v>
          </cell>
        </row>
        <row r="89">
          <cell r="C89">
            <v>79</v>
          </cell>
          <cell r="D89">
            <v>64.78</v>
          </cell>
        </row>
        <row r="90">
          <cell r="C90">
            <v>111</v>
          </cell>
          <cell r="D90">
            <v>189.81</v>
          </cell>
        </row>
        <row r="91">
          <cell r="C91">
            <v>61</v>
          </cell>
          <cell r="D91">
            <v>70.760000000000005</v>
          </cell>
        </row>
        <row r="92">
          <cell r="C92">
            <v>22</v>
          </cell>
          <cell r="D92">
            <v>32.78</v>
          </cell>
        </row>
        <row r="93">
          <cell r="C93">
            <v>61</v>
          </cell>
          <cell r="D93">
            <v>96.99</v>
          </cell>
        </row>
        <row r="94">
          <cell r="C94">
            <v>47</v>
          </cell>
          <cell r="D94">
            <v>77.08</v>
          </cell>
        </row>
        <row r="95">
          <cell r="C95">
            <v>88</v>
          </cell>
          <cell r="D95">
            <v>152.24</v>
          </cell>
        </row>
        <row r="96">
          <cell r="C96">
            <v>83</v>
          </cell>
          <cell r="D96">
            <v>151.06</v>
          </cell>
        </row>
        <row r="97">
          <cell r="C97">
            <v>72</v>
          </cell>
          <cell r="D97">
            <v>131.76</v>
          </cell>
        </row>
        <row r="98">
          <cell r="C98">
            <v>87</v>
          </cell>
          <cell r="D98">
            <v>88.74</v>
          </cell>
        </row>
        <row r="99">
          <cell r="C99">
            <v>127</v>
          </cell>
          <cell r="D99">
            <v>205.74</v>
          </cell>
        </row>
        <row r="100">
          <cell r="C100">
            <v>26</v>
          </cell>
          <cell r="D100">
            <v>16.64</v>
          </cell>
        </row>
        <row r="101">
          <cell r="C101">
            <v>93</v>
          </cell>
          <cell r="D101">
            <v>114.39</v>
          </cell>
        </row>
        <row r="102">
          <cell r="C102">
            <v>100</v>
          </cell>
          <cell r="D102">
            <v>161</v>
          </cell>
        </row>
        <row r="103">
          <cell r="C103">
            <v>97</v>
          </cell>
          <cell r="D103">
            <v>112.52</v>
          </cell>
        </row>
        <row r="104">
          <cell r="C104">
            <v>34</v>
          </cell>
          <cell r="D104">
            <v>47.6</v>
          </cell>
        </row>
        <row r="105">
          <cell r="C105">
            <v>22</v>
          </cell>
          <cell r="D105">
            <v>21.12</v>
          </cell>
        </row>
        <row r="106">
          <cell r="C106">
            <v>68</v>
          </cell>
          <cell r="D106">
            <v>46.24</v>
          </cell>
        </row>
        <row r="107">
          <cell r="C107">
            <v>174</v>
          </cell>
          <cell r="D107">
            <v>70.84</v>
          </cell>
        </row>
        <row r="108">
          <cell r="C108">
            <v>109</v>
          </cell>
          <cell r="D108">
            <v>159.13999999999999</v>
          </cell>
        </row>
        <row r="109">
          <cell r="C109">
            <v>83</v>
          </cell>
          <cell r="D109">
            <v>75.53</v>
          </cell>
        </row>
        <row r="110">
          <cell r="C110">
            <v>30</v>
          </cell>
          <cell r="D110">
            <v>47.4</v>
          </cell>
        </row>
        <row r="111">
          <cell r="C111">
            <v>117</v>
          </cell>
          <cell r="D111">
            <v>231.66</v>
          </cell>
        </row>
        <row r="112">
          <cell r="C112">
            <v>127</v>
          </cell>
          <cell r="D112">
            <v>110.49</v>
          </cell>
        </row>
        <row r="113">
          <cell r="C113">
            <v>111</v>
          </cell>
          <cell r="D113">
            <v>183.15</v>
          </cell>
        </row>
        <row r="114">
          <cell r="C114">
            <v>61</v>
          </cell>
          <cell r="D114">
            <v>61.61</v>
          </cell>
        </row>
        <row r="115">
          <cell r="C115">
            <v>76</v>
          </cell>
          <cell r="D115">
            <v>129.19999999999999</v>
          </cell>
        </row>
        <row r="116">
          <cell r="C116">
            <v>29</v>
          </cell>
          <cell r="D116">
            <v>37.99</v>
          </cell>
        </row>
        <row r="117">
          <cell r="C117">
            <v>114</v>
          </cell>
          <cell r="D117">
            <v>102.6</v>
          </cell>
        </row>
        <row r="118">
          <cell r="C118">
            <v>73</v>
          </cell>
          <cell r="D118">
            <v>132.13</v>
          </cell>
        </row>
        <row r="119">
          <cell r="C119">
            <v>106</v>
          </cell>
          <cell r="D119">
            <v>79.5</v>
          </cell>
        </row>
        <row r="120">
          <cell r="C120">
            <v>125</v>
          </cell>
          <cell r="D120">
            <v>221.25</v>
          </cell>
        </row>
        <row r="121">
          <cell r="C121">
            <v>126</v>
          </cell>
          <cell r="D121">
            <v>128.52000000000001</v>
          </cell>
        </row>
        <row r="122">
          <cell r="C122">
            <v>117</v>
          </cell>
          <cell r="D122">
            <v>167.31</v>
          </cell>
        </row>
        <row r="123">
          <cell r="C123">
            <v>33</v>
          </cell>
          <cell r="D123">
            <v>24.75</v>
          </cell>
        </row>
        <row r="124">
          <cell r="C124">
            <v>113</v>
          </cell>
          <cell r="D124">
            <v>70.06</v>
          </cell>
        </row>
        <row r="125">
          <cell r="C125">
            <v>68</v>
          </cell>
          <cell r="D125">
            <v>123.76</v>
          </cell>
        </row>
        <row r="126">
          <cell r="C126">
            <v>93</v>
          </cell>
          <cell r="D126">
            <v>68.819999999999993</v>
          </cell>
        </row>
        <row r="127">
          <cell r="C127">
            <v>71</v>
          </cell>
          <cell r="D127">
            <v>75.260000000000005</v>
          </cell>
        </row>
        <row r="128">
          <cell r="C128">
            <v>80</v>
          </cell>
          <cell r="D128">
            <v>137.6</v>
          </cell>
        </row>
        <row r="129">
          <cell r="C129">
            <v>66</v>
          </cell>
          <cell r="D129">
            <v>52.14</v>
          </cell>
        </row>
        <row r="130">
          <cell r="C130">
            <v>115</v>
          </cell>
          <cell r="D130">
            <v>159.85</v>
          </cell>
        </row>
        <row r="131">
          <cell r="C131">
            <v>85</v>
          </cell>
          <cell r="D131">
            <v>164.05</v>
          </cell>
        </row>
        <row r="132">
          <cell r="C132">
            <v>58</v>
          </cell>
          <cell r="D132">
            <v>79.459999999999994</v>
          </cell>
        </row>
        <row r="133">
          <cell r="C133">
            <v>26</v>
          </cell>
          <cell r="D133">
            <v>28.08</v>
          </cell>
        </row>
        <row r="134">
          <cell r="C134">
            <v>99</v>
          </cell>
          <cell r="D134">
            <v>177.21</v>
          </cell>
        </row>
        <row r="135">
          <cell r="C135">
            <v>53</v>
          </cell>
          <cell r="D135">
            <v>58.3</v>
          </cell>
        </row>
        <row r="136">
          <cell r="C136">
            <v>62</v>
          </cell>
          <cell r="D136">
            <v>62.62</v>
          </cell>
        </row>
        <row r="137">
          <cell r="C137">
            <v>91</v>
          </cell>
          <cell r="D137">
            <v>163.80000000000001</v>
          </cell>
        </row>
        <row r="138">
          <cell r="C138">
            <v>95</v>
          </cell>
          <cell r="D138">
            <v>145.35</v>
          </cell>
        </row>
        <row r="139">
          <cell r="C139">
            <v>69</v>
          </cell>
          <cell r="D139">
            <v>50.37</v>
          </cell>
        </row>
        <row r="140">
          <cell r="C140">
            <v>102</v>
          </cell>
          <cell r="D140">
            <v>125.46</v>
          </cell>
        </row>
        <row r="141">
          <cell r="C141">
            <v>50</v>
          </cell>
          <cell r="D141">
            <v>49</v>
          </cell>
        </row>
        <row r="142">
          <cell r="C142">
            <v>26</v>
          </cell>
          <cell r="D142">
            <v>32.24</v>
          </cell>
        </row>
        <row r="143">
          <cell r="C143">
            <v>120</v>
          </cell>
          <cell r="D143">
            <v>234</v>
          </cell>
        </row>
        <row r="144">
          <cell r="C144">
            <v>78</v>
          </cell>
          <cell r="D144">
            <v>128.69999999999999</v>
          </cell>
        </row>
        <row r="145">
          <cell r="C145">
            <v>54</v>
          </cell>
          <cell r="D145">
            <v>57.24</v>
          </cell>
        </row>
        <row r="146">
          <cell r="C146">
            <v>40</v>
          </cell>
          <cell r="D146">
            <v>32.799999999999997</v>
          </cell>
        </row>
        <row r="147">
          <cell r="C147">
            <v>22</v>
          </cell>
          <cell r="D147">
            <v>37.4</v>
          </cell>
        </row>
        <row r="148">
          <cell r="C148">
            <v>52</v>
          </cell>
          <cell r="D148">
            <v>43.68</v>
          </cell>
        </row>
        <row r="149">
          <cell r="C149">
            <v>34</v>
          </cell>
          <cell r="D149">
            <v>56.1</v>
          </cell>
        </row>
        <row r="150">
          <cell r="C150">
            <v>92</v>
          </cell>
          <cell r="D150">
            <v>77.28</v>
          </cell>
        </row>
        <row r="151">
          <cell r="C151">
            <v>20</v>
          </cell>
          <cell r="D151">
            <v>33.6</v>
          </cell>
        </row>
        <row r="152">
          <cell r="C152">
            <v>42</v>
          </cell>
          <cell r="D152">
            <v>31.5</v>
          </cell>
        </row>
        <row r="153">
          <cell r="C153">
            <v>35</v>
          </cell>
          <cell r="D153">
            <v>23.8</v>
          </cell>
        </row>
        <row r="154">
          <cell r="C154">
            <v>54</v>
          </cell>
          <cell r="D154">
            <v>79.92</v>
          </cell>
        </row>
        <row r="155">
          <cell r="C155">
            <v>29</v>
          </cell>
          <cell r="D155">
            <v>20.010000000000002</v>
          </cell>
        </row>
        <row r="156">
          <cell r="C156">
            <v>121</v>
          </cell>
          <cell r="D156">
            <v>209.33</v>
          </cell>
        </row>
        <row r="157">
          <cell r="C157">
            <v>92</v>
          </cell>
          <cell r="D157">
            <v>115</v>
          </cell>
        </row>
        <row r="158">
          <cell r="C158">
            <v>46</v>
          </cell>
          <cell r="D158">
            <v>65.78</v>
          </cell>
        </row>
        <row r="159">
          <cell r="C159">
            <v>122</v>
          </cell>
          <cell r="D159">
            <v>241.56</v>
          </cell>
        </row>
        <row r="160">
          <cell r="C160">
            <v>27</v>
          </cell>
          <cell r="D160">
            <v>42.93</v>
          </cell>
        </row>
        <row r="161">
          <cell r="C161">
            <v>83</v>
          </cell>
          <cell r="D161">
            <v>122.84</v>
          </cell>
        </row>
        <row r="162">
          <cell r="C162">
            <v>73</v>
          </cell>
          <cell r="D162">
            <v>138.69999999999999</v>
          </cell>
        </row>
        <row r="163">
          <cell r="C163">
            <v>125</v>
          </cell>
          <cell r="D163">
            <v>177.5</v>
          </cell>
        </row>
        <row r="164">
          <cell r="C164">
            <v>125</v>
          </cell>
          <cell r="D164">
            <v>200</v>
          </cell>
        </row>
        <row r="165">
          <cell r="C165">
            <v>120</v>
          </cell>
          <cell r="D165">
            <v>237.6</v>
          </cell>
        </row>
        <row r="166">
          <cell r="C166">
            <v>34</v>
          </cell>
          <cell r="D166">
            <v>63.92</v>
          </cell>
        </row>
        <row r="167">
          <cell r="C167">
            <v>65</v>
          </cell>
          <cell r="D167">
            <v>74.099999999999994</v>
          </cell>
        </row>
        <row r="168">
          <cell r="C168">
            <v>104</v>
          </cell>
          <cell r="D168">
            <v>106.08</v>
          </cell>
        </row>
        <row r="169">
          <cell r="C169">
            <v>116</v>
          </cell>
          <cell r="D169">
            <v>187.92</v>
          </cell>
        </row>
        <row r="170">
          <cell r="C170">
            <v>126</v>
          </cell>
          <cell r="D170">
            <v>246.96</v>
          </cell>
        </row>
        <row r="171">
          <cell r="C171">
            <v>42</v>
          </cell>
          <cell r="D171">
            <v>56.7</v>
          </cell>
        </row>
        <row r="172">
          <cell r="C172">
            <v>24</v>
          </cell>
          <cell r="D172">
            <v>16.079999999999998</v>
          </cell>
        </row>
        <row r="173">
          <cell r="C173">
            <v>40</v>
          </cell>
          <cell r="D173">
            <v>27.2</v>
          </cell>
        </row>
        <row r="174">
          <cell r="C174">
            <v>24</v>
          </cell>
          <cell r="D174">
            <v>21.6</v>
          </cell>
        </row>
        <row r="175">
          <cell r="C175">
            <v>102</v>
          </cell>
          <cell r="D175">
            <v>116.28</v>
          </cell>
        </row>
        <row r="176">
          <cell r="C176">
            <v>31</v>
          </cell>
          <cell r="D176">
            <v>61.38</v>
          </cell>
        </row>
        <row r="177">
          <cell r="C177">
            <v>113</v>
          </cell>
          <cell r="D177">
            <v>73.45</v>
          </cell>
        </row>
        <row r="178">
          <cell r="C178">
            <v>117</v>
          </cell>
          <cell r="D178">
            <v>149.76</v>
          </cell>
        </row>
        <row r="179">
          <cell r="C179">
            <v>71</v>
          </cell>
          <cell r="D179">
            <v>103.66</v>
          </cell>
        </row>
        <row r="180">
          <cell r="C180">
            <v>58</v>
          </cell>
          <cell r="D180">
            <v>71.92</v>
          </cell>
        </row>
        <row r="181">
          <cell r="C181">
            <v>93</v>
          </cell>
          <cell r="D181">
            <v>97.65</v>
          </cell>
        </row>
        <row r="182">
          <cell r="C182">
            <v>112</v>
          </cell>
          <cell r="D182">
            <v>155.68</v>
          </cell>
        </row>
        <row r="183">
          <cell r="C183">
            <v>21</v>
          </cell>
          <cell r="D183">
            <v>15.12</v>
          </cell>
        </row>
        <row r="184">
          <cell r="C184">
            <v>78</v>
          </cell>
          <cell r="D184">
            <v>92.04</v>
          </cell>
        </row>
        <row r="185">
          <cell r="C185">
            <v>31</v>
          </cell>
          <cell r="D185">
            <v>60.45</v>
          </cell>
        </row>
        <row r="186">
          <cell r="C186">
            <v>38</v>
          </cell>
          <cell r="D186">
            <v>61.56</v>
          </cell>
        </row>
        <row r="187">
          <cell r="C187">
            <v>108</v>
          </cell>
          <cell r="D187">
            <v>72.36</v>
          </cell>
        </row>
        <row r="188">
          <cell r="C188">
            <v>73</v>
          </cell>
          <cell r="D188">
            <v>81.760000000000005</v>
          </cell>
        </row>
        <row r="189">
          <cell r="C189">
            <v>86</v>
          </cell>
          <cell r="D189">
            <v>67.94</v>
          </cell>
        </row>
        <row r="190">
          <cell r="C190">
            <v>46</v>
          </cell>
          <cell r="D190">
            <v>58.88</v>
          </cell>
        </row>
        <row r="191">
          <cell r="C191">
            <v>34</v>
          </cell>
          <cell r="D191">
            <v>45.56</v>
          </cell>
        </row>
        <row r="192">
          <cell r="C192">
            <v>73</v>
          </cell>
          <cell r="D192">
            <v>114.61</v>
          </cell>
        </row>
        <row r="193">
          <cell r="C193">
            <v>109</v>
          </cell>
          <cell r="D193">
            <v>184.21</v>
          </cell>
        </row>
        <row r="194">
          <cell r="C194">
            <v>97</v>
          </cell>
          <cell r="D194">
            <v>189.15</v>
          </cell>
        </row>
        <row r="195">
          <cell r="C195">
            <v>57</v>
          </cell>
          <cell r="D195">
            <v>83.22</v>
          </cell>
        </row>
        <row r="196">
          <cell r="C196">
            <v>110</v>
          </cell>
          <cell r="D196">
            <v>119.9</v>
          </cell>
        </row>
        <row r="197">
          <cell r="C197">
            <v>66</v>
          </cell>
          <cell r="D197">
            <v>107.58</v>
          </cell>
        </row>
        <row r="198">
          <cell r="C198">
            <v>57</v>
          </cell>
          <cell r="D198">
            <v>87.21</v>
          </cell>
        </row>
        <row r="199">
          <cell r="C199">
            <v>33</v>
          </cell>
          <cell r="D199">
            <v>22.44</v>
          </cell>
        </row>
        <row r="200">
          <cell r="C200">
            <v>98</v>
          </cell>
          <cell r="D200">
            <v>171.5</v>
          </cell>
        </row>
        <row r="201">
          <cell r="C201">
            <v>38</v>
          </cell>
          <cell r="D201">
            <v>46.74</v>
          </cell>
        </row>
        <row r="202">
          <cell r="C202">
            <v>106</v>
          </cell>
          <cell r="D202">
            <v>93.28</v>
          </cell>
        </row>
        <row r="203">
          <cell r="C203">
            <v>51</v>
          </cell>
          <cell r="D203">
            <v>41.31</v>
          </cell>
        </row>
        <row r="204">
          <cell r="C204">
            <v>39</v>
          </cell>
          <cell r="D204">
            <v>56.94</v>
          </cell>
        </row>
        <row r="205">
          <cell r="C205">
            <v>129</v>
          </cell>
          <cell r="D205">
            <v>108.36</v>
          </cell>
        </row>
        <row r="206">
          <cell r="C206">
            <v>64</v>
          </cell>
          <cell r="D206">
            <v>128</v>
          </cell>
        </row>
        <row r="207">
          <cell r="C207">
            <v>53</v>
          </cell>
          <cell r="D207">
            <v>71.02</v>
          </cell>
        </row>
        <row r="208">
          <cell r="C208">
            <v>94</v>
          </cell>
          <cell r="D208">
            <v>112.8</v>
          </cell>
        </row>
        <row r="209">
          <cell r="C209">
            <v>128</v>
          </cell>
          <cell r="D209">
            <v>97.28</v>
          </cell>
        </row>
        <row r="210">
          <cell r="C210">
            <v>87</v>
          </cell>
          <cell r="D210">
            <v>142.68</v>
          </cell>
        </row>
        <row r="211">
          <cell r="C211">
            <v>124</v>
          </cell>
          <cell r="D211">
            <v>93</v>
          </cell>
        </row>
        <row r="212">
          <cell r="C212">
            <v>128</v>
          </cell>
          <cell r="D212">
            <v>172.8</v>
          </cell>
        </row>
        <row r="213">
          <cell r="C213">
            <v>47</v>
          </cell>
          <cell r="D213">
            <v>80.37</v>
          </cell>
        </row>
        <row r="214">
          <cell r="C214">
            <v>29</v>
          </cell>
          <cell r="D214">
            <v>38.86</v>
          </cell>
        </row>
        <row r="215">
          <cell r="C215">
            <v>50</v>
          </cell>
          <cell r="D215">
            <v>68</v>
          </cell>
        </row>
        <row r="216">
          <cell r="C216">
            <v>57</v>
          </cell>
          <cell r="D216">
            <v>52.44</v>
          </cell>
        </row>
        <row r="217">
          <cell r="C217">
            <v>45</v>
          </cell>
          <cell r="D217">
            <v>49.95</v>
          </cell>
        </row>
        <row r="218">
          <cell r="C218">
            <v>108</v>
          </cell>
          <cell r="D218">
            <v>100.44</v>
          </cell>
        </row>
        <row r="219">
          <cell r="C219">
            <v>114</v>
          </cell>
          <cell r="D219">
            <v>76.38</v>
          </cell>
        </row>
        <row r="220">
          <cell r="C220">
            <v>74</v>
          </cell>
          <cell r="D220">
            <v>55.5</v>
          </cell>
        </row>
        <row r="221">
          <cell r="C221">
            <v>26</v>
          </cell>
          <cell r="D221">
            <v>32.24</v>
          </cell>
        </row>
        <row r="222">
          <cell r="C222">
            <v>111</v>
          </cell>
          <cell r="D222">
            <v>95.46</v>
          </cell>
        </row>
        <row r="223">
          <cell r="C223">
            <v>62</v>
          </cell>
          <cell r="D223">
            <v>38.44</v>
          </cell>
        </row>
        <row r="224">
          <cell r="C224">
            <v>119</v>
          </cell>
          <cell r="D224">
            <v>232.05</v>
          </cell>
        </row>
        <row r="225">
          <cell r="C225">
            <v>44</v>
          </cell>
          <cell r="D225">
            <v>33.44</v>
          </cell>
        </row>
        <row r="226">
          <cell r="C226">
            <v>130</v>
          </cell>
          <cell r="D226">
            <v>114.4</v>
          </cell>
        </row>
        <row r="227">
          <cell r="C227">
            <v>82</v>
          </cell>
          <cell r="D227">
            <v>95.12</v>
          </cell>
        </row>
        <row r="228">
          <cell r="C228">
            <v>40</v>
          </cell>
          <cell r="D228">
            <v>63.2</v>
          </cell>
        </row>
        <row r="229">
          <cell r="C229">
            <v>59</v>
          </cell>
          <cell r="D229">
            <v>96.76</v>
          </cell>
        </row>
        <row r="230">
          <cell r="C230">
            <v>48</v>
          </cell>
          <cell r="D230">
            <v>29.28</v>
          </cell>
        </row>
        <row r="231">
          <cell r="C231">
            <v>116</v>
          </cell>
          <cell r="D231">
            <v>83.52</v>
          </cell>
        </row>
        <row r="232">
          <cell r="C232">
            <v>111</v>
          </cell>
          <cell r="D232">
            <v>96.57</v>
          </cell>
        </row>
        <row r="233">
          <cell r="C233">
            <v>64</v>
          </cell>
          <cell r="D233">
            <v>89.6</v>
          </cell>
        </row>
        <row r="234">
          <cell r="C234">
            <v>83</v>
          </cell>
          <cell r="D234">
            <v>64.739999999999995</v>
          </cell>
        </row>
        <row r="235">
          <cell r="C235">
            <v>114</v>
          </cell>
          <cell r="D235">
            <v>161.88</v>
          </cell>
        </row>
        <row r="236">
          <cell r="C236">
            <v>68</v>
          </cell>
          <cell r="D236">
            <v>42.16</v>
          </cell>
        </row>
        <row r="237">
          <cell r="C237">
            <v>23</v>
          </cell>
          <cell r="D237">
            <v>42.09</v>
          </cell>
        </row>
        <row r="238">
          <cell r="C238">
            <v>40</v>
          </cell>
          <cell r="D238">
            <v>78</v>
          </cell>
        </row>
        <row r="239">
          <cell r="C239">
            <v>100</v>
          </cell>
          <cell r="D239">
            <v>146</v>
          </cell>
        </row>
        <row r="240">
          <cell r="C240">
            <v>32</v>
          </cell>
          <cell r="D240">
            <v>42.88</v>
          </cell>
        </row>
        <row r="241">
          <cell r="C241">
            <v>39</v>
          </cell>
          <cell r="D241">
            <v>62.4</v>
          </cell>
        </row>
        <row r="242">
          <cell r="C242">
            <v>30</v>
          </cell>
          <cell r="D242">
            <v>52.8</v>
          </cell>
        </row>
        <row r="243">
          <cell r="C243">
            <v>27</v>
          </cell>
          <cell r="D243">
            <v>31.05</v>
          </cell>
        </row>
        <row r="244">
          <cell r="C244">
            <v>98</v>
          </cell>
          <cell r="D244">
            <v>195.02</v>
          </cell>
        </row>
        <row r="245">
          <cell r="C245">
            <v>103</v>
          </cell>
          <cell r="D245">
            <v>69.010000000000005</v>
          </cell>
        </row>
        <row r="246">
          <cell r="C246">
            <v>53</v>
          </cell>
          <cell r="D246">
            <v>92.22</v>
          </cell>
        </row>
        <row r="247">
          <cell r="C247">
            <v>34</v>
          </cell>
          <cell r="D247">
            <v>47.26</v>
          </cell>
        </row>
        <row r="248">
          <cell r="C248">
            <v>76</v>
          </cell>
          <cell r="D248">
            <v>140.6</v>
          </cell>
        </row>
        <row r="249">
          <cell r="C249">
            <v>101</v>
          </cell>
          <cell r="D249">
            <v>195.94</v>
          </cell>
        </row>
        <row r="250">
          <cell r="C250">
            <v>36</v>
          </cell>
          <cell r="D250">
            <v>60.84</v>
          </cell>
        </row>
        <row r="251">
          <cell r="C251">
            <v>49</v>
          </cell>
          <cell r="D251">
            <v>97.02</v>
          </cell>
        </row>
        <row r="252">
          <cell r="C252">
            <v>56</v>
          </cell>
          <cell r="D252">
            <v>48.16</v>
          </cell>
        </row>
        <row r="253">
          <cell r="C253">
            <v>82</v>
          </cell>
          <cell r="D253">
            <v>149.24</v>
          </cell>
        </row>
        <row r="254">
          <cell r="C254">
            <v>124</v>
          </cell>
          <cell r="D254">
            <v>239.32</v>
          </cell>
        </row>
        <row r="255">
          <cell r="C255">
            <v>82</v>
          </cell>
          <cell r="D255">
            <v>159.9</v>
          </cell>
        </row>
        <row r="256">
          <cell r="C256">
            <v>24</v>
          </cell>
          <cell r="D256">
            <v>31.92</v>
          </cell>
        </row>
        <row r="257">
          <cell r="C257">
            <v>49</v>
          </cell>
          <cell r="D257">
            <v>93.59</v>
          </cell>
        </row>
        <row r="258">
          <cell r="C258">
            <v>34</v>
          </cell>
          <cell r="D258">
            <v>36.04</v>
          </cell>
        </row>
        <row r="259">
          <cell r="C259">
            <v>57</v>
          </cell>
          <cell r="D259">
            <v>102.6</v>
          </cell>
        </row>
        <row r="260">
          <cell r="C260">
            <v>76</v>
          </cell>
          <cell r="D260">
            <v>57.76</v>
          </cell>
        </row>
        <row r="261">
          <cell r="C261">
            <v>76</v>
          </cell>
          <cell r="D261">
            <v>97.28</v>
          </cell>
        </row>
        <row r="262">
          <cell r="C262">
            <v>73</v>
          </cell>
          <cell r="D262">
            <v>139.43</v>
          </cell>
        </row>
        <row r="263">
          <cell r="C263">
            <v>26</v>
          </cell>
          <cell r="D263">
            <v>16.64</v>
          </cell>
        </row>
        <row r="264">
          <cell r="C264">
            <v>43</v>
          </cell>
          <cell r="D264">
            <v>41.71</v>
          </cell>
        </row>
        <row r="265">
          <cell r="C265">
            <v>76</v>
          </cell>
          <cell r="D265">
            <v>106.4</v>
          </cell>
        </row>
        <row r="266">
          <cell r="C266">
            <v>80</v>
          </cell>
          <cell r="D266">
            <v>115.2</v>
          </cell>
        </row>
        <row r="267">
          <cell r="C267">
            <v>24</v>
          </cell>
          <cell r="D267">
            <v>17.28</v>
          </cell>
        </row>
        <row r="268">
          <cell r="C268">
            <v>44</v>
          </cell>
          <cell r="D268">
            <v>80.52</v>
          </cell>
        </row>
        <row r="269">
          <cell r="C269">
            <v>59</v>
          </cell>
          <cell r="D269">
            <v>46.61</v>
          </cell>
        </row>
        <row r="270">
          <cell r="C270">
            <v>69</v>
          </cell>
          <cell r="D270">
            <v>126.96</v>
          </cell>
        </row>
        <row r="271">
          <cell r="C271">
            <v>95</v>
          </cell>
          <cell r="D271">
            <v>161.5</v>
          </cell>
        </row>
        <row r="272">
          <cell r="C272">
            <v>92</v>
          </cell>
          <cell r="D272">
            <v>144.44</v>
          </cell>
        </row>
        <row r="273">
          <cell r="C273">
            <v>37</v>
          </cell>
          <cell r="D273">
            <v>50.69</v>
          </cell>
        </row>
        <row r="274">
          <cell r="C274">
            <v>105</v>
          </cell>
          <cell r="D274">
            <v>160.65</v>
          </cell>
        </row>
        <row r="275">
          <cell r="C275">
            <v>126</v>
          </cell>
          <cell r="D275">
            <v>231.84</v>
          </cell>
        </row>
        <row r="276">
          <cell r="C276">
            <v>37</v>
          </cell>
          <cell r="D276">
            <v>50.32</v>
          </cell>
        </row>
        <row r="277">
          <cell r="C277">
            <v>31</v>
          </cell>
          <cell r="D277">
            <v>61.38</v>
          </cell>
        </row>
        <row r="278">
          <cell r="C278">
            <v>49</v>
          </cell>
          <cell r="D278">
            <v>47.04</v>
          </cell>
        </row>
        <row r="279">
          <cell r="C279">
            <v>37</v>
          </cell>
          <cell r="D279">
            <v>67.34</v>
          </cell>
        </row>
        <row r="280">
          <cell r="C280">
            <v>83</v>
          </cell>
          <cell r="D280">
            <v>70.55</v>
          </cell>
        </row>
        <row r="281">
          <cell r="C281">
            <v>98</v>
          </cell>
          <cell r="D281">
            <v>156.80000000000001</v>
          </cell>
        </row>
        <row r="282">
          <cell r="C282">
            <v>38</v>
          </cell>
          <cell r="D282">
            <v>39.14</v>
          </cell>
        </row>
        <row r="283">
          <cell r="C283">
            <v>101</v>
          </cell>
          <cell r="D283">
            <v>165.64</v>
          </cell>
        </row>
        <row r="284">
          <cell r="C284">
            <v>53</v>
          </cell>
          <cell r="D284">
            <v>71.55</v>
          </cell>
        </row>
        <row r="285">
          <cell r="C285">
            <v>130</v>
          </cell>
          <cell r="D285">
            <v>218.4</v>
          </cell>
        </row>
        <row r="286">
          <cell r="C286">
            <v>84</v>
          </cell>
          <cell r="D286">
            <v>89.88</v>
          </cell>
        </row>
        <row r="287">
          <cell r="C287">
            <v>102</v>
          </cell>
          <cell r="D287">
            <v>72.42</v>
          </cell>
        </row>
        <row r="288">
          <cell r="C288">
            <v>122</v>
          </cell>
          <cell r="D288">
            <v>146.4</v>
          </cell>
        </row>
        <row r="289">
          <cell r="C289">
            <v>27</v>
          </cell>
          <cell r="D289">
            <v>49.68</v>
          </cell>
        </row>
        <row r="290">
          <cell r="C290">
            <v>42</v>
          </cell>
          <cell r="D290">
            <v>52.92</v>
          </cell>
        </row>
        <row r="291">
          <cell r="C291">
            <v>95</v>
          </cell>
          <cell r="D291">
            <v>126.35</v>
          </cell>
        </row>
        <row r="292">
          <cell r="C292">
            <v>100</v>
          </cell>
          <cell r="D292">
            <v>112</v>
          </cell>
        </row>
        <row r="293">
          <cell r="C293">
            <v>96</v>
          </cell>
          <cell r="D293">
            <v>120.96</v>
          </cell>
        </row>
        <row r="294">
          <cell r="C294">
            <v>99</v>
          </cell>
          <cell r="D294">
            <v>75.239999999999995</v>
          </cell>
        </row>
        <row r="295">
          <cell r="C295">
            <v>89</v>
          </cell>
          <cell r="D295">
            <v>64.97</v>
          </cell>
        </row>
        <row r="296">
          <cell r="C296">
            <v>81</v>
          </cell>
          <cell r="D296">
            <v>119.07</v>
          </cell>
        </row>
        <row r="297">
          <cell r="C297">
            <v>128</v>
          </cell>
          <cell r="D297">
            <v>96</v>
          </cell>
        </row>
        <row r="298">
          <cell r="C298">
            <v>33</v>
          </cell>
          <cell r="D298">
            <v>25.41</v>
          </cell>
        </row>
        <row r="299">
          <cell r="C299">
            <v>84</v>
          </cell>
          <cell r="D299">
            <v>115.92</v>
          </cell>
        </row>
        <row r="300">
          <cell r="C300">
            <v>122</v>
          </cell>
          <cell r="D300">
            <v>224.48</v>
          </cell>
        </row>
        <row r="301">
          <cell r="C301">
            <v>73</v>
          </cell>
          <cell r="D301">
            <v>122.64</v>
          </cell>
        </row>
        <row r="302">
          <cell r="C302">
            <v>77</v>
          </cell>
          <cell r="D302">
            <v>125.51</v>
          </cell>
        </row>
        <row r="303">
          <cell r="C303">
            <v>91</v>
          </cell>
          <cell r="D303">
            <v>74.62</v>
          </cell>
        </row>
        <row r="304">
          <cell r="C304">
            <v>47</v>
          </cell>
          <cell r="D304">
            <v>65.8</v>
          </cell>
        </row>
        <row r="305">
          <cell r="C305">
            <v>22</v>
          </cell>
          <cell r="D305">
            <v>24.42</v>
          </cell>
        </row>
        <row r="306">
          <cell r="C306">
            <v>65</v>
          </cell>
          <cell r="D306">
            <v>89.7</v>
          </cell>
        </row>
        <row r="307">
          <cell r="C307">
            <v>107</v>
          </cell>
          <cell r="D307">
            <v>167.99</v>
          </cell>
        </row>
        <row r="308">
          <cell r="C308">
            <v>43</v>
          </cell>
          <cell r="D308">
            <v>33.97</v>
          </cell>
        </row>
        <row r="309">
          <cell r="C309">
            <v>102</v>
          </cell>
          <cell r="D309">
            <v>84.66</v>
          </cell>
        </row>
        <row r="310">
          <cell r="C310">
            <v>81</v>
          </cell>
          <cell r="D310">
            <v>127.98</v>
          </cell>
        </row>
        <row r="311">
          <cell r="C311">
            <v>126</v>
          </cell>
          <cell r="D311">
            <v>197.82</v>
          </cell>
        </row>
        <row r="312">
          <cell r="C312">
            <v>78</v>
          </cell>
          <cell r="D312">
            <v>60.84</v>
          </cell>
        </row>
        <row r="313">
          <cell r="C313">
            <v>85</v>
          </cell>
          <cell r="D313">
            <v>51</v>
          </cell>
        </row>
        <row r="314">
          <cell r="C314">
            <v>52</v>
          </cell>
          <cell r="D314">
            <v>101.4</v>
          </cell>
        </row>
        <row r="315">
          <cell r="C315">
            <v>63</v>
          </cell>
          <cell r="D315">
            <v>57.96</v>
          </cell>
        </row>
        <row r="316">
          <cell r="C316">
            <v>121</v>
          </cell>
          <cell r="D316">
            <v>122.21</v>
          </cell>
        </row>
        <row r="317">
          <cell r="C317">
            <v>29</v>
          </cell>
          <cell r="D317">
            <v>34.51</v>
          </cell>
        </row>
        <row r="318">
          <cell r="C318">
            <v>114</v>
          </cell>
          <cell r="D318">
            <v>197.22</v>
          </cell>
        </row>
        <row r="319">
          <cell r="C319">
            <v>79</v>
          </cell>
          <cell r="D319">
            <v>135.09</v>
          </cell>
        </row>
        <row r="320">
          <cell r="C320">
            <v>121</v>
          </cell>
          <cell r="D320">
            <v>101.64</v>
          </cell>
        </row>
        <row r="321">
          <cell r="C321">
            <v>25</v>
          </cell>
          <cell r="D321">
            <v>23.5</v>
          </cell>
        </row>
        <row r="322">
          <cell r="C322">
            <v>32</v>
          </cell>
          <cell r="D322">
            <v>42.24</v>
          </cell>
        </row>
        <row r="323">
          <cell r="C323">
            <v>27</v>
          </cell>
          <cell r="D323">
            <v>48.06</v>
          </cell>
        </row>
        <row r="324">
          <cell r="C324">
            <v>93</v>
          </cell>
          <cell r="D324">
            <v>142.29</v>
          </cell>
        </row>
        <row r="325">
          <cell r="C325">
            <v>93</v>
          </cell>
          <cell r="D325">
            <v>72.540000000000006</v>
          </cell>
        </row>
        <row r="326">
          <cell r="C326">
            <v>37</v>
          </cell>
          <cell r="D326">
            <v>27.01</v>
          </cell>
        </row>
        <row r="327">
          <cell r="C327">
            <v>49</v>
          </cell>
          <cell r="D327">
            <v>45.57</v>
          </cell>
        </row>
        <row r="328">
          <cell r="C328">
            <v>75</v>
          </cell>
          <cell r="D328">
            <v>107.25</v>
          </cell>
        </row>
        <row r="329">
          <cell r="C329">
            <v>99</v>
          </cell>
          <cell r="D329">
            <v>167.31</v>
          </cell>
        </row>
        <row r="330">
          <cell r="C330">
            <v>40</v>
          </cell>
          <cell r="D330">
            <v>74.400000000000006</v>
          </cell>
        </row>
        <row r="331">
          <cell r="C331">
            <v>119</v>
          </cell>
          <cell r="D331">
            <v>73.78</v>
          </cell>
        </row>
        <row r="332">
          <cell r="C332">
            <v>122</v>
          </cell>
          <cell r="D332">
            <v>192.76</v>
          </cell>
        </row>
        <row r="333">
          <cell r="C333">
            <v>87</v>
          </cell>
          <cell r="D333">
            <v>57.42</v>
          </cell>
        </row>
        <row r="334">
          <cell r="C334">
            <v>106</v>
          </cell>
          <cell r="D334">
            <v>167.48</v>
          </cell>
        </row>
        <row r="335">
          <cell r="C335">
            <v>88</v>
          </cell>
          <cell r="D335">
            <v>152.24</v>
          </cell>
        </row>
        <row r="336">
          <cell r="C336">
            <v>60</v>
          </cell>
          <cell r="D336">
            <v>88.2</v>
          </cell>
        </row>
        <row r="337">
          <cell r="C337">
            <v>51</v>
          </cell>
          <cell r="D337">
            <v>52.02</v>
          </cell>
        </row>
        <row r="338">
          <cell r="C338">
            <v>44</v>
          </cell>
          <cell r="D338">
            <v>58.08</v>
          </cell>
        </row>
        <row r="339">
          <cell r="C339">
            <v>40</v>
          </cell>
          <cell r="D339">
            <v>57.2</v>
          </cell>
        </row>
        <row r="340">
          <cell r="C340">
            <v>30</v>
          </cell>
          <cell r="D340">
            <v>42.3</v>
          </cell>
        </row>
        <row r="341">
          <cell r="C341">
            <v>115</v>
          </cell>
          <cell r="D341">
            <v>157.55000000000001</v>
          </cell>
        </row>
        <row r="342">
          <cell r="C342">
            <v>104</v>
          </cell>
          <cell r="D342">
            <v>127.92</v>
          </cell>
        </row>
        <row r="343">
          <cell r="C343">
            <v>105</v>
          </cell>
          <cell r="D343">
            <v>121.8</v>
          </cell>
        </row>
        <row r="344">
          <cell r="C344">
            <v>105</v>
          </cell>
          <cell r="D344">
            <v>96.6</v>
          </cell>
        </row>
        <row r="345">
          <cell r="C345">
            <v>66</v>
          </cell>
          <cell r="D345">
            <v>83.82</v>
          </cell>
        </row>
        <row r="346">
          <cell r="C346">
            <v>42</v>
          </cell>
          <cell r="D346">
            <v>53.34</v>
          </cell>
        </row>
        <row r="347">
          <cell r="C347">
            <v>39</v>
          </cell>
          <cell r="D347">
            <v>39.39</v>
          </cell>
        </row>
        <row r="348">
          <cell r="C348">
            <v>97</v>
          </cell>
          <cell r="D348">
            <v>167.81</v>
          </cell>
        </row>
        <row r="349">
          <cell r="C349">
            <v>102</v>
          </cell>
          <cell r="D349">
            <v>195.84</v>
          </cell>
        </row>
        <row r="350">
          <cell r="C350">
            <v>112</v>
          </cell>
          <cell r="D350">
            <v>80.64</v>
          </cell>
        </row>
        <row r="351">
          <cell r="C351">
            <v>66</v>
          </cell>
          <cell r="D351">
            <v>85.14</v>
          </cell>
        </row>
        <row r="352">
          <cell r="C352">
            <v>60</v>
          </cell>
          <cell r="D352">
            <v>84.6</v>
          </cell>
        </row>
        <row r="353">
          <cell r="C353">
            <v>27</v>
          </cell>
          <cell r="D353">
            <v>39.42</v>
          </cell>
        </row>
        <row r="354">
          <cell r="C354">
            <v>27</v>
          </cell>
          <cell r="D354">
            <v>28.08</v>
          </cell>
        </row>
        <row r="355">
          <cell r="C355">
            <v>66</v>
          </cell>
          <cell r="D355">
            <v>116.16</v>
          </cell>
        </row>
        <row r="356">
          <cell r="C356">
            <v>20</v>
          </cell>
          <cell r="D356">
            <v>16.2</v>
          </cell>
        </row>
        <row r="357">
          <cell r="C357">
            <v>51</v>
          </cell>
          <cell r="D357">
            <v>91.29</v>
          </cell>
        </row>
        <row r="358">
          <cell r="C358">
            <v>57</v>
          </cell>
          <cell r="D358">
            <v>75.81</v>
          </cell>
        </row>
        <row r="359">
          <cell r="C359">
            <v>26</v>
          </cell>
          <cell r="D359">
            <v>34.58</v>
          </cell>
        </row>
        <row r="360">
          <cell r="C360">
            <v>123</v>
          </cell>
          <cell r="D360">
            <v>79.95</v>
          </cell>
        </row>
        <row r="361">
          <cell r="C361">
            <v>66</v>
          </cell>
          <cell r="D361">
            <v>56.1</v>
          </cell>
        </row>
        <row r="362">
          <cell r="C362">
            <v>26</v>
          </cell>
          <cell r="D362">
            <v>34.06</v>
          </cell>
        </row>
        <row r="363">
          <cell r="C363">
            <v>123</v>
          </cell>
          <cell r="D363">
            <v>131.61000000000001</v>
          </cell>
        </row>
        <row r="364">
          <cell r="C364">
            <v>118</v>
          </cell>
          <cell r="D364">
            <v>218.3</v>
          </cell>
        </row>
        <row r="365">
          <cell r="C365">
            <v>58</v>
          </cell>
          <cell r="D365">
            <v>106.72</v>
          </cell>
        </row>
        <row r="366">
          <cell r="C366">
            <v>77</v>
          </cell>
          <cell r="D366">
            <v>100.1</v>
          </cell>
        </row>
        <row r="367">
          <cell r="C367">
            <v>90</v>
          </cell>
          <cell r="D367">
            <v>54</v>
          </cell>
        </row>
        <row r="368">
          <cell r="C368">
            <v>87</v>
          </cell>
          <cell r="D368">
            <v>130.5</v>
          </cell>
        </row>
        <row r="369">
          <cell r="C369">
            <v>38</v>
          </cell>
          <cell r="D369">
            <v>42.56</v>
          </cell>
        </row>
        <row r="370">
          <cell r="C370">
            <v>124</v>
          </cell>
          <cell r="D370">
            <v>157.47999999999999</v>
          </cell>
        </row>
        <row r="371">
          <cell r="C371">
            <v>87</v>
          </cell>
          <cell r="D371">
            <v>60.9</v>
          </cell>
        </row>
        <row r="372">
          <cell r="C372">
            <v>86</v>
          </cell>
          <cell r="D372">
            <v>73.959999999999994</v>
          </cell>
        </row>
        <row r="373">
          <cell r="C373">
            <v>89</v>
          </cell>
          <cell r="D373">
            <v>93.45</v>
          </cell>
        </row>
        <row r="374">
          <cell r="C374">
            <v>113</v>
          </cell>
          <cell r="D374">
            <v>188.71</v>
          </cell>
        </row>
        <row r="375">
          <cell r="C375">
            <v>51</v>
          </cell>
          <cell r="D375">
            <v>89.25</v>
          </cell>
        </row>
        <row r="376">
          <cell r="C376">
            <v>26</v>
          </cell>
          <cell r="D376">
            <v>26</v>
          </cell>
        </row>
        <row r="377">
          <cell r="C377">
            <v>116</v>
          </cell>
          <cell r="D377">
            <v>141.52000000000001</v>
          </cell>
        </row>
        <row r="378">
          <cell r="C378">
            <v>51</v>
          </cell>
          <cell r="D378">
            <v>78.03</v>
          </cell>
        </row>
        <row r="379">
          <cell r="C379">
            <v>28</v>
          </cell>
          <cell r="D379">
            <v>46.2</v>
          </cell>
        </row>
        <row r="380">
          <cell r="C380">
            <v>92</v>
          </cell>
          <cell r="D380">
            <v>151.80000000000001</v>
          </cell>
        </row>
        <row r="381">
          <cell r="C381">
            <v>68</v>
          </cell>
          <cell r="D381">
            <v>45.56</v>
          </cell>
        </row>
        <row r="382">
          <cell r="C382">
            <v>33</v>
          </cell>
          <cell r="D382">
            <v>65.010000000000005</v>
          </cell>
        </row>
        <row r="383">
          <cell r="C383">
            <v>35</v>
          </cell>
          <cell r="D383">
            <v>46.9</v>
          </cell>
        </row>
        <row r="384">
          <cell r="C384">
            <v>44</v>
          </cell>
          <cell r="D384">
            <v>47.96</v>
          </cell>
        </row>
        <row r="385">
          <cell r="C385">
            <v>24</v>
          </cell>
          <cell r="D385">
            <v>21.12</v>
          </cell>
        </row>
        <row r="386">
          <cell r="C386">
            <v>116</v>
          </cell>
          <cell r="D386">
            <v>110.2</v>
          </cell>
        </row>
        <row r="387">
          <cell r="C387">
            <v>92</v>
          </cell>
          <cell r="D387">
            <v>172.96</v>
          </cell>
        </row>
        <row r="388">
          <cell r="C388">
            <v>34</v>
          </cell>
          <cell r="D388">
            <v>36.380000000000003</v>
          </cell>
        </row>
        <row r="389">
          <cell r="C389">
            <v>63</v>
          </cell>
          <cell r="D389">
            <v>100.8</v>
          </cell>
        </row>
        <row r="390">
          <cell r="C390">
            <v>31</v>
          </cell>
          <cell r="D390">
            <v>51.15</v>
          </cell>
        </row>
        <row r="391">
          <cell r="C391">
            <v>43</v>
          </cell>
          <cell r="D391">
            <v>85.57</v>
          </cell>
        </row>
        <row r="392">
          <cell r="C392">
            <v>32</v>
          </cell>
          <cell r="D392">
            <v>40.64</v>
          </cell>
        </row>
        <row r="393">
          <cell r="C393">
            <v>89</v>
          </cell>
          <cell r="D393">
            <v>65.86</v>
          </cell>
        </row>
        <row r="394">
          <cell r="C394">
            <v>92</v>
          </cell>
          <cell r="D394">
            <v>69.92</v>
          </cell>
        </row>
        <row r="395">
          <cell r="C395">
            <v>104</v>
          </cell>
          <cell r="D395">
            <v>113.36</v>
          </cell>
        </row>
        <row r="396">
          <cell r="C396">
            <v>48</v>
          </cell>
          <cell r="D396">
            <v>31.2</v>
          </cell>
        </row>
        <row r="397">
          <cell r="C397">
            <v>32</v>
          </cell>
          <cell r="D397">
            <v>38.08</v>
          </cell>
        </row>
        <row r="398">
          <cell r="C398">
            <v>118</v>
          </cell>
          <cell r="D398">
            <v>83.78</v>
          </cell>
        </row>
        <row r="399">
          <cell r="C399">
            <v>120</v>
          </cell>
          <cell r="D399">
            <v>152.4</v>
          </cell>
        </row>
        <row r="400">
          <cell r="C400">
            <v>126</v>
          </cell>
          <cell r="D400">
            <v>197.82</v>
          </cell>
        </row>
        <row r="401">
          <cell r="C401">
            <v>95</v>
          </cell>
          <cell r="D401">
            <v>124.45</v>
          </cell>
        </row>
        <row r="402">
          <cell r="C402">
            <v>114</v>
          </cell>
          <cell r="D402">
            <v>214.32</v>
          </cell>
        </row>
        <row r="403">
          <cell r="C403">
            <v>130</v>
          </cell>
          <cell r="D403">
            <v>204.1</v>
          </cell>
        </row>
        <row r="404">
          <cell r="C404">
            <v>62</v>
          </cell>
          <cell r="D404">
            <v>75.02</v>
          </cell>
        </row>
        <row r="405">
          <cell r="C405">
            <v>70</v>
          </cell>
          <cell r="D405">
            <v>93.8</v>
          </cell>
        </row>
        <row r="406">
          <cell r="C406">
            <v>120</v>
          </cell>
          <cell r="D406">
            <v>104.4</v>
          </cell>
        </row>
        <row r="407">
          <cell r="C407">
            <v>74</v>
          </cell>
          <cell r="D407">
            <v>82.14</v>
          </cell>
        </row>
        <row r="408">
          <cell r="C408">
            <v>39</v>
          </cell>
          <cell r="D408">
            <v>76.44</v>
          </cell>
        </row>
        <row r="409">
          <cell r="C409">
            <v>40</v>
          </cell>
          <cell r="D409">
            <v>42</v>
          </cell>
        </row>
        <row r="410">
          <cell r="C410">
            <v>107</v>
          </cell>
          <cell r="D410">
            <v>212.93</v>
          </cell>
        </row>
        <row r="411">
          <cell r="C411">
            <v>104</v>
          </cell>
          <cell r="D411">
            <v>182</v>
          </cell>
        </row>
        <row r="412">
          <cell r="C412">
            <v>26</v>
          </cell>
          <cell r="D412">
            <v>24.18</v>
          </cell>
        </row>
        <row r="413">
          <cell r="C413">
            <v>101</v>
          </cell>
          <cell r="D413">
            <v>78.78</v>
          </cell>
        </row>
        <row r="414">
          <cell r="C414">
            <v>55</v>
          </cell>
          <cell r="D414">
            <v>75.900000000000006</v>
          </cell>
        </row>
        <row r="415">
          <cell r="C415">
            <v>54</v>
          </cell>
          <cell r="D415">
            <v>68.58</v>
          </cell>
        </row>
        <row r="416">
          <cell r="C416">
            <v>120</v>
          </cell>
          <cell r="D416">
            <v>111.6</v>
          </cell>
        </row>
        <row r="417">
          <cell r="C417">
            <v>120</v>
          </cell>
          <cell r="D417">
            <v>98.4</v>
          </cell>
        </row>
        <row r="418">
          <cell r="C418">
            <v>108</v>
          </cell>
          <cell r="D418">
            <v>101.52</v>
          </cell>
        </row>
        <row r="419">
          <cell r="C419">
            <v>90</v>
          </cell>
          <cell r="D419">
            <v>156.6</v>
          </cell>
        </row>
        <row r="420">
          <cell r="C420">
            <v>129</v>
          </cell>
          <cell r="D420">
            <v>148.35</v>
          </cell>
        </row>
        <row r="421">
          <cell r="C421">
            <v>64</v>
          </cell>
          <cell r="D421">
            <v>76.8</v>
          </cell>
        </row>
        <row r="422">
          <cell r="C422">
            <v>85</v>
          </cell>
          <cell r="D422">
            <v>65.45</v>
          </cell>
        </row>
        <row r="423">
          <cell r="C423">
            <v>123</v>
          </cell>
          <cell r="D423">
            <v>182.04</v>
          </cell>
        </row>
        <row r="424">
          <cell r="C424">
            <v>47</v>
          </cell>
          <cell r="D424">
            <v>81.78</v>
          </cell>
        </row>
        <row r="425">
          <cell r="C425">
            <v>37</v>
          </cell>
          <cell r="D425">
            <v>64.010000000000005</v>
          </cell>
        </row>
        <row r="426">
          <cell r="C426">
            <v>92</v>
          </cell>
          <cell r="D426">
            <v>79.12</v>
          </cell>
        </row>
        <row r="427">
          <cell r="C427">
            <v>79</v>
          </cell>
          <cell r="D427">
            <v>82.95</v>
          </cell>
        </row>
        <row r="428">
          <cell r="C428">
            <v>95</v>
          </cell>
          <cell r="D428">
            <v>98.8</v>
          </cell>
        </row>
        <row r="429">
          <cell r="C429">
            <v>107</v>
          </cell>
          <cell r="D429">
            <v>157.29</v>
          </cell>
        </row>
        <row r="430">
          <cell r="C430">
            <v>92</v>
          </cell>
          <cell r="D430">
            <v>97.52</v>
          </cell>
        </row>
        <row r="431">
          <cell r="C431">
            <v>80</v>
          </cell>
          <cell r="D431">
            <v>140.80000000000001</v>
          </cell>
        </row>
        <row r="432">
          <cell r="C432">
            <v>51</v>
          </cell>
          <cell r="D432">
            <v>58.65</v>
          </cell>
        </row>
        <row r="433">
          <cell r="C433">
            <v>76</v>
          </cell>
          <cell r="D433">
            <v>56.24</v>
          </cell>
        </row>
        <row r="434">
          <cell r="C434">
            <v>115</v>
          </cell>
          <cell r="D434">
            <v>126.5</v>
          </cell>
        </row>
        <row r="435">
          <cell r="C435">
            <v>71</v>
          </cell>
          <cell r="D435">
            <v>74.55</v>
          </cell>
        </row>
        <row r="436">
          <cell r="C436">
            <v>74</v>
          </cell>
          <cell r="D436">
            <v>102.12</v>
          </cell>
        </row>
        <row r="437">
          <cell r="C437">
            <v>111</v>
          </cell>
          <cell r="D437">
            <v>108.78</v>
          </cell>
        </row>
        <row r="438">
          <cell r="C438">
            <v>81</v>
          </cell>
          <cell r="D438">
            <v>106.11</v>
          </cell>
        </row>
        <row r="439">
          <cell r="C439">
            <v>92</v>
          </cell>
          <cell r="D439">
            <v>77.28</v>
          </cell>
        </row>
        <row r="440">
          <cell r="C440">
            <v>35</v>
          </cell>
          <cell r="D440">
            <v>33.25</v>
          </cell>
        </row>
        <row r="441">
          <cell r="C441">
            <v>39</v>
          </cell>
          <cell r="D441">
            <v>24.96</v>
          </cell>
        </row>
        <row r="442">
          <cell r="C442">
            <v>107</v>
          </cell>
          <cell r="D442">
            <v>175.48</v>
          </cell>
        </row>
        <row r="443">
          <cell r="C443">
            <v>29</v>
          </cell>
          <cell r="D443">
            <v>24.94</v>
          </cell>
        </row>
        <row r="444">
          <cell r="C444">
            <v>91</v>
          </cell>
          <cell r="D444">
            <v>121.94</v>
          </cell>
        </row>
        <row r="445">
          <cell r="C445">
            <v>113</v>
          </cell>
          <cell r="D445">
            <v>80.23</v>
          </cell>
        </row>
        <row r="446">
          <cell r="C446">
            <v>96</v>
          </cell>
          <cell r="D446">
            <v>190.08</v>
          </cell>
        </row>
        <row r="447">
          <cell r="C447">
            <v>66</v>
          </cell>
          <cell r="D447">
            <v>85.14</v>
          </cell>
        </row>
        <row r="448">
          <cell r="C448">
            <v>114</v>
          </cell>
          <cell r="D448">
            <v>206.34</v>
          </cell>
        </row>
        <row r="449">
          <cell r="C449">
            <v>58</v>
          </cell>
          <cell r="D449">
            <v>89.9</v>
          </cell>
        </row>
        <row r="450">
          <cell r="C450">
            <v>77</v>
          </cell>
          <cell r="D450">
            <v>104.72</v>
          </cell>
        </row>
        <row r="451">
          <cell r="C451">
            <v>31</v>
          </cell>
          <cell r="D451">
            <v>28.21</v>
          </cell>
        </row>
        <row r="452">
          <cell r="C452">
            <v>64</v>
          </cell>
          <cell r="D452">
            <v>125.44</v>
          </cell>
        </row>
        <row r="453">
          <cell r="C453">
            <v>105</v>
          </cell>
          <cell r="D453">
            <v>148.05000000000001</v>
          </cell>
        </row>
        <row r="454">
          <cell r="C454">
            <v>60</v>
          </cell>
          <cell r="D454">
            <v>61.8</v>
          </cell>
        </row>
        <row r="455">
          <cell r="C455">
            <v>99</v>
          </cell>
          <cell r="D455">
            <v>170.28</v>
          </cell>
        </row>
        <row r="456">
          <cell r="C456">
            <v>73</v>
          </cell>
          <cell r="D456">
            <v>118.99</v>
          </cell>
        </row>
        <row r="457">
          <cell r="C457">
            <v>49</v>
          </cell>
          <cell r="D457">
            <v>76.44</v>
          </cell>
        </row>
        <row r="458">
          <cell r="C458">
            <v>45</v>
          </cell>
          <cell r="D458">
            <v>39.6</v>
          </cell>
        </row>
        <row r="459">
          <cell r="C459">
            <v>108</v>
          </cell>
          <cell r="D459">
            <v>138.24</v>
          </cell>
        </row>
        <row r="460">
          <cell r="C460">
            <v>86</v>
          </cell>
          <cell r="D460">
            <v>142.76</v>
          </cell>
        </row>
        <row r="461">
          <cell r="C461">
            <v>39</v>
          </cell>
          <cell r="D461">
            <v>43.29</v>
          </cell>
        </row>
        <row r="462">
          <cell r="C462">
            <v>79</v>
          </cell>
          <cell r="D462">
            <v>140.62</v>
          </cell>
        </row>
        <row r="463">
          <cell r="C463">
            <v>107</v>
          </cell>
          <cell r="D463">
            <v>188.32</v>
          </cell>
        </row>
        <row r="464">
          <cell r="C464">
            <v>129</v>
          </cell>
          <cell r="D464">
            <v>190.92</v>
          </cell>
        </row>
        <row r="465">
          <cell r="C465">
            <v>28</v>
          </cell>
          <cell r="D465">
            <v>42.28</v>
          </cell>
        </row>
        <row r="466">
          <cell r="C466">
            <v>72</v>
          </cell>
          <cell r="D466">
            <v>46.08</v>
          </cell>
        </row>
        <row r="467">
          <cell r="C467">
            <v>70</v>
          </cell>
          <cell r="D467">
            <v>46.2</v>
          </cell>
        </row>
        <row r="468">
          <cell r="C468">
            <v>20</v>
          </cell>
          <cell r="D468">
            <v>37.4</v>
          </cell>
        </row>
        <row r="469">
          <cell r="C469">
            <v>86</v>
          </cell>
          <cell r="D469">
            <v>73.959999999999994</v>
          </cell>
        </row>
        <row r="470">
          <cell r="C470">
            <v>94</v>
          </cell>
          <cell r="D470">
            <v>69.56</v>
          </cell>
        </row>
        <row r="471">
          <cell r="C471">
            <v>56</v>
          </cell>
          <cell r="D471">
            <v>53.2</v>
          </cell>
        </row>
        <row r="472">
          <cell r="C472">
            <v>52</v>
          </cell>
          <cell r="D472">
            <v>77.48</v>
          </cell>
        </row>
        <row r="473">
          <cell r="C473">
            <v>54</v>
          </cell>
          <cell r="D473">
            <v>74.52</v>
          </cell>
        </row>
        <row r="474">
          <cell r="C474">
            <v>43</v>
          </cell>
          <cell r="D474">
            <v>46.01</v>
          </cell>
        </row>
        <row r="475">
          <cell r="C475">
            <v>64</v>
          </cell>
          <cell r="D475">
            <v>101.76</v>
          </cell>
        </row>
        <row r="476">
          <cell r="C476">
            <v>78</v>
          </cell>
          <cell r="D476">
            <v>129.47999999999999</v>
          </cell>
        </row>
        <row r="477">
          <cell r="C477">
            <v>70</v>
          </cell>
          <cell r="D477">
            <v>79.099999999999994</v>
          </cell>
        </row>
        <row r="478">
          <cell r="C478">
            <v>92</v>
          </cell>
          <cell r="D478">
            <v>89.24</v>
          </cell>
        </row>
        <row r="479">
          <cell r="C479">
            <v>126</v>
          </cell>
          <cell r="D479">
            <v>165.06</v>
          </cell>
        </row>
        <row r="480">
          <cell r="C480">
            <v>46</v>
          </cell>
          <cell r="D480">
            <v>44.62</v>
          </cell>
        </row>
        <row r="481">
          <cell r="C481">
            <v>23</v>
          </cell>
          <cell r="D481">
            <v>44.16</v>
          </cell>
        </row>
        <row r="482">
          <cell r="C482">
            <v>64</v>
          </cell>
          <cell r="D482">
            <v>98.56</v>
          </cell>
        </row>
        <row r="483">
          <cell r="C483">
            <v>99</v>
          </cell>
          <cell r="D483">
            <v>76.23</v>
          </cell>
        </row>
        <row r="484">
          <cell r="C484">
            <v>27</v>
          </cell>
          <cell r="D484">
            <v>50.22</v>
          </cell>
        </row>
        <row r="485">
          <cell r="C485">
            <v>86</v>
          </cell>
          <cell r="D485">
            <v>70.52</v>
          </cell>
        </row>
        <row r="486">
          <cell r="C486">
            <v>128</v>
          </cell>
          <cell r="D486">
            <v>97.28</v>
          </cell>
        </row>
        <row r="487">
          <cell r="C487">
            <v>49</v>
          </cell>
          <cell r="D487">
            <v>74.97</v>
          </cell>
        </row>
        <row r="488">
          <cell r="C488">
            <v>41</v>
          </cell>
          <cell r="D488">
            <v>59.45</v>
          </cell>
        </row>
        <row r="489">
          <cell r="C489">
            <v>34</v>
          </cell>
          <cell r="D489">
            <v>20.74</v>
          </cell>
        </row>
        <row r="490">
          <cell r="C490">
            <v>77</v>
          </cell>
          <cell r="D490">
            <v>103.18</v>
          </cell>
        </row>
        <row r="491">
          <cell r="C491">
            <v>72</v>
          </cell>
          <cell r="D491">
            <v>84.24</v>
          </cell>
        </row>
        <row r="492">
          <cell r="C492">
            <v>113</v>
          </cell>
          <cell r="D492">
            <v>91.53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3_7-1"/>
      <sheetName val="S3_7-2"/>
      <sheetName val="S3_7-3"/>
      <sheetName val="S3_7-4"/>
    </sheetNames>
    <sheetDataSet>
      <sheetData sheetId="0">
        <row r="3">
          <cell r="B3" t="str">
            <v>Adam</v>
          </cell>
          <cell r="C3">
            <v>150</v>
          </cell>
        </row>
        <row r="4">
          <cell r="B4" t="str">
            <v>Tad</v>
          </cell>
          <cell r="C4">
            <v>127</v>
          </cell>
        </row>
        <row r="5">
          <cell r="B5" t="str">
            <v>Dixie</v>
          </cell>
          <cell r="C5">
            <v>95</v>
          </cell>
        </row>
        <row r="6">
          <cell r="B6" t="str">
            <v>Erica</v>
          </cell>
          <cell r="C6">
            <v>137</v>
          </cell>
        </row>
        <row r="7">
          <cell r="B7" t="str">
            <v>Jackson</v>
          </cell>
          <cell r="C7">
            <v>127</v>
          </cell>
        </row>
        <row r="8">
          <cell r="B8" t="str">
            <v>Amanda</v>
          </cell>
          <cell r="C8">
            <v>132</v>
          </cell>
        </row>
        <row r="9">
          <cell r="B9" t="str">
            <v>Aidan</v>
          </cell>
          <cell r="C9">
            <v>140</v>
          </cell>
        </row>
        <row r="10">
          <cell r="B10" t="str">
            <v>Kendall</v>
          </cell>
          <cell r="C10">
            <v>118</v>
          </cell>
        </row>
        <row r="11">
          <cell r="B11" t="str">
            <v>Bianca</v>
          </cell>
          <cell r="C11">
            <v>125</v>
          </cell>
        </row>
        <row r="12">
          <cell r="B12" t="str">
            <v>Zach</v>
          </cell>
          <cell r="C12">
            <v>115</v>
          </cell>
        </row>
      </sheetData>
      <sheetData sheetId="1">
        <row r="4">
          <cell r="B4" t="str">
            <v>Adam</v>
          </cell>
          <cell r="C4">
            <v>43</v>
          </cell>
        </row>
        <row r="5">
          <cell r="B5" t="str">
            <v>Tad</v>
          </cell>
          <cell r="C5">
            <v>34</v>
          </cell>
        </row>
        <row r="6">
          <cell r="B6" t="str">
            <v>Dixie</v>
          </cell>
          <cell r="C6">
            <v>49</v>
          </cell>
        </row>
        <row r="7">
          <cell r="B7" t="str">
            <v>Erica</v>
          </cell>
          <cell r="C7">
            <v>37</v>
          </cell>
        </row>
        <row r="8">
          <cell r="B8" t="str">
            <v>Amanda</v>
          </cell>
          <cell r="C8">
            <v>36</v>
          </cell>
        </row>
        <row r="9">
          <cell r="B9" t="str">
            <v>Jackson</v>
          </cell>
          <cell r="C9">
            <v>48</v>
          </cell>
        </row>
        <row r="10">
          <cell r="B10" t="str">
            <v>Aidan</v>
          </cell>
          <cell r="C10">
            <v>50</v>
          </cell>
        </row>
        <row r="11">
          <cell r="B11" t="str">
            <v>Bianca</v>
          </cell>
          <cell r="C11">
            <v>42</v>
          </cell>
        </row>
        <row r="12">
          <cell r="B12" t="str">
            <v>Kendall</v>
          </cell>
          <cell r="C12">
            <v>59</v>
          </cell>
        </row>
        <row r="13">
          <cell r="B13" t="str">
            <v>Zach</v>
          </cell>
          <cell r="C13">
            <v>51</v>
          </cell>
        </row>
      </sheetData>
      <sheetData sheetId="2">
        <row r="3">
          <cell r="B3" t="str">
            <v>Adam</v>
          </cell>
          <cell r="C3">
            <v>30.099999999999998</v>
          </cell>
        </row>
        <row r="4">
          <cell r="B4" t="str">
            <v>Tad</v>
          </cell>
          <cell r="C4">
            <v>23.799999999999997</v>
          </cell>
        </row>
        <row r="5">
          <cell r="B5" t="str">
            <v>Erica</v>
          </cell>
          <cell r="C5">
            <v>20</v>
          </cell>
        </row>
        <row r="6">
          <cell r="B6" t="str">
            <v>Dixie</v>
          </cell>
          <cell r="C6">
            <v>25.9</v>
          </cell>
        </row>
        <row r="7">
          <cell r="B7" t="str">
            <v>Jackson</v>
          </cell>
          <cell r="C7">
            <v>25.2</v>
          </cell>
        </row>
        <row r="8">
          <cell r="B8" t="str">
            <v>Amanda</v>
          </cell>
          <cell r="C8">
            <v>23</v>
          </cell>
        </row>
        <row r="9">
          <cell r="B9" t="str">
            <v>Aidan</v>
          </cell>
          <cell r="C9">
            <v>35</v>
          </cell>
        </row>
        <row r="10">
          <cell r="B10" t="str">
            <v>Bianca</v>
          </cell>
          <cell r="C10">
            <v>29.4</v>
          </cell>
        </row>
        <row r="11">
          <cell r="B11" t="str">
            <v>Kendall</v>
          </cell>
          <cell r="C11">
            <v>41.3</v>
          </cell>
        </row>
        <row r="12">
          <cell r="B12" t="str">
            <v>Zach</v>
          </cell>
          <cell r="C12">
            <v>35.699999999999996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3:I45"/>
  <sheetViews>
    <sheetView workbookViewId="0">
      <selection activeCell="G10" sqref="G10"/>
    </sheetView>
  </sheetViews>
  <sheetFormatPr defaultRowHeight="12.75" x14ac:dyDescent="0.2"/>
  <sheetData>
    <row r="3" spans="3:9" x14ac:dyDescent="0.2">
      <c r="C3" t="s">
        <v>0</v>
      </c>
      <c r="D3" t="s">
        <v>1</v>
      </c>
      <c r="E3" t="s">
        <v>2</v>
      </c>
    </row>
    <row r="4" spans="3:9" x14ac:dyDescent="0.2">
      <c r="C4">
        <v>45856827</v>
      </c>
      <c r="D4" s="1">
        <v>188272</v>
      </c>
      <c r="E4">
        <v>30</v>
      </c>
    </row>
    <row r="5" spans="3:9" x14ac:dyDescent="0.2">
      <c r="C5">
        <v>29099936</v>
      </c>
      <c r="D5" s="1">
        <v>55663</v>
      </c>
      <c r="E5">
        <v>31</v>
      </c>
    </row>
    <row r="6" spans="3:9" x14ac:dyDescent="0.2">
      <c r="C6">
        <v>4639128</v>
      </c>
      <c r="D6" s="1">
        <v>50895</v>
      </c>
      <c r="E6">
        <v>29</v>
      </c>
    </row>
    <row r="7" spans="3:9" x14ac:dyDescent="0.2">
      <c r="C7">
        <v>72647981</v>
      </c>
      <c r="D7" s="1">
        <v>171541</v>
      </c>
      <c r="E7">
        <v>34</v>
      </c>
    </row>
    <row r="8" spans="3:9" x14ac:dyDescent="0.2">
      <c r="C8">
        <v>94270333</v>
      </c>
      <c r="D8" s="1">
        <v>178939</v>
      </c>
      <c r="E8">
        <v>10</v>
      </c>
      <c r="G8" t="s">
        <v>3</v>
      </c>
      <c r="H8" t="s">
        <v>1</v>
      </c>
      <c r="I8" t="s">
        <v>2</v>
      </c>
    </row>
    <row r="9" spans="3:9" x14ac:dyDescent="0.2">
      <c r="C9">
        <v>49505709</v>
      </c>
      <c r="D9" s="1">
        <v>85323</v>
      </c>
      <c r="E9">
        <v>15</v>
      </c>
      <c r="G9">
        <v>5620154</v>
      </c>
      <c r="H9">
        <f>VLOOKUP(G9,lookup,2,FALSE)</f>
        <v>123553</v>
      </c>
      <c r="I9">
        <f>VLOOKUP(G9,lookup,3,FALSE)</f>
        <v>33</v>
      </c>
    </row>
    <row r="10" spans="3:9" x14ac:dyDescent="0.2">
      <c r="C10">
        <v>11741046</v>
      </c>
      <c r="D10" s="1">
        <v>190165</v>
      </c>
      <c r="E10">
        <v>11</v>
      </c>
    </row>
    <row r="11" spans="3:9" x14ac:dyDescent="0.2">
      <c r="C11">
        <v>21281615</v>
      </c>
      <c r="D11" s="1">
        <v>88839</v>
      </c>
      <c r="E11">
        <v>15</v>
      </c>
    </row>
    <row r="12" spans="3:9" x14ac:dyDescent="0.2">
      <c r="C12">
        <v>20143706</v>
      </c>
      <c r="D12" s="1">
        <v>69328</v>
      </c>
      <c r="E12">
        <v>39</v>
      </c>
    </row>
    <row r="13" spans="3:9" x14ac:dyDescent="0.2">
      <c r="C13">
        <v>44631675</v>
      </c>
      <c r="D13" s="1">
        <v>150854</v>
      </c>
      <c r="E13">
        <v>10</v>
      </c>
    </row>
    <row r="14" spans="3:9" x14ac:dyDescent="0.2">
      <c r="C14">
        <v>43380927</v>
      </c>
      <c r="D14" s="1">
        <v>120902</v>
      </c>
      <c r="E14">
        <v>24</v>
      </c>
    </row>
    <row r="15" spans="3:9" x14ac:dyDescent="0.2">
      <c r="C15">
        <v>59654577</v>
      </c>
      <c r="D15" s="1">
        <v>114149</v>
      </c>
      <c r="E15">
        <v>4</v>
      </c>
    </row>
    <row r="16" spans="3:9" x14ac:dyDescent="0.2">
      <c r="C16">
        <v>84765908</v>
      </c>
      <c r="D16" s="1">
        <v>90555</v>
      </c>
      <c r="E16">
        <v>31</v>
      </c>
    </row>
    <row r="17" spans="3:5" x14ac:dyDescent="0.2">
      <c r="C17">
        <v>5620154</v>
      </c>
      <c r="D17" s="1">
        <v>123553</v>
      </c>
      <c r="E17">
        <v>33</v>
      </c>
    </row>
    <row r="18" spans="3:5" x14ac:dyDescent="0.2">
      <c r="C18">
        <v>7406159</v>
      </c>
      <c r="D18" s="1">
        <v>194059</v>
      </c>
      <c r="E18">
        <v>25</v>
      </c>
    </row>
    <row r="19" spans="3:5" x14ac:dyDescent="0.2">
      <c r="C19">
        <v>47927178</v>
      </c>
      <c r="D19" s="1">
        <v>84381</v>
      </c>
      <c r="E19">
        <v>16</v>
      </c>
    </row>
    <row r="20" spans="3:5" x14ac:dyDescent="0.2">
      <c r="C20">
        <v>8838256</v>
      </c>
      <c r="D20" s="1">
        <v>86975</v>
      </c>
      <c r="E20">
        <v>19</v>
      </c>
    </row>
    <row r="21" spans="3:5" x14ac:dyDescent="0.2">
      <c r="C21">
        <v>12696373</v>
      </c>
      <c r="D21" s="1">
        <v>68813</v>
      </c>
      <c r="E21">
        <v>40</v>
      </c>
    </row>
    <row r="22" spans="3:5" x14ac:dyDescent="0.2">
      <c r="C22">
        <v>3644626</v>
      </c>
      <c r="D22" s="1">
        <v>51565</v>
      </c>
      <c r="E22">
        <v>27</v>
      </c>
    </row>
    <row r="23" spans="3:5" x14ac:dyDescent="0.2">
      <c r="C23">
        <v>5544349</v>
      </c>
      <c r="D23" s="1">
        <v>156446</v>
      </c>
      <c r="E23">
        <v>27</v>
      </c>
    </row>
    <row r="24" spans="3:5" x14ac:dyDescent="0.2">
      <c r="C24">
        <v>62909768</v>
      </c>
      <c r="D24" s="1">
        <v>135109</v>
      </c>
      <c r="E24">
        <v>29</v>
      </c>
    </row>
    <row r="25" spans="3:5" x14ac:dyDescent="0.2">
      <c r="C25">
        <v>54317026</v>
      </c>
      <c r="D25" s="1">
        <v>140871</v>
      </c>
      <c r="E25">
        <v>20</v>
      </c>
    </row>
    <row r="26" spans="3:5" x14ac:dyDescent="0.2">
      <c r="C26">
        <v>64162206</v>
      </c>
      <c r="D26" s="1">
        <v>170032</v>
      </c>
      <c r="E26">
        <v>10</v>
      </c>
    </row>
    <row r="27" spans="3:5" x14ac:dyDescent="0.2">
      <c r="C27">
        <v>54636987</v>
      </c>
      <c r="D27" s="1">
        <v>61359</v>
      </c>
      <c r="E27">
        <v>8</v>
      </c>
    </row>
    <row r="28" spans="3:5" x14ac:dyDescent="0.2">
      <c r="C28">
        <v>6529727</v>
      </c>
      <c r="D28" s="1">
        <v>190464</v>
      </c>
      <c r="E28">
        <v>14</v>
      </c>
    </row>
    <row r="29" spans="3:5" x14ac:dyDescent="0.2">
      <c r="C29">
        <v>40407549</v>
      </c>
      <c r="D29" s="1">
        <v>172230</v>
      </c>
      <c r="E29">
        <v>31</v>
      </c>
    </row>
    <row r="30" spans="3:5" x14ac:dyDescent="0.2">
      <c r="C30">
        <v>57816494</v>
      </c>
      <c r="D30" s="1">
        <v>195399</v>
      </c>
      <c r="E30">
        <v>28</v>
      </c>
    </row>
    <row r="31" spans="3:5" x14ac:dyDescent="0.2">
      <c r="C31">
        <v>32776673</v>
      </c>
      <c r="D31" s="1">
        <v>187702</v>
      </c>
      <c r="E31">
        <v>32</v>
      </c>
    </row>
    <row r="32" spans="3:5" x14ac:dyDescent="0.2">
      <c r="C32">
        <v>14239910</v>
      </c>
      <c r="D32" s="1">
        <v>196843</v>
      </c>
      <c r="E32">
        <v>28</v>
      </c>
    </row>
    <row r="33" spans="3:5" x14ac:dyDescent="0.2">
      <c r="C33">
        <v>62867501</v>
      </c>
      <c r="D33" s="1">
        <v>121211</v>
      </c>
      <c r="E33">
        <v>26</v>
      </c>
    </row>
    <row r="34" spans="3:5" x14ac:dyDescent="0.2">
      <c r="C34">
        <v>39212594</v>
      </c>
      <c r="D34" s="1">
        <v>149368</v>
      </c>
      <c r="E34">
        <v>8</v>
      </c>
    </row>
    <row r="35" spans="3:5" x14ac:dyDescent="0.2">
      <c r="C35">
        <v>22050032</v>
      </c>
      <c r="D35" s="1">
        <v>71602</v>
      </c>
      <c r="E35">
        <v>2</v>
      </c>
    </row>
    <row r="36" spans="3:5" x14ac:dyDescent="0.2">
      <c r="C36">
        <v>66841312</v>
      </c>
      <c r="D36" s="1">
        <v>138800</v>
      </c>
      <c r="E36">
        <v>4</v>
      </c>
    </row>
    <row r="37" spans="3:5" x14ac:dyDescent="0.2">
      <c r="C37">
        <v>66395645</v>
      </c>
      <c r="D37" s="1">
        <v>89334</v>
      </c>
      <c r="E37">
        <v>0</v>
      </c>
    </row>
    <row r="38" spans="3:5" x14ac:dyDescent="0.2">
      <c r="C38">
        <v>89464298</v>
      </c>
      <c r="D38" s="1">
        <v>131260</v>
      </c>
      <c r="E38">
        <v>25</v>
      </c>
    </row>
    <row r="39" spans="3:5" x14ac:dyDescent="0.2">
      <c r="C39">
        <v>48968487</v>
      </c>
      <c r="D39" s="1">
        <v>140354</v>
      </c>
      <c r="E39">
        <v>1</v>
      </c>
    </row>
    <row r="40" spans="3:5" x14ac:dyDescent="0.2">
      <c r="C40">
        <v>35629192</v>
      </c>
      <c r="D40" s="1">
        <v>194357</v>
      </c>
      <c r="E40">
        <v>28</v>
      </c>
    </row>
    <row r="41" spans="3:5" x14ac:dyDescent="0.2">
      <c r="C41">
        <v>29110262</v>
      </c>
      <c r="D41" s="1">
        <v>160458</v>
      </c>
      <c r="E41">
        <v>7</v>
      </c>
    </row>
    <row r="42" spans="3:5" x14ac:dyDescent="0.2">
      <c r="C42">
        <v>6053307</v>
      </c>
      <c r="D42" s="1">
        <v>85391</v>
      </c>
      <c r="E42">
        <v>21</v>
      </c>
    </row>
    <row r="43" spans="3:5" x14ac:dyDescent="0.2">
      <c r="C43">
        <v>61435949</v>
      </c>
      <c r="D43" s="1">
        <v>112828</v>
      </c>
      <c r="E43">
        <v>25</v>
      </c>
    </row>
    <row r="44" spans="3:5" x14ac:dyDescent="0.2">
      <c r="C44">
        <v>79801882</v>
      </c>
      <c r="D44" s="1">
        <v>163027</v>
      </c>
      <c r="E44">
        <v>9</v>
      </c>
    </row>
    <row r="45" spans="3:5" x14ac:dyDescent="0.2">
      <c r="C45">
        <v>53429314</v>
      </c>
      <c r="D45" s="1">
        <v>120803</v>
      </c>
      <c r="E45">
        <v>20</v>
      </c>
    </row>
  </sheetData>
  <phoneticPr fontId="2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71369-43B3-4F6B-921E-86473DD617CA}">
  <sheetPr codeName="Sheet10"/>
  <dimension ref="B3:J8"/>
  <sheetViews>
    <sheetView workbookViewId="0">
      <selection activeCell="B1" sqref="B1"/>
    </sheetView>
  </sheetViews>
  <sheetFormatPr defaultRowHeight="12.75" x14ac:dyDescent="0.2"/>
  <cols>
    <col min="1" max="3" width="9.140625" style="9"/>
    <col min="4" max="4" width="21" style="9" customWidth="1"/>
    <col min="5" max="16384" width="9.140625" style="9"/>
  </cols>
  <sheetData>
    <row r="3" spans="2:10" ht="51" x14ac:dyDescent="0.2">
      <c r="B3" s="9" t="s">
        <v>191</v>
      </c>
      <c r="C3" s="9" t="s">
        <v>192</v>
      </c>
      <c r="D3" s="12" t="s">
        <v>193</v>
      </c>
      <c r="E3" s="12" t="s">
        <v>194</v>
      </c>
      <c r="G3" s="9" t="s">
        <v>191</v>
      </c>
      <c r="H3" s="12" t="s">
        <v>195</v>
      </c>
      <c r="I3" s="12" t="s">
        <v>196</v>
      </c>
      <c r="J3" s="12" t="s">
        <v>197</v>
      </c>
    </row>
    <row r="4" spans="2:10" x14ac:dyDescent="0.2">
      <c r="B4" s="9">
        <v>1</v>
      </c>
      <c r="C4" s="13">
        <v>0.06</v>
      </c>
      <c r="D4" s="14">
        <f>C5-C4</f>
        <v>1.0000000000000009E-2</v>
      </c>
      <c r="E4" s="9">
        <f>B5-B4</f>
        <v>4</v>
      </c>
      <c r="G4" s="9">
        <v>2</v>
      </c>
      <c r="H4" s="9">
        <f>(G4-VLOOKUP(G4,lookup,1))/VLOOKUP(G4,lookup,4)</f>
        <v>0.25</v>
      </c>
      <c r="I4" s="9">
        <f>VLOOKUP(G4,lookup,3)</f>
        <v>1.0000000000000009E-2</v>
      </c>
      <c r="J4" s="15">
        <f>VLOOKUP(G4,lookup,2)+H4*I4</f>
        <v>6.25E-2</v>
      </c>
    </row>
    <row r="5" spans="2:10" x14ac:dyDescent="0.2">
      <c r="B5" s="9">
        <v>5</v>
      </c>
      <c r="C5" s="13">
        <v>7.0000000000000007E-2</v>
      </c>
      <c r="D5" s="14">
        <f>C6-C5</f>
        <v>1.999999999999999E-2</v>
      </c>
      <c r="E5" s="9">
        <f>B6-B5</f>
        <v>5</v>
      </c>
      <c r="G5" s="9">
        <v>7</v>
      </c>
      <c r="H5" s="9">
        <f>(G5-VLOOKUP(G5,lookup,1))/VLOOKUP(G5,lookup,4)</f>
        <v>0.4</v>
      </c>
      <c r="I5" s="9">
        <f>VLOOKUP(G5,lookup,3)</f>
        <v>1.999999999999999E-2</v>
      </c>
      <c r="J5" s="15">
        <f>VLOOKUP(G5,lookup,2)+H5*I5</f>
        <v>7.8E-2</v>
      </c>
    </row>
    <row r="6" spans="2:10" x14ac:dyDescent="0.2">
      <c r="B6" s="9">
        <v>10</v>
      </c>
      <c r="C6" s="13">
        <v>0.09</v>
      </c>
      <c r="D6" s="14">
        <f>C7-C6</f>
        <v>1.0000000000000009E-2</v>
      </c>
      <c r="E6" s="9">
        <f>B7-B6</f>
        <v>20</v>
      </c>
      <c r="G6" s="9">
        <v>13</v>
      </c>
      <c r="H6" s="9">
        <f>(G6-VLOOKUP(G6,lookup,1))/VLOOKUP(G6,lookup,4)</f>
        <v>0.15</v>
      </c>
      <c r="I6" s="9">
        <f>VLOOKUP(G6,lookup,3)</f>
        <v>1.0000000000000009E-2</v>
      </c>
      <c r="J6" s="15">
        <f>VLOOKUP(G6,lookup,2)+H6*I6</f>
        <v>9.1499999999999998E-2</v>
      </c>
    </row>
    <row r="7" spans="2:10" x14ac:dyDescent="0.2">
      <c r="B7" s="9">
        <v>30</v>
      </c>
      <c r="C7" s="13">
        <v>0.1</v>
      </c>
      <c r="D7" s="14"/>
      <c r="E7" s="9">
        <v>1</v>
      </c>
      <c r="G7" s="9">
        <v>30</v>
      </c>
      <c r="H7" s="9">
        <f>(G7-VLOOKUP(G7,lookup,1))/VLOOKUP(G7,lookup,4)</f>
        <v>0</v>
      </c>
      <c r="I7" s="9">
        <f>VLOOKUP(G7,lookup,3)</f>
        <v>0</v>
      </c>
      <c r="J7" s="15">
        <f>VLOOKUP(G7,lookup,2)+H7*I7</f>
        <v>0.1</v>
      </c>
    </row>
    <row r="8" spans="2:10" x14ac:dyDescent="0.2">
      <c r="G8" s="9">
        <v>10</v>
      </c>
      <c r="H8" s="9">
        <f>(G8-VLOOKUP(G8,lookup,1))/VLOOKUP(G8,lookup,4)</f>
        <v>0</v>
      </c>
      <c r="I8" s="9">
        <f>VLOOKUP(G8,lookup,3)</f>
        <v>1.0000000000000009E-2</v>
      </c>
      <c r="J8" s="15">
        <f>VLOOKUP(G8,lookup,2)+H8*I8</f>
        <v>0.09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CBACF-8899-422F-AC63-50652D7E530E}">
  <sheetPr codeName="Sheet11"/>
  <dimension ref="D6:AD27"/>
  <sheetViews>
    <sheetView topLeftCell="E1" workbookViewId="0">
      <selection activeCell="J8" sqref="J8"/>
    </sheetView>
  </sheetViews>
  <sheetFormatPr defaultRowHeight="12.75" x14ac:dyDescent="0.2"/>
  <cols>
    <col min="1" max="3" width="9.140625" style="16"/>
    <col min="4" max="4" width="12.42578125" style="16" customWidth="1"/>
    <col min="5" max="5" width="8.5703125" style="16" customWidth="1"/>
    <col min="6" max="6" width="9.140625" style="16"/>
    <col min="7" max="7" width="9.5703125" style="16" customWidth="1"/>
    <col min="8" max="8" width="9.140625" style="16"/>
    <col min="9" max="9" width="10.42578125" style="16" customWidth="1"/>
    <col min="10" max="10" width="9.7109375" style="16" customWidth="1"/>
    <col min="11" max="14" width="9.140625" style="16"/>
    <col min="15" max="15" width="10" style="16" customWidth="1"/>
    <col min="16" max="16384" width="9.140625" style="16"/>
  </cols>
  <sheetData>
    <row r="6" spans="4:30" x14ac:dyDescent="0.2">
      <c r="E6" s="16" t="s">
        <v>198</v>
      </c>
      <c r="F6" s="16" t="s">
        <v>199</v>
      </c>
      <c r="J6" s="16" t="s">
        <v>200</v>
      </c>
      <c r="K6" s="16" t="s">
        <v>201</v>
      </c>
      <c r="L6" s="16" t="s">
        <v>202</v>
      </c>
      <c r="M6" s="16" t="s">
        <v>203</v>
      </c>
      <c r="N6" s="16" t="s">
        <v>204</v>
      </c>
      <c r="O6" s="16" t="s">
        <v>205</v>
      </c>
      <c r="P6" s="16" t="s">
        <v>206</v>
      </c>
      <c r="Q6" s="16" t="s">
        <v>207</v>
      </c>
      <c r="R6" s="16" t="s">
        <v>208</v>
      </c>
      <c r="S6" s="16" t="s">
        <v>209</v>
      </c>
      <c r="T6" s="16" t="s">
        <v>210</v>
      </c>
      <c r="U6" s="16" t="s">
        <v>211</v>
      </c>
      <c r="V6" s="16" t="s">
        <v>212</v>
      </c>
      <c r="W6" s="16" t="s">
        <v>213</v>
      </c>
      <c r="X6" s="16" t="s">
        <v>214</v>
      </c>
      <c r="Y6" s="16" t="s">
        <v>215</v>
      </c>
      <c r="Z6" s="16" t="s">
        <v>216</v>
      </c>
      <c r="AA6" s="16" t="s">
        <v>217</v>
      </c>
      <c r="AB6" s="16" t="s">
        <v>218</v>
      </c>
      <c r="AC6" s="16" t="s">
        <v>219</v>
      </c>
      <c r="AD6" s="16" t="s">
        <v>220</v>
      </c>
    </row>
    <row r="7" spans="4:30" x14ac:dyDescent="0.2">
      <c r="D7" s="16" t="s">
        <v>200</v>
      </c>
      <c r="E7" s="16">
        <v>40.700000000000003</v>
      </c>
      <c r="F7" s="16">
        <v>73.900000000000006</v>
      </c>
      <c r="I7" s="16" t="s">
        <v>200</v>
      </c>
      <c r="J7" s="16">
        <f t="shared" ref="J7:Y22" si="0">69*SQRT((VLOOKUP($I7,$D$7:$F$27,2,FALSE)-VLOOKUP(J$6,$D$7:$F$27,2,FALSE))^2+(VLOOKUP($I7,$D$7:$F$27,3,FALSE)-VLOOKUP(J$6,$D$7:$F$27,3,FALSE))^2)</f>
        <v>0</v>
      </c>
      <c r="K7" s="16">
        <f t="shared" si="0"/>
        <v>228.53483323117302</v>
      </c>
      <c r="L7" s="16">
        <f t="shared" si="0"/>
        <v>95.857863527203079</v>
      </c>
      <c r="M7" s="16">
        <f t="shared" si="0"/>
        <v>608.84436434937913</v>
      </c>
      <c r="N7" s="16">
        <f t="shared" si="0"/>
        <v>866.9322118827979</v>
      </c>
      <c r="O7" s="16">
        <f t="shared" si="0"/>
        <v>1328.120058579043</v>
      </c>
      <c r="P7" s="16">
        <f t="shared" si="0"/>
        <v>1116.2229615986225</v>
      </c>
      <c r="Q7" s="16">
        <f t="shared" si="0"/>
        <v>1671.481384879891</v>
      </c>
      <c r="R7" s="16">
        <f t="shared" si="0"/>
        <v>1663.2578453144301</v>
      </c>
      <c r="S7" s="16">
        <f t="shared" si="0"/>
        <v>955.22021021333057</v>
      </c>
      <c r="T7" s="16">
        <f t="shared" si="0"/>
        <v>645.54653589032512</v>
      </c>
      <c r="U7" s="16">
        <f t="shared" si="0"/>
        <v>541.0233636359892</v>
      </c>
      <c r="V7" s="16">
        <f t="shared" si="0"/>
        <v>844.08746584699304</v>
      </c>
      <c r="W7" s="16">
        <f t="shared" si="0"/>
        <v>2139.9012617408307</v>
      </c>
      <c r="X7" s="16">
        <f t="shared" si="0"/>
        <v>1371.0874698574114</v>
      </c>
      <c r="Y7" s="16">
        <f t="shared" si="0"/>
        <v>2682.210260214511</v>
      </c>
      <c r="Z7" s="16">
        <f t="shared" ref="Z7:AD22" si="1">69*SQRT((VLOOKUP($I7,$D$7:$F$27,2,FALSE)-VLOOKUP(Z$6,$D$7:$F$27,2,FALSE))^2+(VLOOKUP($I7,$D$7:$F$27,3,FALSE)-VLOOKUP(Z$6,$D$7:$F$27,3,FALSE))^2)</f>
        <v>2622.00907893165</v>
      </c>
      <c r="AA7" s="16">
        <f t="shared" si="1"/>
        <v>3104.0875325931129</v>
      </c>
      <c r="AB7" s="16">
        <f t="shared" si="1"/>
        <v>3366.2525306340272</v>
      </c>
      <c r="AC7" s="16">
        <f t="shared" si="1"/>
        <v>3030.2314515561343</v>
      </c>
      <c r="AD7" s="16">
        <f t="shared" si="1"/>
        <v>3347.0761359730077</v>
      </c>
    </row>
    <row r="8" spans="4:30" x14ac:dyDescent="0.2">
      <c r="D8" s="16" t="s">
        <v>201</v>
      </c>
      <c r="E8" s="16">
        <v>42.3</v>
      </c>
      <c r="F8" s="16">
        <v>71</v>
      </c>
      <c r="I8" s="16" t="s">
        <v>201</v>
      </c>
      <c r="J8" s="16">
        <f t="shared" si="0"/>
        <v>228.53483323117302</v>
      </c>
      <c r="K8" s="16">
        <f t="shared" si="0"/>
        <v>0</v>
      </c>
      <c r="L8" s="16">
        <f t="shared" si="0"/>
        <v>324.37339594979073</v>
      </c>
      <c r="M8" s="16">
        <f t="shared" si="0"/>
        <v>835.01404179810015</v>
      </c>
      <c r="N8" s="16">
        <f t="shared" si="0"/>
        <v>1094.9280387313136</v>
      </c>
      <c r="O8" s="16">
        <f t="shared" si="0"/>
        <v>1555.9461751615961</v>
      </c>
      <c r="P8" s="16">
        <f t="shared" si="0"/>
        <v>1303.5157421373935</v>
      </c>
      <c r="Q8" s="16">
        <f t="shared" si="0"/>
        <v>1897.048309875107</v>
      </c>
      <c r="R8" s="16">
        <f t="shared" si="0"/>
        <v>1891.6699527137393</v>
      </c>
      <c r="S8" s="16">
        <f t="shared" si="0"/>
        <v>1152.8163513760553</v>
      </c>
      <c r="T8" s="16">
        <f t="shared" si="0"/>
        <v>834.92851190985164</v>
      </c>
      <c r="U8" s="16">
        <f t="shared" si="0"/>
        <v>740.36067561695916</v>
      </c>
      <c r="V8" s="16">
        <f t="shared" si="0"/>
        <v>1056.0832637628528</v>
      </c>
      <c r="W8" s="16">
        <f t="shared" si="0"/>
        <v>2345.4519948189095</v>
      </c>
      <c r="X8" s="16">
        <f t="shared" si="0"/>
        <v>1549.9372180833645</v>
      </c>
      <c r="Y8" s="16">
        <f t="shared" si="0"/>
        <v>2900.1759687991344</v>
      </c>
      <c r="Z8" s="16">
        <f t="shared" si="1"/>
        <v>2823.9972839930283</v>
      </c>
      <c r="AA8" s="16">
        <f t="shared" si="1"/>
        <v>3319.1797179423716</v>
      </c>
      <c r="AB8" s="16">
        <f t="shared" si="1"/>
        <v>3573.9135985639045</v>
      </c>
      <c r="AC8" s="16">
        <f t="shared" si="1"/>
        <v>3247.7384531393532</v>
      </c>
      <c r="AD8" s="16">
        <f t="shared" si="1"/>
        <v>3546.9288758022767</v>
      </c>
    </row>
    <row r="9" spans="4:30" x14ac:dyDescent="0.2">
      <c r="D9" s="16" t="s">
        <v>202</v>
      </c>
      <c r="E9" s="16">
        <v>40</v>
      </c>
      <c r="F9" s="16">
        <v>75.099999999999994</v>
      </c>
      <c r="I9" s="16" t="s">
        <v>202</v>
      </c>
      <c r="J9" s="16">
        <f t="shared" si="0"/>
        <v>95.857863527203079</v>
      </c>
      <c r="K9" s="16">
        <f t="shared" si="0"/>
        <v>324.37339594979073</v>
      </c>
      <c r="L9" s="16">
        <f t="shared" si="0"/>
        <v>0</v>
      </c>
      <c r="M9" s="16">
        <f t="shared" si="0"/>
        <v>514.17733322269271</v>
      </c>
      <c r="N9" s="16">
        <f t="shared" si="0"/>
        <v>771.22741782174808</v>
      </c>
      <c r="O9" s="16">
        <f t="shared" si="0"/>
        <v>1232.4566686094897</v>
      </c>
      <c r="P9" s="16">
        <f t="shared" si="0"/>
        <v>1041.0771585238053</v>
      </c>
      <c r="Q9" s="16">
        <f t="shared" si="0"/>
        <v>1577.5669652981458</v>
      </c>
      <c r="R9" s="16">
        <f t="shared" si="0"/>
        <v>1567.5761321224568</v>
      </c>
      <c r="S9" s="16">
        <f t="shared" si="0"/>
        <v>878.22662223369264</v>
      </c>
      <c r="T9" s="16">
        <f t="shared" si="0"/>
        <v>576.30491929186223</v>
      </c>
      <c r="U9" s="16">
        <f t="shared" si="0"/>
        <v>467.01328674888953</v>
      </c>
      <c r="V9" s="16">
        <f t="shared" si="0"/>
        <v>759.1254441790237</v>
      </c>
      <c r="W9" s="16">
        <f t="shared" si="0"/>
        <v>2056.2463082033732</v>
      </c>
      <c r="X9" s="16">
        <f t="shared" si="0"/>
        <v>1302.3281614094049</v>
      </c>
      <c r="Y9" s="16">
        <f t="shared" si="0"/>
        <v>2592.0959183641335</v>
      </c>
      <c r="Z9" s="16">
        <f t="shared" si="1"/>
        <v>2539.7999291282777</v>
      </c>
      <c r="AA9" s="16">
        <f t="shared" si="1"/>
        <v>3015.307894726508</v>
      </c>
      <c r="AB9" s="16">
        <f t="shared" si="1"/>
        <v>3281.0134851902089</v>
      </c>
      <c r="AC9" s="16">
        <f t="shared" si="1"/>
        <v>2940.274517795915</v>
      </c>
      <c r="AD9" s="16">
        <f t="shared" si="1"/>
        <v>3265.5666966087224</v>
      </c>
    </row>
    <row r="10" spans="4:30" x14ac:dyDescent="0.2">
      <c r="D10" s="16" t="s">
        <v>203</v>
      </c>
      <c r="E10" s="16">
        <v>35.200000000000003</v>
      </c>
      <c r="F10" s="16">
        <v>80.8</v>
      </c>
      <c r="I10" s="16" t="s">
        <v>203</v>
      </c>
      <c r="J10" s="16">
        <f t="shared" si="0"/>
        <v>608.84436434937913</v>
      </c>
      <c r="K10" s="16">
        <f t="shared" si="0"/>
        <v>835.01404179810015</v>
      </c>
      <c r="L10" s="16">
        <f t="shared" si="0"/>
        <v>514.17733322269271</v>
      </c>
      <c r="M10" s="16">
        <f t="shared" si="0"/>
        <v>0</v>
      </c>
      <c r="N10" s="16">
        <f t="shared" si="0"/>
        <v>266.52226923842659</v>
      </c>
      <c r="O10" s="16">
        <f t="shared" si="0"/>
        <v>723.18452002238064</v>
      </c>
      <c r="P10" s="16">
        <f t="shared" si="0"/>
        <v>649.91993353027738</v>
      </c>
      <c r="Q10" s="16">
        <f t="shared" si="0"/>
        <v>1116.3509125718492</v>
      </c>
      <c r="R10" s="16">
        <f t="shared" si="0"/>
        <v>1074.0975374704112</v>
      </c>
      <c r="S10" s="16">
        <f t="shared" si="0"/>
        <v>658.8325811615573</v>
      </c>
      <c r="T10" s="16">
        <f t="shared" si="0"/>
        <v>521.53229046723425</v>
      </c>
      <c r="U10" s="16">
        <f t="shared" si="0"/>
        <v>439.11331111684586</v>
      </c>
      <c r="V10" s="16">
        <f t="shared" si="0"/>
        <v>484.23057524282751</v>
      </c>
      <c r="W10" s="16">
        <f t="shared" si="0"/>
        <v>1692.9203082248148</v>
      </c>
      <c r="X10" s="16">
        <f t="shared" si="0"/>
        <v>1095.9711173201599</v>
      </c>
      <c r="Y10" s="16">
        <f t="shared" si="0"/>
        <v>2162.8831175077398</v>
      </c>
      <c r="Z10" s="16">
        <f t="shared" si="1"/>
        <v>2180.4109176941861</v>
      </c>
      <c r="AA10" s="16">
        <f t="shared" si="1"/>
        <v>2595.5100019071406</v>
      </c>
      <c r="AB10" s="16">
        <f t="shared" si="1"/>
        <v>2889.7740396093254</v>
      </c>
      <c r="AC10" s="16">
        <f t="shared" si="1"/>
        <v>2510.1684106848284</v>
      </c>
      <c r="AD10" s="16">
        <f t="shared" si="1"/>
        <v>2904.1705735028727</v>
      </c>
    </row>
    <row r="11" spans="4:30" x14ac:dyDescent="0.2">
      <c r="D11" s="16" t="s">
        <v>204</v>
      </c>
      <c r="E11" s="16">
        <v>33.799999999999997</v>
      </c>
      <c r="F11" s="16">
        <v>84.4</v>
      </c>
      <c r="I11" s="16" t="s">
        <v>204</v>
      </c>
      <c r="J11" s="16">
        <f t="shared" si="0"/>
        <v>866.9322118827979</v>
      </c>
      <c r="K11" s="16">
        <f t="shared" si="0"/>
        <v>1094.9280387313136</v>
      </c>
      <c r="L11" s="16">
        <f t="shared" si="0"/>
        <v>771.22741782174808</v>
      </c>
      <c r="M11" s="16">
        <f t="shared" si="0"/>
        <v>266.52226923842659</v>
      </c>
      <c r="N11" s="16">
        <f t="shared" si="0"/>
        <v>0</v>
      </c>
      <c r="O11" s="16">
        <f t="shared" si="0"/>
        <v>461.26899960868809</v>
      </c>
      <c r="P11" s="16">
        <f t="shared" si="0"/>
        <v>623.4485062938237</v>
      </c>
      <c r="Q11" s="16">
        <f t="shared" si="0"/>
        <v>858.37774901263549</v>
      </c>
      <c r="R11" s="16">
        <f t="shared" si="0"/>
        <v>807.624293839654</v>
      </c>
      <c r="S11" s="16">
        <f t="shared" si="0"/>
        <v>597.11915896243022</v>
      </c>
      <c r="T11" s="16">
        <f t="shared" si="0"/>
        <v>600.14135834818137</v>
      </c>
      <c r="U11" s="16">
        <f t="shared" si="0"/>
        <v>563.01632303157987</v>
      </c>
      <c r="V11" s="16">
        <f t="shared" si="0"/>
        <v>430.29674644366042</v>
      </c>
      <c r="W11" s="16">
        <f t="shared" si="0"/>
        <v>1473.8406460672741</v>
      </c>
      <c r="X11" s="16">
        <f t="shared" si="0"/>
        <v>987.08593850788873</v>
      </c>
      <c r="Y11" s="16">
        <f t="shared" si="0"/>
        <v>1911.4120905759694</v>
      </c>
      <c r="Z11" s="16">
        <f t="shared" si="1"/>
        <v>1958.0079800654541</v>
      </c>
      <c r="AA11" s="16">
        <f t="shared" si="1"/>
        <v>2346.0913217519901</v>
      </c>
      <c r="AB11" s="16">
        <f t="shared" si="1"/>
        <v>2650.2108670820885</v>
      </c>
      <c r="AC11" s="16">
        <f t="shared" si="1"/>
        <v>2257.3547993171114</v>
      </c>
      <c r="AD11" s="16">
        <f t="shared" si="1"/>
        <v>2676.6664416770354</v>
      </c>
    </row>
    <row r="12" spans="4:30" x14ac:dyDescent="0.2">
      <c r="D12" s="16" t="s">
        <v>205</v>
      </c>
      <c r="E12" s="16">
        <v>30</v>
      </c>
      <c r="F12" s="16">
        <v>89.9</v>
      </c>
      <c r="I12" s="16" t="s">
        <v>205</v>
      </c>
      <c r="J12" s="16">
        <f t="shared" si="0"/>
        <v>1328.120058579043</v>
      </c>
      <c r="K12" s="16">
        <f t="shared" si="0"/>
        <v>1555.9461751615961</v>
      </c>
      <c r="L12" s="16">
        <f t="shared" si="0"/>
        <v>1232.4566686094897</v>
      </c>
      <c r="M12" s="16">
        <f t="shared" si="0"/>
        <v>723.18452002238064</v>
      </c>
      <c r="N12" s="16">
        <f t="shared" si="0"/>
        <v>461.26899960868809</v>
      </c>
      <c r="O12" s="16">
        <f t="shared" si="0"/>
        <v>0</v>
      </c>
      <c r="P12" s="16">
        <f t="shared" si="0"/>
        <v>729.34664597844016</v>
      </c>
      <c r="Q12" s="16">
        <f t="shared" si="0"/>
        <v>513.80682167522787</v>
      </c>
      <c r="R12" s="16">
        <f t="shared" si="0"/>
        <v>379.75082620054957</v>
      </c>
      <c r="S12" s="16">
        <f t="shared" si="0"/>
        <v>828.22996806442575</v>
      </c>
      <c r="T12" s="16">
        <f t="shared" si="0"/>
        <v>975.80735803743585</v>
      </c>
      <c r="U12" s="16">
        <f t="shared" si="0"/>
        <v>974.56240949464097</v>
      </c>
      <c r="V12" s="16">
        <f t="shared" si="0"/>
        <v>725.25532055959445</v>
      </c>
      <c r="W12" s="16">
        <f t="shared" si="0"/>
        <v>1236.313649524262</v>
      </c>
      <c r="X12" s="16">
        <f t="shared" si="0"/>
        <v>1061.2549929211168</v>
      </c>
      <c r="Y12" s="16">
        <f t="shared" si="0"/>
        <v>1550.7203132738016</v>
      </c>
      <c r="Z12" s="16">
        <f t="shared" si="1"/>
        <v>1691.0490944972591</v>
      </c>
      <c r="AA12" s="16">
        <f t="shared" si="1"/>
        <v>1986.7447395173847</v>
      </c>
      <c r="AB12" s="16">
        <f t="shared" si="1"/>
        <v>2319.6010281942872</v>
      </c>
      <c r="AC12" s="16">
        <f t="shared" si="1"/>
        <v>1886.7179121426702</v>
      </c>
      <c r="AD12" s="16">
        <f t="shared" si="1"/>
        <v>2381.0599341469756</v>
      </c>
    </row>
    <row r="13" spans="4:30" x14ac:dyDescent="0.2">
      <c r="D13" s="16" t="s">
        <v>206</v>
      </c>
      <c r="E13" s="16">
        <v>25.8</v>
      </c>
      <c r="F13" s="16">
        <v>80.2</v>
      </c>
      <c r="I13" s="16" t="s">
        <v>206</v>
      </c>
      <c r="J13" s="16">
        <f t="shared" si="0"/>
        <v>1116.2229615986225</v>
      </c>
      <c r="K13" s="16">
        <f t="shared" si="0"/>
        <v>1303.5157421373935</v>
      </c>
      <c r="L13" s="16">
        <f t="shared" si="0"/>
        <v>1041.0771585238053</v>
      </c>
      <c r="M13" s="16">
        <f t="shared" si="0"/>
        <v>649.91993353027738</v>
      </c>
      <c r="N13" s="16">
        <f t="shared" si="0"/>
        <v>623.4485062938237</v>
      </c>
      <c r="O13" s="16">
        <f t="shared" si="0"/>
        <v>729.34664597844016</v>
      </c>
      <c r="P13" s="16">
        <f t="shared" si="0"/>
        <v>0</v>
      </c>
      <c r="Q13" s="16">
        <f t="shared" si="0"/>
        <v>1243.0728699476949</v>
      </c>
      <c r="R13" s="16">
        <f t="shared" si="0"/>
        <v>1084.5079252822454</v>
      </c>
      <c r="S13" s="16">
        <f t="shared" si="0"/>
        <v>1219.271196247988</v>
      </c>
      <c r="T13" s="16">
        <f t="shared" si="0"/>
        <v>1162.7472511255401</v>
      </c>
      <c r="U13" s="16">
        <f t="shared" si="0"/>
        <v>1088.2330357051287</v>
      </c>
      <c r="V13" s="16">
        <f t="shared" si="0"/>
        <v>1048.277830539213</v>
      </c>
      <c r="W13" s="16">
        <f t="shared" si="0"/>
        <v>1959.028966095193</v>
      </c>
      <c r="X13" s="16">
        <f t="shared" si="0"/>
        <v>1603.7862232853852</v>
      </c>
      <c r="Y13" s="16">
        <f t="shared" si="0"/>
        <v>2264.3146645287611</v>
      </c>
      <c r="Z13" s="16">
        <f t="shared" si="1"/>
        <v>2419.8153421284032</v>
      </c>
      <c r="AA13" s="16">
        <f t="shared" si="1"/>
        <v>2697.2999332665995</v>
      </c>
      <c r="AB13" s="16">
        <f t="shared" si="1"/>
        <v>3040.5130093456264</v>
      </c>
      <c r="AC13" s="16">
        <f t="shared" si="1"/>
        <v>2591.5080956848269</v>
      </c>
      <c r="AD13" s="16">
        <f t="shared" si="1"/>
        <v>3109.198494789292</v>
      </c>
    </row>
    <row r="14" spans="4:30" x14ac:dyDescent="0.2">
      <c r="D14" s="16" t="s">
        <v>207</v>
      </c>
      <c r="E14" s="16">
        <v>32.799999999999997</v>
      </c>
      <c r="F14" s="16">
        <v>96.8</v>
      </c>
      <c r="I14" s="16" t="s">
        <v>207</v>
      </c>
      <c r="J14" s="16">
        <f t="shared" si="0"/>
        <v>1671.481384879891</v>
      </c>
      <c r="K14" s="16">
        <f t="shared" si="0"/>
        <v>1897.048309875107</v>
      </c>
      <c r="L14" s="16">
        <f t="shared" si="0"/>
        <v>1577.5669652981458</v>
      </c>
      <c r="M14" s="16">
        <f t="shared" si="0"/>
        <v>1116.3509125718492</v>
      </c>
      <c r="N14" s="16">
        <f t="shared" si="0"/>
        <v>858.37774901263549</v>
      </c>
      <c r="O14" s="16">
        <f t="shared" si="0"/>
        <v>513.80682167522787</v>
      </c>
      <c r="P14" s="16">
        <f t="shared" si="0"/>
        <v>1243.0728699476949</v>
      </c>
      <c r="Q14" s="16">
        <f t="shared" si="0"/>
        <v>0</v>
      </c>
      <c r="R14" s="16">
        <f t="shared" si="0"/>
        <v>228.43064593000602</v>
      </c>
      <c r="S14" s="16">
        <f t="shared" si="0"/>
        <v>883.11913692321241</v>
      </c>
      <c r="T14" s="16">
        <f t="shared" si="0"/>
        <v>1154.2815297837874</v>
      </c>
      <c r="U14" s="16">
        <f t="shared" si="0"/>
        <v>1202.4623486829012</v>
      </c>
      <c r="V14" s="16">
        <f t="shared" si="0"/>
        <v>882.25613627789528</v>
      </c>
      <c r="W14" s="16">
        <f t="shared" si="0"/>
        <v>738.68681455675153</v>
      </c>
      <c r="X14" s="16">
        <f t="shared" si="0"/>
        <v>875.75652438334726</v>
      </c>
      <c r="Y14" s="16">
        <f t="shared" si="0"/>
        <v>1056.8043243666255</v>
      </c>
      <c r="Z14" s="16">
        <f t="shared" si="1"/>
        <v>1179.0927062788578</v>
      </c>
      <c r="AA14" s="16">
        <f t="shared" si="1"/>
        <v>1493.0968655783863</v>
      </c>
      <c r="AB14" s="16">
        <f t="shared" si="1"/>
        <v>1813.3221004554043</v>
      </c>
      <c r="AC14" s="16">
        <f t="shared" si="1"/>
        <v>1400.6999999999998</v>
      </c>
      <c r="AD14" s="16">
        <f t="shared" si="1"/>
        <v>1867.8492444520255</v>
      </c>
    </row>
    <row r="15" spans="4:30" x14ac:dyDescent="0.2">
      <c r="D15" s="16" t="s">
        <v>208</v>
      </c>
      <c r="E15" s="16">
        <v>29.8</v>
      </c>
      <c r="F15" s="16">
        <v>95.4</v>
      </c>
      <c r="I15" s="16" t="s">
        <v>208</v>
      </c>
      <c r="J15" s="16">
        <f t="shared" si="0"/>
        <v>1663.2578453144301</v>
      </c>
      <c r="K15" s="16">
        <f t="shared" si="0"/>
        <v>1891.6699527137393</v>
      </c>
      <c r="L15" s="16">
        <f t="shared" si="0"/>
        <v>1567.5761321224568</v>
      </c>
      <c r="M15" s="16">
        <f t="shared" si="0"/>
        <v>1074.0975374704112</v>
      </c>
      <c r="N15" s="16">
        <f t="shared" si="0"/>
        <v>807.624293839654</v>
      </c>
      <c r="O15" s="16">
        <f t="shared" si="0"/>
        <v>379.75082620054957</v>
      </c>
      <c r="P15" s="16">
        <f t="shared" si="0"/>
        <v>1084.5079252822454</v>
      </c>
      <c r="Q15" s="16">
        <f t="shared" si="0"/>
        <v>228.43064593000602</v>
      </c>
      <c r="R15" s="16">
        <f t="shared" si="0"/>
        <v>0</v>
      </c>
      <c r="S15" s="16">
        <f t="shared" si="0"/>
        <v>983.80063529152085</v>
      </c>
      <c r="T15" s="16">
        <f t="shared" si="0"/>
        <v>1214.9683329206573</v>
      </c>
      <c r="U15" s="16">
        <f t="shared" si="0"/>
        <v>1243.1111696063228</v>
      </c>
      <c r="V15" s="16">
        <f t="shared" si="0"/>
        <v>942.27325654504307</v>
      </c>
      <c r="W15" s="16">
        <f t="shared" si="0"/>
        <v>951.72488146522664</v>
      </c>
      <c r="X15" s="16">
        <f t="shared" si="0"/>
        <v>1058.7622254311873</v>
      </c>
      <c r="Y15" s="16">
        <f t="shared" si="0"/>
        <v>1180.2429326202289</v>
      </c>
      <c r="Z15" s="16">
        <f t="shared" si="1"/>
        <v>1368.3067090385839</v>
      </c>
      <c r="AA15" s="16">
        <f t="shared" si="1"/>
        <v>1614.4967915731515</v>
      </c>
      <c r="AB15" s="16">
        <f t="shared" si="1"/>
        <v>1956.2929841922953</v>
      </c>
      <c r="AC15" s="16">
        <f t="shared" si="1"/>
        <v>1511.5410315304041</v>
      </c>
      <c r="AD15" s="16">
        <f t="shared" si="1"/>
        <v>2033.1479631350003</v>
      </c>
    </row>
    <row r="16" spans="4:30" x14ac:dyDescent="0.2">
      <c r="D16" s="16" t="s">
        <v>209</v>
      </c>
      <c r="E16" s="16">
        <v>41.8</v>
      </c>
      <c r="F16" s="16">
        <v>87.7</v>
      </c>
      <c r="I16" s="16" t="s">
        <v>209</v>
      </c>
      <c r="J16" s="16">
        <f t="shared" si="0"/>
        <v>955.22021021333057</v>
      </c>
      <c r="K16" s="16">
        <f t="shared" si="0"/>
        <v>1152.8163513760553</v>
      </c>
      <c r="L16" s="16">
        <f t="shared" si="0"/>
        <v>878.22662223369264</v>
      </c>
      <c r="M16" s="16">
        <f t="shared" si="0"/>
        <v>658.8325811615573</v>
      </c>
      <c r="N16" s="16">
        <f t="shared" si="0"/>
        <v>597.11915896243022</v>
      </c>
      <c r="O16" s="16">
        <f t="shared" si="0"/>
        <v>828.22996806442575</v>
      </c>
      <c r="P16" s="16">
        <f t="shared" si="0"/>
        <v>1219.271196247988</v>
      </c>
      <c r="Q16" s="16">
        <f t="shared" si="0"/>
        <v>883.11913692321241</v>
      </c>
      <c r="R16" s="16">
        <f t="shared" si="0"/>
        <v>983.80063529152085</v>
      </c>
      <c r="S16" s="16">
        <f t="shared" si="0"/>
        <v>0</v>
      </c>
      <c r="T16" s="16">
        <f t="shared" si="0"/>
        <v>320.08861273091298</v>
      </c>
      <c r="U16" s="16">
        <f t="shared" si="0"/>
        <v>414.51717696616623</v>
      </c>
      <c r="V16" s="16">
        <f t="shared" si="0"/>
        <v>176.726228953147</v>
      </c>
      <c r="W16" s="16">
        <f t="shared" si="0"/>
        <v>1194.7963173696178</v>
      </c>
      <c r="X16" s="16">
        <f t="shared" si="0"/>
        <v>445.03662770607968</v>
      </c>
      <c r="Y16" s="16">
        <f t="shared" si="0"/>
        <v>1778.3403077026617</v>
      </c>
      <c r="Z16" s="16">
        <f t="shared" si="1"/>
        <v>1671.225011780281</v>
      </c>
      <c r="AA16" s="16">
        <f t="shared" si="1"/>
        <v>2183.9126768257015</v>
      </c>
      <c r="AB16" s="16">
        <f t="shared" si="1"/>
        <v>2423.8650148058982</v>
      </c>
      <c r="AC16" s="16">
        <f t="shared" si="1"/>
        <v>2121.5227927128185</v>
      </c>
      <c r="AD16" s="16">
        <f t="shared" si="1"/>
        <v>2394.3397691221685</v>
      </c>
    </row>
    <row r="17" spans="4:30" x14ac:dyDescent="0.2">
      <c r="D17" s="16" t="s">
        <v>210</v>
      </c>
      <c r="E17" s="16">
        <v>42.4</v>
      </c>
      <c r="F17" s="16">
        <v>83.1</v>
      </c>
      <c r="I17" s="16" t="s">
        <v>210</v>
      </c>
      <c r="J17" s="16">
        <f t="shared" si="0"/>
        <v>645.54653589032512</v>
      </c>
      <c r="K17" s="16">
        <f t="shared" si="0"/>
        <v>834.92851190985164</v>
      </c>
      <c r="L17" s="16">
        <f t="shared" si="0"/>
        <v>576.30491929186223</v>
      </c>
      <c r="M17" s="16">
        <f t="shared" si="0"/>
        <v>521.53229046723425</v>
      </c>
      <c r="N17" s="16">
        <f t="shared" si="0"/>
        <v>600.14135834818137</v>
      </c>
      <c r="O17" s="16">
        <f t="shared" si="0"/>
        <v>975.80735803743585</v>
      </c>
      <c r="P17" s="16">
        <f t="shared" si="0"/>
        <v>1162.7472511255401</v>
      </c>
      <c r="Q17" s="16">
        <f t="shared" si="0"/>
        <v>1154.2815297837874</v>
      </c>
      <c r="R17" s="16">
        <f t="shared" si="0"/>
        <v>1214.9683329206573</v>
      </c>
      <c r="S17" s="16">
        <f t="shared" si="0"/>
        <v>320.08861273091298</v>
      </c>
      <c r="T17" s="16">
        <f t="shared" si="0"/>
        <v>0</v>
      </c>
      <c r="U17" s="16">
        <f t="shared" si="0"/>
        <v>114.83888714194279</v>
      </c>
      <c r="V17" s="16">
        <f t="shared" si="0"/>
        <v>273.92217872965313</v>
      </c>
      <c r="W17" s="16">
        <f t="shared" si="0"/>
        <v>1514.860389606911</v>
      </c>
      <c r="X17" s="16">
        <f t="shared" si="0"/>
        <v>726.30489465513051</v>
      </c>
      <c r="Y17" s="16">
        <f t="shared" si="0"/>
        <v>2093.1124695056405</v>
      </c>
      <c r="Z17" s="16">
        <f t="shared" si="1"/>
        <v>1990.2643040561229</v>
      </c>
      <c r="AA17" s="16">
        <f t="shared" si="1"/>
        <v>2502.123054527895</v>
      </c>
      <c r="AB17" s="16">
        <f t="shared" si="1"/>
        <v>2743.9192790605193</v>
      </c>
      <c r="AC17" s="16">
        <f t="shared" si="1"/>
        <v>2437.7222483293704</v>
      </c>
      <c r="AD17" s="16">
        <f t="shared" si="1"/>
        <v>2712.2617738706576</v>
      </c>
    </row>
    <row r="18" spans="4:30" x14ac:dyDescent="0.2">
      <c r="D18" s="16" t="s">
        <v>211</v>
      </c>
      <c r="E18" s="16">
        <v>41.5</v>
      </c>
      <c r="F18" s="16">
        <v>81.7</v>
      </c>
      <c r="I18" s="16" t="s">
        <v>211</v>
      </c>
      <c r="J18" s="16">
        <f t="shared" si="0"/>
        <v>541.0233636359892</v>
      </c>
      <c r="K18" s="16">
        <f t="shared" si="0"/>
        <v>740.36067561695916</v>
      </c>
      <c r="L18" s="16">
        <f t="shared" si="0"/>
        <v>467.01328674888953</v>
      </c>
      <c r="M18" s="16">
        <f t="shared" si="0"/>
        <v>439.11331111684586</v>
      </c>
      <c r="N18" s="16">
        <f t="shared" si="0"/>
        <v>563.01632303157987</v>
      </c>
      <c r="O18" s="16">
        <f t="shared" si="0"/>
        <v>974.56240949464097</v>
      </c>
      <c r="P18" s="16">
        <f t="shared" si="0"/>
        <v>1088.2330357051287</v>
      </c>
      <c r="Q18" s="16">
        <f t="shared" si="0"/>
        <v>1202.4623486829012</v>
      </c>
      <c r="R18" s="16">
        <f t="shared" si="0"/>
        <v>1243.1111696063228</v>
      </c>
      <c r="S18" s="16">
        <f t="shared" si="0"/>
        <v>414.51717696616623</v>
      </c>
      <c r="T18" s="16">
        <f t="shared" si="0"/>
        <v>114.83888714194279</v>
      </c>
      <c r="U18" s="16">
        <f t="shared" si="0"/>
        <v>0</v>
      </c>
      <c r="V18" s="16">
        <f t="shared" si="0"/>
        <v>325.47234905595241</v>
      </c>
      <c r="W18" s="16">
        <f t="shared" si="0"/>
        <v>1605.0918758750231</v>
      </c>
      <c r="X18" s="16">
        <f t="shared" si="0"/>
        <v>836.0397179560307</v>
      </c>
      <c r="Y18" s="16">
        <f t="shared" si="0"/>
        <v>2169.0158505644899</v>
      </c>
      <c r="Z18" s="16">
        <f t="shared" si="1"/>
        <v>2084.359693047244</v>
      </c>
      <c r="AA18" s="16">
        <f t="shared" si="1"/>
        <v>2583.2645334924568</v>
      </c>
      <c r="AB18" s="16">
        <f t="shared" si="1"/>
        <v>2833.6242693765871</v>
      </c>
      <c r="AC18" s="16">
        <f t="shared" si="1"/>
        <v>2515.2842483504719</v>
      </c>
      <c r="AD18" s="16">
        <f t="shared" si="1"/>
        <v>2808.3084766456836</v>
      </c>
    </row>
    <row r="19" spans="4:30" x14ac:dyDescent="0.2">
      <c r="D19" s="16" t="s">
        <v>212</v>
      </c>
      <c r="E19" s="16">
        <v>39.799999999999997</v>
      </c>
      <c r="F19" s="16">
        <v>86.1</v>
      </c>
      <c r="I19" s="16" t="s">
        <v>212</v>
      </c>
      <c r="J19" s="16">
        <f t="shared" si="0"/>
        <v>844.08746584699304</v>
      </c>
      <c r="K19" s="16">
        <f t="shared" si="0"/>
        <v>1056.0832637628528</v>
      </c>
      <c r="L19" s="16">
        <f t="shared" si="0"/>
        <v>759.1254441790237</v>
      </c>
      <c r="M19" s="16">
        <f t="shared" si="0"/>
        <v>484.23057524282751</v>
      </c>
      <c r="N19" s="16">
        <f t="shared" si="0"/>
        <v>430.29674644366042</v>
      </c>
      <c r="O19" s="16">
        <f t="shared" si="0"/>
        <v>725.25532055959445</v>
      </c>
      <c r="P19" s="16">
        <f t="shared" si="0"/>
        <v>1048.277830539213</v>
      </c>
      <c r="Q19" s="16">
        <f t="shared" si="0"/>
        <v>882.25613627789528</v>
      </c>
      <c r="R19" s="16">
        <f t="shared" si="0"/>
        <v>942.27325654504307</v>
      </c>
      <c r="S19" s="16">
        <f t="shared" si="0"/>
        <v>176.726228953147</v>
      </c>
      <c r="T19" s="16">
        <f t="shared" si="0"/>
        <v>273.92217872965313</v>
      </c>
      <c r="U19" s="16">
        <f t="shared" si="0"/>
        <v>325.47234905595241</v>
      </c>
      <c r="V19" s="16">
        <f t="shared" si="0"/>
        <v>0</v>
      </c>
      <c r="W19" s="16">
        <f t="shared" si="0"/>
        <v>1297.2000000000007</v>
      </c>
      <c r="X19" s="16">
        <f t="shared" si="0"/>
        <v>612.81945138841695</v>
      </c>
      <c r="Y19" s="16">
        <f t="shared" si="0"/>
        <v>1845.9144319279806</v>
      </c>
      <c r="Z19" s="16">
        <f t="shared" si="1"/>
        <v>1781.5367074523058</v>
      </c>
      <c r="AA19" s="16">
        <f t="shared" si="1"/>
        <v>2263.1368893639651</v>
      </c>
      <c r="AB19" s="16">
        <f t="shared" si="1"/>
        <v>2522.2779882479254</v>
      </c>
      <c r="AC19" s="16">
        <f t="shared" si="1"/>
        <v>2192.8543043257573</v>
      </c>
      <c r="AD19" s="16">
        <f t="shared" si="1"/>
        <v>2507.7774482597142</v>
      </c>
    </row>
    <row r="20" spans="4:30" x14ac:dyDescent="0.2">
      <c r="D20" s="16" t="s">
        <v>213</v>
      </c>
      <c r="E20" s="16">
        <v>39.799999999999997</v>
      </c>
      <c r="F20" s="16">
        <v>104.9</v>
      </c>
      <c r="I20" s="16" t="s">
        <v>213</v>
      </c>
      <c r="J20" s="16">
        <f t="shared" si="0"/>
        <v>2139.9012617408307</v>
      </c>
      <c r="K20" s="16">
        <f t="shared" si="0"/>
        <v>2345.4519948189095</v>
      </c>
      <c r="L20" s="16">
        <f t="shared" si="0"/>
        <v>2056.2463082033732</v>
      </c>
      <c r="M20" s="16">
        <f t="shared" si="0"/>
        <v>1692.9203082248148</v>
      </c>
      <c r="N20" s="16">
        <f t="shared" si="0"/>
        <v>1473.8406460672741</v>
      </c>
      <c r="O20" s="16">
        <f t="shared" si="0"/>
        <v>1236.313649524262</v>
      </c>
      <c r="P20" s="16">
        <f t="shared" si="0"/>
        <v>1959.028966095193</v>
      </c>
      <c r="Q20" s="16">
        <f t="shared" si="0"/>
        <v>738.68681455675153</v>
      </c>
      <c r="R20" s="16">
        <f t="shared" si="0"/>
        <v>951.72488146522664</v>
      </c>
      <c r="S20" s="16">
        <f t="shared" si="0"/>
        <v>1194.7963173696178</v>
      </c>
      <c r="T20" s="16">
        <f t="shared" si="0"/>
        <v>1514.860389606911</v>
      </c>
      <c r="U20" s="16">
        <f t="shared" si="0"/>
        <v>1605.0918758750231</v>
      </c>
      <c r="V20" s="16">
        <f t="shared" si="0"/>
        <v>1297.2000000000007</v>
      </c>
      <c r="W20" s="16">
        <f t="shared" si="0"/>
        <v>0</v>
      </c>
      <c r="X20" s="16">
        <f t="shared" si="0"/>
        <v>877.1417217303034</v>
      </c>
      <c r="Y20" s="16">
        <f t="shared" si="0"/>
        <v>660.13205497082095</v>
      </c>
      <c r="Z20" s="16">
        <f t="shared" si="1"/>
        <v>487.90367901871781</v>
      </c>
      <c r="AA20" s="16">
        <f t="shared" si="1"/>
        <v>1011.1266686226804</v>
      </c>
      <c r="AB20" s="16">
        <f t="shared" si="1"/>
        <v>1229.0718815431414</v>
      </c>
      <c r="AC20" s="16">
        <f t="shared" si="1"/>
        <v>970.52369368295115</v>
      </c>
      <c r="AD20" s="16">
        <f t="shared" si="1"/>
        <v>1213.8706232543896</v>
      </c>
    </row>
    <row r="21" spans="4:30" x14ac:dyDescent="0.2">
      <c r="D21" s="16" t="s">
        <v>214</v>
      </c>
      <c r="E21" s="16">
        <v>45</v>
      </c>
      <c r="F21" s="16">
        <v>93.3</v>
      </c>
      <c r="I21" s="16" t="s">
        <v>214</v>
      </c>
      <c r="J21" s="16">
        <f t="shared" si="0"/>
        <v>1371.0874698574114</v>
      </c>
      <c r="K21" s="16">
        <f t="shared" si="0"/>
        <v>1549.9372180833645</v>
      </c>
      <c r="L21" s="16">
        <f t="shared" si="0"/>
        <v>1302.3281614094049</v>
      </c>
      <c r="M21" s="16">
        <f t="shared" si="0"/>
        <v>1095.9711173201599</v>
      </c>
      <c r="N21" s="16">
        <f t="shared" si="0"/>
        <v>987.08593850788873</v>
      </c>
      <c r="O21" s="16">
        <f t="shared" si="0"/>
        <v>1061.2549929211168</v>
      </c>
      <c r="P21" s="16">
        <f t="shared" si="0"/>
        <v>1603.7862232853852</v>
      </c>
      <c r="Q21" s="16">
        <f t="shared" si="0"/>
        <v>875.75652438334726</v>
      </c>
      <c r="R21" s="16">
        <f t="shared" si="0"/>
        <v>1058.7622254311873</v>
      </c>
      <c r="S21" s="16">
        <f t="shared" si="0"/>
        <v>445.03662770607968</v>
      </c>
      <c r="T21" s="16">
        <f t="shared" si="0"/>
        <v>726.30489465513051</v>
      </c>
      <c r="U21" s="16">
        <f t="shared" si="0"/>
        <v>836.0397179560307</v>
      </c>
      <c r="V21" s="16">
        <f t="shared" si="0"/>
        <v>612.81945138841695</v>
      </c>
      <c r="W21" s="16">
        <f t="shared" si="0"/>
        <v>877.1417217303034</v>
      </c>
      <c r="X21" s="16">
        <f t="shared" si="0"/>
        <v>0</v>
      </c>
      <c r="Y21" s="16">
        <f t="shared" si="0"/>
        <v>1520.6479178297648</v>
      </c>
      <c r="Z21" s="16">
        <f t="shared" si="1"/>
        <v>1315.7125825954549</v>
      </c>
      <c r="AA21" s="16">
        <f t="shared" si="1"/>
        <v>1888.1557192138582</v>
      </c>
      <c r="AB21" s="16">
        <f t="shared" si="1"/>
        <v>2081.8456066673148</v>
      </c>
      <c r="AC21" s="16">
        <f t="shared" si="1"/>
        <v>1845.3856182380957</v>
      </c>
      <c r="AD21" s="16">
        <f t="shared" si="1"/>
        <v>2021.5586981336955</v>
      </c>
    </row>
    <row r="22" spans="4:30" x14ac:dyDescent="0.2">
      <c r="D22" s="16" t="s">
        <v>215</v>
      </c>
      <c r="E22" s="16">
        <v>33.5</v>
      </c>
      <c r="F22" s="16">
        <v>112.1</v>
      </c>
      <c r="I22" s="16" t="s">
        <v>215</v>
      </c>
      <c r="J22" s="16">
        <f t="shared" si="0"/>
        <v>2682.210260214511</v>
      </c>
      <c r="K22" s="16">
        <f t="shared" si="0"/>
        <v>2900.1759687991344</v>
      </c>
      <c r="L22" s="16">
        <f t="shared" si="0"/>
        <v>2592.0959183641335</v>
      </c>
      <c r="M22" s="16">
        <f t="shared" si="0"/>
        <v>2162.8831175077398</v>
      </c>
      <c r="N22" s="16">
        <f t="shared" si="0"/>
        <v>1911.4120905759694</v>
      </c>
      <c r="O22" s="16">
        <f t="shared" si="0"/>
        <v>1550.7203132738016</v>
      </c>
      <c r="P22" s="16">
        <f t="shared" si="0"/>
        <v>2264.3146645287611</v>
      </c>
      <c r="Q22" s="16">
        <f t="shared" si="0"/>
        <v>1056.8043243666255</v>
      </c>
      <c r="R22" s="16">
        <f t="shared" si="0"/>
        <v>1180.2429326202289</v>
      </c>
      <c r="S22" s="16">
        <f t="shared" si="0"/>
        <v>1778.3403077026617</v>
      </c>
      <c r="T22" s="16">
        <f t="shared" si="0"/>
        <v>2093.1124695056405</v>
      </c>
      <c r="U22" s="16">
        <f t="shared" si="0"/>
        <v>2169.0158505644899</v>
      </c>
      <c r="V22" s="16">
        <f t="shared" si="0"/>
        <v>1845.9144319279806</v>
      </c>
      <c r="W22" s="16">
        <f t="shared" si="0"/>
        <v>660.13205497082095</v>
      </c>
      <c r="X22" s="16">
        <f t="shared" si="0"/>
        <v>1520.6479178297648</v>
      </c>
      <c r="Y22" s="16">
        <f t="shared" ref="Y22" si="2">69*SQRT((VLOOKUP($I22,$D$7:$F$27,2,FALSE)-VLOOKUP(Y$6,$D$7:$F$27,2,FALSE))^2+(VLOOKUP($I22,$D$7:$F$27,3,FALSE)-VLOOKUP(Y$6,$D$7:$F$27,3,FALSE))^2)</f>
        <v>0</v>
      </c>
      <c r="Z22" s="16">
        <f t="shared" si="1"/>
        <v>503.88900563516938</v>
      </c>
      <c r="AA22" s="16">
        <f t="shared" si="1"/>
        <v>436.66697837139077</v>
      </c>
      <c r="AB22" s="16">
        <f t="shared" si="1"/>
        <v>782.89918891259549</v>
      </c>
      <c r="AC22" s="16">
        <f t="shared" si="1"/>
        <v>348.36459349365578</v>
      </c>
      <c r="AD22" s="16">
        <f t="shared" si="1"/>
        <v>904.1369918325438</v>
      </c>
    </row>
    <row r="23" spans="4:30" x14ac:dyDescent="0.2">
      <c r="D23" s="16" t="s">
        <v>216</v>
      </c>
      <c r="E23" s="16">
        <v>40.799999999999997</v>
      </c>
      <c r="F23" s="16">
        <v>111.9</v>
      </c>
      <c r="I23" s="16" t="s">
        <v>216</v>
      </c>
      <c r="J23" s="16">
        <f t="shared" ref="J23:Y27" si="3">69*SQRT((VLOOKUP($I23,$D$7:$F$27,2,FALSE)-VLOOKUP(J$6,$D$7:$F$27,2,FALSE))^2+(VLOOKUP($I23,$D$7:$F$27,3,FALSE)-VLOOKUP(J$6,$D$7:$F$27,3,FALSE))^2)</f>
        <v>2622.00907893165</v>
      </c>
      <c r="K23" s="16">
        <f t="shared" si="3"/>
        <v>2823.9972839930283</v>
      </c>
      <c r="L23" s="16">
        <f t="shared" si="3"/>
        <v>2539.7999291282777</v>
      </c>
      <c r="M23" s="16">
        <f t="shared" si="3"/>
        <v>2180.4109176941861</v>
      </c>
      <c r="N23" s="16">
        <f t="shared" si="3"/>
        <v>1958.0079800654541</v>
      </c>
      <c r="O23" s="16">
        <f t="shared" si="3"/>
        <v>1691.0490944972591</v>
      </c>
      <c r="P23" s="16">
        <f t="shared" si="3"/>
        <v>2419.8153421284032</v>
      </c>
      <c r="Q23" s="16">
        <f t="shared" si="3"/>
        <v>1179.0927062788578</v>
      </c>
      <c r="R23" s="16">
        <f t="shared" si="3"/>
        <v>1368.3067090385839</v>
      </c>
      <c r="S23" s="16">
        <f t="shared" si="3"/>
        <v>1671.225011780281</v>
      </c>
      <c r="T23" s="16">
        <f t="shared" si="3"/>
        <v>1990.2643040561229</v>
      </c>
      <c r="U23" s="16">
        <f t="shared" si="3"/>
        <v>2084.359693047244</v>
      </c>
      <c r="V23" s="16">
        <f t="shared" si="3"/>
        <v>1781.5367074523058</v>
      </c>
      <c r="W23" s="16">
        <f t="shared" si="3"/>
        <v>487.90367901871781</v>
      </c>
      <c r="X23" s="16">
        <f t="shared" si="3"/>
        <v>1315.7125825954549</v>
      </c>
      <c r="Y23" s="16">
        <f t="shared" si="3"/>
        <v>503.88900563516938</v>
      </c>
      <c r="Z23" s="16">
        <f t="shared" ref="Z23:AD27" si="4">69*SQRT((VLOOKUP($I23,$D$7:$F$27,2,FALSE)-VLOOKUP(Z$6,$D$7:$F$27,2,FALSE))^2+(VLOOKUP($I23,$D$7:$F$27,3,FALSE)-VLOOKUP(Z$6,$D$7:$F$27,3,FALSE))^2)</f>
        <v>0</v>
      </c>
      <c r="AA23" s="16">
        <f t="shared" si="4"/>
        <v>644.10677686234578</v>
      </c>
      <c r="AB23" s="16">
        <f t="shared" si="4"/>
        <v>766.76977639966924</v>
      </c>
      <c r="AC23" s="16">
        <f t="shared" si="4"/>
        <v>658.36269639158581</v>
      </c>
      <c r="AD23" s="16">
        <f t="shared" si="4"/>
        <v>726.59981420311419</v>
      </c>
    </row>
    <row r="24" spans="4:30" x14ac:dyDescent="0.2">
      <c r="D24" s="16" t="s">
        <v>217</v>
      </c>
      <c r="E24" s="16">
        <v>34.1</v>
      </c>
      <c r="F24" s="16">
        <v>118.4</v>
      </c>
      <c r="I24" s="16" t="s">
        <v>217</v>
      </c>
      <c r="J24" s="16">
        <f t="shared" si="3"/>
        <v>3104.0875325931129</v>
      </c>
      <c r="K24" s="16">
        <f t="shared" si="3"/>
        <v>3319.1797179423716</v>
      </c>
      <c r="L24" s="16">
        <f t="shared" si="3"/>
        <v>3015.307894726508</v>
      </c>
      <c r="M24" s="16">
        <f t="shared" si="3"/>
        <v>2595.5100019071406</v>
      </c>
      <c r="N24" s="16">
        <f t="shared" si="3"/>
        <v>2346.0913217519901</v>
      </c>
      <c r="O24" s="16">
        <f t="shared" si="3"/>
        <v>1986.7447395173847</v>
      </c>
      <c r="P24" s="16">
        <f t="shared" si="3"/>
        <v>2697.2999332665995</v>
      </c>
      <c r="Q24" s="16">
        <f t="shared" si="3"/>
        <v>1493.0968655783863</v>
      </c>
      <c r="R24" s="16">
        <f t="shared" si="3"/>
        <v>1614.4967915731515</v>
      </c>
      <c r="S24" s="16">
        <f t="shared" si="3"/>
        <v>2183.9126768257015</v>
      </c>
      <c r="T24" s="16">
        <f t="shared" si="3"/>
        <v>2502.123054527895</v>
      </c>
      <c r="U24" s="16">
        <f t="shared" si="3"/>
        <v>2583.2645334924568</v>
      </c>
      <c r="V24" s="16">
        <f t="shared" si="3"/>
        <v>2263.1368893639651</v>
      </c>
      <c r="W24" s="16">
        <f t="shared" si="3"/>
        <v>1011.1266686226804</v>
      </c>
      <c r="X24" s="16">
        <f t="shared" si="3"/>
        <v>1888.1557192138582</v>
      </c>
      <c r="Y24" s="16">
        <f t="shared" si="3"/>
        <v>436.66697837139077</v>
      </c>
      <c r="Z24" s="16">
        <f t="shared" si="4"/>
        <v>644.10677686234578</v>
      </c>
      <c r="AA24" s="16">
        <f t="shared" si="4"/>
        <v>0</v>
      </c>
      <c r="AB24" s="16">
        <f t="shared" si="4"/>
        <v>386.21513434871946</v>
      </c>
      <c r="AC24" s="16">
        <f t="shared" si="4"/>
        <v>126.85495654486739</v>
      </c>
      <c r="AD24" s="16">
        <f t="shared" si="4"/>
        <v>586.5</v>
      </c>
    </row>
    <row r="25" spans="4:30" x14ac:dyDescent="0.2">
      <c r="D25" s="16" t="s">
        <v>218</v>
      </c>
      <c r="E25" s="16">
        <v>37.799999999999997</v>
      </c>
      <c r="F25" s="16">
        <v>122.6</v>
      </c>
      <c r="I25" s="16" t="s">
        <v>218</v>
      </c>
      <c r="J25" s="16">
        <f t="shared" si="3"/>
        <v>3366.2525306340272</v>
      </c>
      <c r="K25" s="16">
        <f t="shared" si="3"/>
        <v>3573.9135985639045</v>
      </c>
      <c r="L25" s="16">
        <f t="shared" si="3"/>
        <v>3281.0134851902089</v>
      </c>
      <c r="M25" s="16">
        <f t="shared" si="3"/>
        <v>2889.7740396093254</v>
      </c>
      <c r="N25" s="16">
        <f t="shared" si="3"/>
        <v>2650.2108670820885</v>
      </c>
      <c r="O25" s="16">
        <f t="shared" si="3"/>
        <v>2319.6010281942872</v>
      </c>
      <c r="P25" s="16">
        <f t="shared" si="3"/>
        <v>3040.5130093456264</v>
      </c>
      <c r="Q25" s="16">
        <f t="shared" si="3"/>
        <v>1813.3221004554043</v>
      </c>
      <c r="R25" s="16">
        <f t="shared" si="3"/>
        <v>1956.2929841922953</v>
      </c>
      <c r="S25" s="16">
        <f t="shared" si="3"/>
        <v>2423.8650148058982</v>
      </c>
      <c r="T25" s="16">
        <f t="shared" si="3"/>
        <v>2743.9192790605193</v>
      </c>
      <c r="U25" s="16">
        <f t="shared" si="3"/>
        <v>2833.6242693765871</v>
      </c>
      <c r="V25" s="16">
        <f t="shared" si="3"/>
        <v>2522.2779882479254</v>
      </c>
      <c r="W25" s="16">
        <f t="shared" si="3"/>
        <v>1229.0718815431414</v>
      </c>
      <c r="X25" s="16">
        <f t="shared" si="3"/>
        <v>2081.8456066673148</v>
      </c>
      <c r="Y25" s="16">
        <f t="shared" si="3"/>
        <v>782.89918891259549</v>
      </c>
      <c r="Z25" s="16">
        <f t="shared" si="4"/>
        <v>766.76977639966924</v>
      </c>
      <c r="AA25" s="16">
        <f t="shared" si="4"/>
        <v>386.21513434871946</v>
      </c>
      <c r="AB25" s="16">
        <f t="shared" si="4"/>
        <v>0</v>
      </c>
      <c r="AC25" s="16">
        <f t="shared" si="4"/>
        <v>512.87937178248842</v>
      </c>
      <c r="AD25" s="16">
        <f t="shared" si="4"/>
        <v>262.56290674807843</v>
      </c>
    </row>
    <row r="26" spans="4:30" x14ac:dyDescent="0.2">
      <c r="D26" s="16" t="s">
        <v>219</v>
      </c>
      <c r="E26" s="16">
        <v>32.799999999999997</v>
      </c>
      <c r="F26" s="16">
        <v>117.1</v>
      </c>
      <c r="I26" s="16" t="s">
        <v>219</v>
      </c>
      <c r="J26" s="16">
        <f t="shared" si="3"/>
        <v>3030.2314515561343</v>
      </c>
      <c r="K26" s="16">
        <f t="shared" si="3"/>
        <v>3247.7384531393532</v>
      </c>
      <c r="L26" s="16">
        <f t="shared" si="3"/>
        <v>2940.274517795915</v>
      </c>
      <c r="M26" s="16">
        <f t="shared" si="3"/>
        <v>2510.1684106848284</v>
      </c>
      <c r="N26" s="16">
        <f t="shared" si="3"/>
        <v>2257.3547993171114</v>
      </c>
      <c r="O26" s="16">
        <f t="shared" si="3"/>
        <v>1886.7179121426702</v>
      </c>
      <c r="P26" s="16">
        <f t="shared" si="3"/>
        <v>2591.5080956848269</v>
      </c>
      <c r="Q26" s="16">
        <f t="shared" si="3"/>
        <v>1400.6999999999998</v>
      </c>
      <c r="R26" s="16">
        <f t="shared" si="3"/>
        <v>1511.5410315304041</v>
      </c>
      <c r="S26" s="16">
        <f t="shared" si="3"/>
        <v>2121.5227927128185</v>
      </c>
      <c r="T26" s="16">
        <f t="shared" si="3"/>
        <v>2437.7222483293704</v>
      </c>
      <c r="U26" s="16">
        <f t="shared" si="3"/>
        <v>2515.2842483504719</v>
      </c>
      <c r="V26" s="16">
        <f t="shared" si="3"/>
        <v>2192.8543043257573</v>
      </c>
      <c r="W26" s="16">
        <f t="shared" si="3"/>
        <v>970.52369368295115</v>
      </c>
      <c r="X26" s="16">
        <f t="shared" si="3"/>
        <v>1845.3856182380957</v>
      </c>
      <c r="Y26" s="16">
        <f t="shared" si="3"/>
        <v>348.36459349365578</v>
      </c>
      <c r="Z26" s="16">
        <f t="shared" si="4"/>
        <v>658.36269639158581</v>
      </c>
      <c r="AA26" s="16">
        <f t="shared" si="4"/>
        <v>126.85495654486739</v>
      </c>
      <c r="AB26" s="16">
        <f t="shared" si="4"/>
        <v>512.87937178248842</v>
      </c>
      <c r="AC26" s="16">
        <f t="shared" si="4"/>
        <v>0</v>
      </c>
      <c r="AD26" s="16">
        <f t="shared" si="4"/>
        <v>708.82179001495217</v>
      </c>
    </row>
    <row r="27" spans="4:30" x14ac:dyDescent="0.2">
      <c r="D27" s="16" t="s">
        <v>220</v>
      </c>
      <c r="E27" s="16">
        <v>41.6</v>
      </c>
      <c r="F27" s="16">
        <v>122.4</v>
      </c>
      <c r="I27" s="16" t="s">
        <v>220</v>
      </c>
      <c r="J27" s="16">
        <f t="shared" si="3"/>
        <v>3347.0761359730077</v>
      </c>
      <c r="K27" s="16">
        <f t="shared" si="3"/>
        <v>3546.9288758022767</v>
      </c>
      <c r="L27" s="16">
        <f t="shared" si="3"/>
        <v>3265.5666966087224</v>
      </c>
      <c r="M27" s="16">
        <f t="shared" si="3"/>
        <v>2904.1705735028727</v>
      </c>
      <c r="N27" s="16">
        <f t="shared" si="3"/>
        <v>2676.6664416770354</v>
      </c>
      <c r="O27" s="16">
        <f t="shared" si="3"/>
        <v>2381.0599341469756</v>
      </c>
      <c r="P27" s="16">
        <f t="shared" si="3"/>
        <v>3109.198494789292</v>
      </c>
      <c r="Q27" s="16">
        <f t="shared" si="3"/>
        <v>1867.8492444520255</v>
      </c>
      <c r="R27" s="16">
        <f t="shared" si="3"/>
        <v>2033.1479631350003</v>
      </c>
      <c r="S27" s="16">
        <f t="shared" si="3"/>
        <v>2394.3397691221685</v>
      </c>
      <c r="T27" s="16">
        <f t="shared" si="3"/>
        <v>2712.2617738706576</v>
      </c>
      <c r="U27" s="16">
        <f t="shared" si="3"/>
        <v>2808.3084766456836</v>
      </c>
      <c r="V27" s="16">
        <f t="shared" si="3"/>
        <v>2507.7774482597142</v>
      </c>
      <c r="W27" s="16">
        <f t="shared" si="3"/>
        <v>1213.8706232543896</v>
      </c>
      <c r="X27" s="16">
        <f t="shared" si="3"/>
        <v>2021.5586981336955</v>
      </c>
      <c r="Y27" s="16">
        <f t="shared" si="3"/>
        <v>904.1369918325438</v>
      </c>
      <c r="Z27" s="16">
        <f t="shared" si="4"/>
        <v>726.59981420311419</v>
      </c>
      <c r="AA27" s="16">
        <f t="shared" si="4"/>
        <v>586.5</v>
      </c>
      <c r="AB27" s="16">
        <f t="shared" si="4"/>
        <v>262.56290674807843</v>
      </c>
      <c r="AC27" s="16">
        <f t="shared" si="4"/>
        <v>708.82179001495217</v>
      </c>
      <c r="AD27" s="16">
        <f t="shared" si="4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CC620-F235-4538-A77C-B2F02702513F}">
  <sheetPr codeName="Sheet12"/>
  <dimension ref="B2:C12"/>
  <sheetViews>
    <sheetView workbookViewId="0">
      <selection activeCell="B3" sqref="B3:C12"/>
    </sheetView>
  </sheetViews>
  <sheetFormatPr defaultRowHeight="15" x14ac:dyDescent="0.25"/>
  <cols>
    <col min="1" max="16384" width="9.140625" style="2"/>
  </cols>
  <sheetData>
    <row r="2" spans="2:3" x14ac:dyDescent="0.25">
      <c r="C2" s="2" t="s">
        <v>1</v>
      </c>
    </row>
    <row r="3" spans="2:3" x14ac:dyDescent="0.25">
      <c r="B3" s="2" t="s">
        <v>221</v>
      </c>
      <c r="C3" s="2">
        <v>150</v>
      </c>
    </row>
    <row r="4" spans="2:3" x14ac:dyDescent="0.25">
      <c r="B4" s="2" t="s">
        <v>222</v>
      </c>
      <c r="C4" s="2">
        <v>127</v>
      </c>
    </row>
    <row r="5" spans="2:3" x14ac:dyDescent="0.25">
      <c r="B5" s="2" t="s">
        <v>223</v>
      </c>
      <c r="C5" s="2">
        <v>95</v>
      </c>
    </row>
    <row r="6" spans="2:3" x14ac:dyDescent="0.25">
      <c r="B6" s="2" t="s">
        <v>224</v>
      </c>
      <c r="C6" s="2">
        <v>137</v>
      </c>
    </row>
    <row r="7" spans="2:3" x14ac:dyDescent="0.25">
      <c r="B7" s="2" t="s">
        <v>225</v>
      </c>
      <c r="C7" s="2">
        <v>127</v>
      </c>
    </row>
    <row r="8" spans="2:3" x14ac:dyDescent="0.25">
      <c r="B8" s="2" t="s">
        <v>226</v>
      </c>
      <c r="C8" s="2">
        <v>132</v>
      </c>
    </row>
    <row r="9" spans="2:3" x14ac:dyDescent="0.25">
      <c r="B9" s="2" t="s">
        <v>227</v>
      </c>
      <c r="C9" s="2">
        <v>140</v>
      </c>
    </row>
    <row r="10" spans="2:3" x14ac:dyDescent="0.25">
      <c r="B10" s="2" t="s">
        <v>228</v>
      </c>
      <c r="C10" s="2">
        <v>118</v>
      </c>
    </row>
    <row r="11" spans="2:3" x14ac:dyDescent="0.25">
      <c r="B11" s="2" t="s">
        <v>229</v>
      </c>
      <c r="C11" s="2">
        <v>125</v>
      </c>
    </row>
    <row r="12" spans="2:3" x14ac:dyDescent="0.25">
      <c r="B12" s="2" t="s">
        <v>230</v>
      </c>
      <c r="C12" s="2">
        <v>115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B683-9A60-4E08-8FE0-CE121A88EBDC}">
  <sheetPr codeName="Sheet13"/>
  <dimension ref="B3:C13"/>
  <sheetViews>
    <sheetView workbookViewId="0">
      <selection activeCell="B4" sqref="B4:C13"/>
    </sheetView>
  </sheetViews>
  <sheetFormatPr defaultRowHeight="15" x14ac:dyDescent="0.25"/>
  <cols>
    <col min="1" max="16384" width="9.140625" style="2"/>
  </cols>
  <sheetData>
    <row r="3" spans="2:3" x14ac:dyDescent="0.25">
      <c r="C3" s="2" t="s">
        <v>111</v>
      </c>
    </row>
    <row r="4" spans="2:3" x14ac:dyDescent="0.25">
      <c r="B4" s="2" t="s">
        <v>221</v>
      </c>
      <c r="C4" s="2">
        <v>43</v>
      </c>
    </row>
    <row r="5" spans="2:3" x14ac:dyDescent="0.25">
      <c r="B5" s="2" t="s">
        <v>222</v>
      </c>
      <c r="C5" s="2">
        <v>34</v>
      </c>
    </row>
    <row r="6" spans="2:3" x14ac:dyDescent="0.25">
      <c r="B6" s="2" t="s">
        <v>223</v>
      </c>
      <c r="C6" s="2">
        <v>49</v>
      </c>
    </row>
    <row r="7" spans="2:3" x14ac:dyDescent="0.25">
      <c r="B7" s="2" t="s">
        <v>224</v>
      </c>
      <c r="C7" s="2">
        <v>37</v>
      </c>
    </row>
    <row r="8" spans="2:3" x14ac:dyDescent="0.25">
      <c r="B8" s="2" t="s">
        <v>226</v>
      </c>
      <c r="C8" s="2">
        <v>36</v>
      </c>
    </row>
    <row r="9" spans="2:3" x14ac:dyDescent="0.25">
      <c r="B9" s="2" t="s">
        <v>225</v>
      </c>
      <c r="C9" s="2">
        <v>48</v>
      </c>
    </row>
    <row r="10" spans="2:3" x14ac:dyDescent="0.25">
      <c r="B10" s="2" t="s">
        <v>227</v>
      </c>
      <c r="C10" s="2">
        <v>50</v>
      </c>
    </row>
    <row r="11" spans="2:3" x14ac:dyDescent="0.25">
      <c r="B11" s="2" t="s">
        <v>229</v>
      </c>
      <c r="C11" s="2">
        <v>42</v>
      </c>
    </row>
    <row r="12" spans="2:3" x14ac:dyDescent="0.25">
      <c r="B12" s="2" t="s">
        <v>228</v>
      </c>
      <c r="C12" s="2">
        <v>59</v>
      </c>
    </row>
    <row r="13" spans="2:3" x14ac:dyDescent="0.25">
      <c r="B13" s="2" t="s">
        <v>230</v>
      </c>
      <c r="C13" s="2">
        <v>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5AE8F-E6A6-4E3D-9B09-ED374C77BAA9}">
  <sheetPr codeName="Sheet14"/>
  <dimension ref="B2:C12"/>
  <sheetViews>
    <sheetView workbookViewId="0">
      <selection activeCell="C9" sqref="C9"/>
    </sheetView>
  </sheetViews>
  <sheetFormatPr defaultRowHeight="15" x14ac:dyDescent="0.25"/>
  <cols>
    <col min="1" max="16384" width="9.140625" style="2"/>
  </cols>
  <sheetData>
    <row r="2" spans="2:3" x14ac:dyDescent="0.25">
      <c r="C2" s="2" t="s">
        <v>2</v>
      </c>
    </row>
    <row r="3" spans="2:3" x14ac:dyDescent="0.25">
      <c r="B3" s="2" t="s">
        <v>221</v>
      </c>
      <c r="C3" s="2">
        <v>30.099999999999998</v>
      </c>
    </row>
    <row r="4" spans="2:3" x14ac:dyDescent="0.25">
      <c r="B4" s="2" t="s">
        <v>222</v>
      </c>
      <c r="C4" s="2">
        <v>23.799999999999997</v>
      </c>
    </row>
    <row r="5" spans="2:3" x14ac:dyDescent="0.25">
      <c r="B5" s="2" t="s">
        <v>224</v>
      </c>
      <c r="C5" s="2">
        <v>20</v>
      </c>
    </row>
    <row r="6" spans="2:3" x14ac:dyDescent="0.25">
      <c r="B6" s="2" t="s">
        <v>223</v>
      </c>
      <c r="C6" s="2">
        <v>25.9</v>
      </c>
    </row>
    <row r="7" spans="2:3" x14ac:dyDescent="0.25">
      <c r="B7" s="2" t="s">
        <v>225</v>
      </c>
      <c r="C7" s="2">
        <v>25.2</v>
      </c>
    </row>
    <row r="8" spans="2:3" x14ac:dyDescent="0.25">
      <c r="B8" s="2" t="s">
        <v>226</v>
      </c>
      <c r="C8" s="2">
        <v>23</v>
      </c>
    </row>
    <row r="9" spans="2:3" x14ac:dyDescent="0.25">
      <c r="B9" s="2" t="s">
        <v>227</v>
      </c>
      <c r="C9" s="2">
        <v>35</v>
      </c>
    </row>
    <row r="10" spans="2:3" x14ac:dyDescent="0.25">
      <c r="B10" s="2" t="s">
        <v>229</v>
      </c>
      <c r="C10" s="2">
        <v>29.4</v>
      </c>
    </row>
    <row r="11" spans="2:3" x14ac:dyDescent="0.25">
      <c r="B11" s="2" t="s">
        <v>228</v>
      </c>
      <c r="C11" s="2">
        <v>41.3</v>
      </c>
    </row>
    <row r="12" spans="2:3" x14ac:dyDescent="0.25">
      <c r="B12" s="2" t="s">
        <v>230</v>
      </c>
      <c r="C12" s="2">
        <v>35.699999999999996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DFD2-E57C-41ED-9C7D-722F285ADF4B}">
  <sheetPr codeName="Sheet15"/>
  <dimension ref="B3:E13"/>
  <sheetViews>
    <sheetView workbookViewId="0">
      <selection activeCell="B1" sqref="B1"/>
    </sheetView>
  </sheetViews>
  <sheetFormatPr defaultRowHeight="15" x14ac:dyDescent="0.25"/>
  <cols>
    <col min="1" max="16384" width="9.140625" style="2"/>
  </cols>
  <sheetData>
    <row r="3" spans="2:5" x14ac:dyDescent="0.25">
      <c r="C3" s="2" t="s">
        <v>1</v>
      </c>
      <c r="D3" s="2" t="s">
        <v>231</v>
      </c>
      <c r="E3" s="2" t="s">
        <v>2</v>
      </c>
    </row>
    <row r="4" spans="2:5" x14ac:dyDescent="0.25">
      <c r="B4" s="2" t="s">
        <v>221</v>
      </c>
      <c r="C4" s="2">
        <f t="shared" ref="C4:C13" si="0">VLOOKUP($B4,looksal,2,FALSE)</f>
        <v>150</v>
      </c>
      <c r="D4" s="2">
        <f t="shared" ref="D4:D13" si="1">VLOOKUP($B4,lookage,2,FALSE)</f>
        <v>43</v>
      </c>
      <c r="E4" s="2">
        <f t="shared" ref="E4:E13" si="2">VLOOKUP($B4,lookexp,2,FALSE)</f>
        <v>30.099999999999998</v>
      </c>
    </row>
    <row r="5" spans="2:5" x14ac:dyDescent="0.25">
      <c r="B5" s="2" t="s">
        <v>222</v>
      </c>
      <c r="C5" s="2">
        <f t="shared" si="0"/>
        <v>127</v>
      </c>
      <c r="D5" s="2">
        <f t="shared" si="1"/>
        <v>34</v>
      </c>
      <c r="E5" s="2">
        <f t="shared" si="2"/>
        <v>23.799999999999997</v>
      </c>
    </row>
    <row r="6" spans="2:5" x14ac:dyDescent="0.25">
      <c r="B6" s="2" t="s">
        <v>223</v>
      </c>
      <c r="C6" s="2">
        <f t="shared" si="0"/>
        <v>95</v>
      </c>
      <c r="D6" s="2">
        <f t="shared" si="1"/>
        <v>49</v>
      </c>
      <c r="E6" s="2">
        <f t="shared" si="2"/>
        <v>25.9</v>
      </c>
    </row>
    <row r="7" spans="2:5" x14ac:dyDescent="0.25">
      <c r="B7" s="2" t="s">
        <v>224</v>
      </c>
      <c r="C7" s="2">
        <f t="shared" si="0"/>
        <v>137</v>
      </c>
      <c r="D7" s="2">
        <f t="shared" si="1"/>
        <v>37</v>
      </c>
      <c r="E7" s="2">
        <f t="shared" si="2"/>
        <v>20</v>
      </c>
    </row>
    <row r="8" spans="2:5" x14ac:dyDescent="0.25">
      <c r="B8" s="2" t="s">
        <v>225</v>
      </c>
      <c r="C8" s="2">
        <f t="shared" si="0"/>
        <v>127</v>
      </c>
      <c r="D8" s="2">
        <f t="shared" si="1"/>
        <v>48</v>
      </c>
      <c r="E8" s="2">
        <f t="shared" si="2"/>
        <v>25.2</v>
      </c>
    </row>
    <row r="9" spans="2:5" x14ac:dyDescent="0.25">
      <c r="B9" s="2" t="s">
        <v>226</v>
      </c>
      <c r="C9" s="2">
        <f t="shared" si="0"/>
        <v>132</v>
      </c>
      <c r="D9" s="2">
        <f t="shared" si="1"/>
        <v>36</v>
      </c>
      <c r="E9" s="2">
        <f t="shared" si="2"/>
        <v>23</v>
      </c>
    </row>
    <row r="10" spans="2:5" x14ac:dyDescent="0.25">
      <c r="B10" s="2" t="s">
        <v>227</v>
      </c>
      <c r="C10" s="2">
        <f t="shared" si="0"/>
        <v>140</v>
      </c>
      <c r="D10" s="2">
        <f t="shared" si="1"/>
        <v>50</v>
      </c>
      <c r="E10" s="2">
        <f t="shared" si="2"/>
        <v>35</v>
      </c>
    </row>
    <row r="11" spans="2:5" x14ac:dyDescent="0.25">
      <c r="B11" s="2" t="s">
        <v>229</v>
      </c>
      <c r="C11" s="2">
        <f t="shared" si="0"/>
        <v>125</v>
      </c>
      <c r="D11" s="2">
        <f t="shared" si="1"/>
        <v>42</v>
      </c>
      <c r="E11" s="2">
        <f t="shared" si="2"/>
        <v>29.4</v>
      </c>
    </row>
    <row r="12" spans="2:5" x14ac:dyDescent="0.25">
      <c r="B12" s="2" t="s">
        <v>228</v>
      </c>
      <c r="C12" s="2">
        <f t="shared" si="0"/>
        <v>118</v>
      </c>
      <c r="D12" s="2">
        <f t="shared" si="1"/>
        <v>59</v>
      </c>
      <c r="E12" s="2">
        <f t="shared" si="2"/>
        <v>41.3</v>
      </c>
    </row>
    <row r="13" spans="2:5" x14ac:dyDescent="0.25">
      <c r="B13" s="2" t="s">
        <v>230</v>
      </c>
      <c r="C13" s="2">
        <f t="shared" si="0"/>
        <v>115</v>
      </c>
      <c r="D13" s="2">
        <f t="shared" si="1"/>
        <v>51</v>
      </c>
      <c r="E13" s="2">
        <f t="shared" si="2"/>
        <v>35.699999999999996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2330E-D1DA-4397-B7D1-8530201838B2}">
  <sheetPr codeName="Sheet16"/>
  <dimension ref="B3:H17"/>
  <sheetViews>
    <sheetView workbookViewId="0">
      <selection activeCell="C19" sqref="C19"/>
    </sheetView>
  </sheetViews>
  <sheetFormatPr defaultRowHeight="12.75" x14ac:dyDescent="0.2"/>
  <cols>
    <col min="1" max="1" width="9.140625" style="9"/>
    <col min="2" max="2" width="11.5703125" style="9" customWidth="1"/>
    <col min="3" max="16384" width="9.140625" style="9"/>
  </cols>
  <sheetData>
    <row r="3" spans="2:8" x14ac:dyDescent="0.2">
      <c r="C3" s="9">
        <v>2</v>
      </c>
      <c r="D3" s="9">
        <v>3</v>
      </c>
      <c r="E3" s="9">
        <v>4</v>
      </c>
      <c r="F3" s="9">
        <v>5</v>
      </c>
      <c r="G3" s="9">
        <v>6</v>
      </c>
      <c r="H3" s="9">
        <v>7</v>
      </c>
    </row>
    <row r="4" spans="2:8" x14ac:dyDescent="0.2">
      <c r="C4" s="9" t="s">
        <v>232</v>
      </c>
      <c r="D4" s="9" t="s">
        <v>233</v>
      </c>
      <c r="E4" s="9" t="s">
        <v>234</v>
      </c>
      <c r="F4" s="9" t="s">
        <v>235</v>
      </c>
      <c r="G4" s="9" t="s">
        <v>236</v>
      </c>
      <c r="H4" s="9" t="s">
        <v>237</v>
      </c>
    </row>
    <row r="5" spans="2:8" x14ac:dyDescent="0.2">
      <c r="B5" s="9" t="s">
        <v>238</v>
      </c>
      <c r="C5" s="9">
        <v>9</v>
      </c>
      <c r="D5" s="9">
        <v>6</v>
      </c>
      <c r="E5" s="9">
        <v>9</v>
      </c>
      <c r="F5" s="9">
        <v>8</v>
      </c>
      <c r="G5" s="9">
        <v>5</v>
      </c>
      <c r="H5" s="9">
        <v>12</v>
      </c>
    </row>
    <row r="6" spans="2:8" x14ac:dyDescent="0.2">
      <c r="B6" s="9" t="s">
        <v>239</v>
      </c>
      <c r="C6" s="9">
        <v>10</v>
      </c>
      <c r="D6" s="9">
        <v>12</v>
      </c>
      <c r="E6" s="9">
        <v>7</v>
      </c>
      <c r="F6" s="9">
        <v>6</v>
      </c>
      <c r="G6" s="9">
        <v>8</v>
      </c>
      <c r="H6" s="9">
        <v>8</v>
      </c>
    </row>
    <row r="7" spans="2:8" x14ac:dyDescent="0.2">
      <c r="B7" s="9" t="s">
        <v>240</v>
      </c>
      <c r="C7" s="9">
        <v>12</v>
      </c>
      <c r="D7" s="9">
        <v>5</v>
      </c>
      <c r="E7" s="9">
        <v>11</v>
      </c>
      <c r="F7" s="9">
        <v>6</v>
      </c>
      <c r="G7" s="9">
        <v>5</v>
      </c>
      <c r="H7" s="9">
        <v>6</v>
      </c>
    </row>
    <row r="8" spans="2:8" x14ac:dyDescent="0.2">
      <c r="B8" s="9" t="s">
        <v>241</v>
      </c>
      <c r="C8" s="9">
        <v>11</v>
      </c>
      <c r="D8" s="9">
        <v>11</v>
      </c>
      <c r="E8" s="9">
        <v>12</v>
      </c>
      <c r="F8" s="9">
        <v>9</v>
      </c>
      <c r="G8" s="9">
        <v>10</v>
      </c>
      <c r="H8" s="9">
        <v>9</v>
      </c>
    </row>
    <row r="9" spans="2:8" x14ac:dyDescent="0.2">
      <c r="B9" s="9" t="s">
        <v>242</v>
      </c>
      <c r="C9" s="9">
        <v>6</v>
      </c>
      <c r="D9" s="9">
        <v>9</v>
      </c>
      <c r="E9" s="9">
        <v>9</v>
      </c>
      <c r="F9" s="9">
        <v>5</v>
      </c>
      <c r="G9" s="9">
        <v>6</v>
      </c>
      <c r="H9" s="9">
        <v>6</v>
      </c>
    </row>
    <row r="10" spans="2:8" x14ac:dyDescent="0.2">
      <c r="B10" s="9" t="s">
        <v>243</v>
      </c>
      <c r="C10" s="9">
        <v>6</v>
      </c>
      <c r="D10" s="9">
        <v>12</v>
      </c>
      <c r="E10" s="9">
        <v>5</v>
      </c>
      <c r="F10" s="9">
        <v>11</v>
      </c>
      <c r="G10" s="9">
        <v>11</v>
      </c>
      <c r="H10" s="9">
        <v>7</v>
      </c>
    </row>
    <row r="11" spans="2:8" x14ac:dyDescent="0.2">
      <c r="B11" s="9" t="s">
        <v>244</v>
      </c>
      <c r="C11" s="9">
        <v>8</v>
      </c>
      <c r="D11" s="9">
        <v>6</v>
      </c>
      <c r="E11" s="9">
        <v>11</v>
      </c>
      <c r="F11" s="9">
        <v>8</v>
      </c>
      <c r="G11" s="9">
        <v>12</v>
      </c>
      <c r="H11" s="9">
        <v>11</v>
      </c>
    </row>
    <row r="12" spans="2:8" x14ac:dyDescent="0.2">
      <c r="B12" s="9" t="s">
        <v>245</v>
      </c>
      <c r="C12" s="9">
        <v>10</v>
      </c>
      <c r="D12" s="9">
        <v>7</v>
      </c>
      <c r="E12" s="9">
        <v>11</v>
      </c>
      <c r="F12" s="9">
        <v>8</v>
      </c>
      <c r="G12" s="9">
        <v>9</v>
      </c>
      <c r="H12" s="9">
        <v>8</v>
      </c>
    </row>
    <row r="13" spans="2:8" x14ac:dyDescent="0.2">
      <c r="B13" s="9" t="s">
        <v>246</v>
      </c>
      <c r="C13" s="9">
        <v>8</v>
      </c>
      <c r="D13" s="9">
        <v>6</v>
      </c>
      <c r="E13" s="9">
        <v>6</v>
      </c>
      <c r="F13" s="9">
        <v>8</v>
      </c>
      <c r="G13" s="9">
        <v>6</v>
      </c>
      <c r="H13" s="9">
        <v>11</v>
      </c>
    </row>
    <row r="14" spans="2:8" x14ac:dyDescent="0.2">
      <c r="C14" s="9">
        <v>3</v>
      </c>
      <c r="D14" s="9">
        <v>2</v>
      </c>
      <c r="E14" s="9">
        <v>7</v>
      </c>
      <c r="F14" s="9">
        <v>5</v>
      </c>
    </row>
    <row r="15" spans="2:8" x14ac:dyDescent="0.2">
      <c r="C15" s="17" t="s">
        <v>247</v>
      </c>
    </row>
    <row r="16" spans="2:8" x14ac:dyDescent="0.2">
      <c r="B16" s="9" t="s">
        <v>248</v>
      </c>
      <c r="C16" s="9" t="s">
        <v>249</v>
      </c>
      <c r="D16" s="9" t="s">
        <v>232</v>
      </c>
      <c r="E16" s="9" t="s">
        <v>250</v>
      </c>
      <c r="F16" s="9" t="s">
        <v>235</v>
      </c>
    </row>
    <row r="17" spans="2:6" x14ac:dyDescent="0.2">
      <c r="B17" s="9" t="s">
        <v>238</v>
      </c>
      <c r="C17" s="9">
        <f>VLOOKUP($B$17,lookup,C14,FALSE)</f>
        <v>6</v>
      </c>
      <c r="D17" s="9">
        <f>VLOOKUP($B$17,lookup,D14,FALSE)</f>
        <v>9</v>
      </c>
      <c r="E17" s="9">
        <f>VLOOKUP($B$17,lookup,E14,FALSE)</f>
        <v>12</v>
      </c>
      <c r="F17" s="9">
        <f>VLOOKUP($B$17,lookup,F14,FALSE)</f>
        <v>8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36B6D-FA26-467E-A73D-89B4B65C0975}">
  <sheetPr codeName="Sheet17"/>
  <dimension ref="D2:J119"/>
  <sheetViews>
    <sheetView tabSelected="1" workbookViewId="0">
      <selection activeCell="I2" sqref="I2"/>
    </sheetView>
  </sheetViews>
  <sheetFormatPr defaultRowHeight="15" x14ac:dyDescent="0.25"/>
  <cols>
    <col min="1" max="16384" width="9.140625" style="2"/>
  </cols>
  <sheetData>
    <row r="2" spans="4:10" x14ac:dyDescent="0.25">
      <c r="I2" s="2">
        <v>0</v>
      </c>
      <c r="J2" s="2" t="s">
        <v>251</v>
      </c>
    </row>
    <row r="3" spans="4:10" x14ac:dyDescent="0.25">
      <c r="I3" s="2">
        <v>60</v>
      </c>
      <c r="J3" s="2" t="s">
        <v>252</v>
      </c>
    </row>
    <row r="4" spans="4:10" x14ac:dyDescent="0.25">
      <c r="I4" s="2">
        <v>70</v>
      </c>
      <c r="J4" s="2" t="s">
        <v>253</v>
      </c>
    </row>
    <row r="5" spans="4:10" x14ac:dyDescent="0.25">
      <c r="I5" s="2">
        <v>80</v>
      </c>
      <c r="J5" s="2" t="s">
        <v>254</v>
      </c>
    </row>
    <row r="6" spans="4:10" x14ac:dyDescent="0.25">
      <c r="D6" s="2" t="s">
        <v>255</v>
      </c>
      <c r="E6" s="2" t="s">
        <v>256</v>
      </c>
      <c r="I6" s="2">
        <v>90</v>
      </c>
      <c r="J6" s="2" t="s">
        <v>257</v>
      </c>
    </row>
    <row r="7" spans="4:10" x14ac:dyDescent="0.25">
      <c r="D7" s="2">
        <v>63</v>
      </c>
      <c r="E7" s="2" t="str">
        <f t="shared" ref="E7:E38" si="0">VLOOKUP(D7,cutoffs,2,TRUE)</f>
        <v>D</v>
      </c>
    </row>
    <row r="8" spans="4:10" x14ac:dyDescent="0.25">
      <c r="D8" s="2">
        <v>40</v>
      </c>
      <c r="E8" s="2" t="str">
        <f t="shared" si="0"/>
        <v>F</v>
      </c>
    </row>
    <row r="9" spans="4:10" x14ac:dyDescent="0.25">
      <c r="D9" s="2">
        <v>44</v>
      </c>
      <c r="E9" s="2" t="str">
        <f t="shared" si="0"/>
        <v>F</v>
      </c>
    </row>
    <row r="10" spans="4:10" x14ac:dyDescent="0.25">
      <c r="D10" s="2">
        <v>74</v>
      </c>
      <c r="E10" s="2" t="str">
        <f t="shared" si="0"/>
        <v>C</v>
      </c>
    </row>
    <row r="11" spans="4:10" x14ac:dyDescent="0.25">
      <c r="D11" s="2">
        <v>99</v>
      </c>
      <c r="E11" s="2" t="str">
        <f t="shared" si="0"/>
        <v>A</v>
      </c>
    </row>
    <row r="12" spans="4:10" x14ac:dyDescent="0.25">
      <c r="D12" s="2">
        <v>82</v>
      </c>
      <c r="E12" s="2" t="str">
        <f t="shared" si="0"/>
        <v>B</v>
      </c>
    </row>
    <row r="13" spans="4:10" x14ac:dyDescent="0.25">
      <c r="D13" s="2">
        <v>48</v>
      </c>
      <c r="E13" s="2" t="str">
        <f t="shared" si="0"/>
        <v>F</v>
      </c>
    </row>
    <row r="14" spans="4:10" x14ac:dyDescent="0.25">
      <c r="D14" s="2">
        <v>47</v>
      </c>
      <c r="E14" s="2" t="str">
        <f t="shared" si="0"/>
        <v>F</v>
      </c>
    </row>
    <row r="15" spans="4:10" x14ac:dyDescent="0.25">
      <c r="D15" s="2">
        <v>51</v>
      </c>
      <c r="E15" s="2" t="str">
        <f t="shared" si="0"/>
        <v>F</v>
      </c>
    </row>
    <row r="16" spans="4:10" x14ac:dyDescent="0.25">
      <c r="D16" s="2">
        <v>83</v>
      </c>
      <c r="E16" s="2" t="str">
        <f t="shared" si="0"/>
        <v>B</v>
      </c>
    </row>
    <row r="17" spans="4:5" x14ac:dyDescent="0.25">
      <c r="D17" s="2">
        <v>90</v>
      </c>
      <c r="E17" s="2" t="str">
        <f t="shared" si="0"/>
        <v>A</v>
      </c>
    </row>
    <row r="18" spans="4:5" x14ac:dyDescent="0.25">
      <c r="D18" s="2">
        <v>64</v>
      </c>
      <c r="E18" s="2" t="str">
        <f t="shared" si="0"/>
        <v>D</v>
      </c>
    </row>
    <row r="19" spans="4:5" x14ac:dyDescent="0.25">
      <c r="D19" s="2">
        <v>88</v>
      </c>
      <c r="E19" s="2" t="str">
        <f t="shared" si="0"/>
        <v>B</v>
      </c>
    </row>
    <row r="20" spans="4:5" x14ac:dyDescent="0.25">
      <c r="D20" s="2">
        <v>84</v>
      </c>
      <c r="E20" s="2" t="str">
        <f t="shared" si="0"/>
        <v>B</v>
      </c>
    </row>
    <row r="21" spans="4:5" x14ac:dyDescent="0.25">
      <c r="D21" s="2">
        <v>64</v>
      </c>
      <c r="E21" s="2" t="str">
        <f t="shared" si="0"/>
        <v>D</v>
      </c>
    </row>
    <row r="22" spans="4:5" x14ac:dyDescent="0.25">
      <c r="D22" s="2">
        <v>56</v>
      </c>
      <c r="E22" s="2" t="str">
        <f t="shared" si="0"/>
        <v>F</v>
      </c>
    </row>
    <row r="23" spans="4:5" x14ac:dyDescent="0.25">
      <c r="D23" s="2">
        <v>64</v>
      </c>
      <c r="E23" s="2" t="str">
        <f t="shared" si="0"/>
        <v>D</v>
      </c>
    </row>
    <row r="24" spans="4:5" x14ac:dyDescent="0.25">
      <c r="D24" s="2">
        <v>99</v>
      </c>
      <c r="E24" s="2" t="str">
        <f t="shared" si="0"/>
        <v>A</v>
      </c>
    </row>
    <row r="25" spans="4:5" x14ac:dyDescent="0.25">
      <c r="D25" s="2">
        <v>55</v>
      </c>
      <c r="E25" s="2" t="str">
        <f t="shared" si="0"/>
        <v>F</v>
      </c>
    </row>
    <row r="26" spans="4:5" x14ac:dyDescent="0.25">
      <c r="D26" s="2">
        <v>69</v>
      </c>
      <c r="E26" s="2" t="str">
        <f t="shared" si="0"/>
        <v>D</v>
      </c>
    </row>
    <row r="27" spans="4:5" x14ac:dyDescent="0.25">
      <c r="D27" s="2">
        <v>54</v>
      </c>
      <c r="E27" s="2" t="str">
        <f t="shared" si="0"/>
        <v>F</v>
      </c>
    </row>
    <row r="28" spans="4:5" x14ac:dyDescent="0.25">
      <c r="D28" s="2">
        <v>98</v>
      </c>
      <c r="E28" s="2" t="str">
        <f t="shared" si="0"/>
        <v>A</v>
      </c>
    </row>
    <row r="29" spans="4:5" x14ac:dyDescent="0.25">
      <c r="D29" s="2">
        <v>51</v>
      </c>
      <c r="E29" s="2" t="str">
        <f t="shared" si="0"/>
        <v>F</v>
      </c>
    </row>
    <row r="30" spans="4:5" x14ac:dyDescent="0.25">
      <c r="D30" s="2">
        <v>59</v>
      </c>
      <c r="E30" s="2" t="str">
        <f t="shared" si="0"/>
        <v>F</v>
      </c>
    </row>
    <row r="31" spans="4:5" x14ac:dyDescent="0.25">
      <c r="D31" s="2">
        <v>77</v>
      </c>
      <c r="E31" s="2" t="str">
        <f t="shared" si="0"/>
        <v>C</v>
      </c>
    </row>
    <row r="32" spans="4:5" x14ac:dyDescent="0.25">
      <c r="D32" s="2">
        <v>58</v>
      </c>
      <c r="E32" s="2" t="str">
        <f t="shared" si="0"/>
        <v>F</v>
      </c>
    </row>
    <row r="33" spans="4:5" x14ac:dyDescent="0.25">
      <c r="D33" s="2">
        <v>83</v>
      </c>
      <c r="E33" s="2" t="str">
        <f t="shared" si="0"/>
        <v>B</v>
      </c>
    </row>
    <row r="34" spans="4:5" x14ac:dyDescent="0.25">
      <c r="D34" s="2">
        <v>71</v>
      </c>
      <c r="E34" s="2" t="str">
        <f t="shared" si="0"/>
        <v>C</v>
      </c>
    </row>
    <row r="35" spans="4:5" x14ac:dyDescent="0.25">
      <c r="D35" s="2">
        <v>65</v>
      </c>
      <c r="E35" s="2" t="str">
        <f t="shared" si="0"/>
        <v>D</v>
      </c>
    </row>
    <row r="36" spans="4:5" x14ac:dyDescent="0.25">
      <c r="D36" s="2">
        <v>97</v>
      </c>
      <c r="E36" s="2" t="str">
        <f t="shared" si="0"/>
        <v>A</v>
      </c>
    </row>
    <row r="37" spans="4:5" x14ac:dyDescent="0.25">
      <c r="D37" s="2">
        <v>90</v>
      </c>
      <c r="E37" s="2" t="str">
        <f t="shared" si="0"/>
        <v>A</v>
      </c>
    </row>
    <row r="38" spans="4:5" x14ac:dyDescent="0.25">
      <c r="D38" s="2">
        <v>81</v>
      </c>
      <c r="E38" s="2" t="str">
        <f t="shared" si="0"/>
        <v>B</v>
      </c>
    </row>
    <row r="39" spans="4:5" x14ac:dyDescent="0.25">
      <c r="D39" s="2">
        <v>99</v>
      </c>
      <c r="E39" s="2" t="str">
        <f t="shared" ref="E39:E70" si="1">VLOOKUP(D39,cutoffs,2,TRUE)</f>
        <v>A</v>
      </c>
    </row>
    <row r="40" spans="4:5" x14ac:dyDescent="0.25">
      <c r="D40" s="2">
        <v>58</v>
      </c>
      <c r="E40" s="2" t="str">
        <f t="shared" si="1"/>
        <v>F</v>
      </c>
    </row>
    <row r="41" spans="4:5" x14ac:dyDescent="0.25">
      <c r="D41" s="2">
        <v>84</v>
      </c>
      <c r="E41" s="2" t="str">
        <f t="shared" si="1"/>
        <v>B</v>
      </c>
    </row>
    <row r="42" spans="4:5" x14ac:dyDescent="0.25">
      <c r="D42" s="2">
        <v>97</v>
      </c>
      <c r="E42" s="2" t="str">
        <f t="shared" si="1"/>
        <v>A</v>
      </c>
    </row>
    <row r="43" spans="4:5" x14ac:dyDescent="0.25">
      <c r="D43" s="2">
        <v>66</v>
      </c>
      <c r="E43" s="2" t="str">
        <f t="shared" si="1"/>
        <v>D</v>
      </c>
    </row>
    <row r="44" spans="4:5" x14ac:dyDescent="0.25">
      <c r="D44" s="2">
        <v>100</v>
      </c>
      <c r="E44" s="2" t="str">
        <f t="shared" si="1"/>
        <v>A</v>
      </c>
    </row>
    <row r="45" spans="4:5" x14ac:dyDescent="0.25">
      <c r="D45" s="2">
        <v>67</v>
      </c>
      <c r="E45" s="2" t="str">
        <f t="shared" si="1"/>
        <v>D</v>
      </c>
    </row>
    <row r="46" spans="4:5" x14ac:dyDescent="0.25">
      <c r="D46" s="2">
        <v>91</v>
      </c>
      <c r="E46" s="2" t="str">
        <f t="shared" si="1"/>
        <v>A</v>
      </c>
    </row>
    <row r="47" spans="4:5" x14ac:dyDescent="0.25">
      <c r="D47" s="2">
        <v>40</v>
      </c>
      <c r="E47" s="2" t="str">
        <f t="shared" si="1"/>
        <v>F</v>
      </c>
    </row>
    <row r="48" spans="4:5" x14ac:dyDescent="0.25">
      <c r="D48" s="2">
        <v>71</v>
      </c>
      <c r="E48" s="2" t="str">
        <f t="shared" si="1"/>
        <v>C</v>
      </c>
    </row>
    <row r="49" spans="4:5" x14ac:dyDescent="0.25">
      <c r="D49" s="2">
        <v>72</v>
      </c>
      <c r="E49" s="2" t="str">
        <f t="shared" si="1"/>
        <v>C</v>
      </c>
    </row>
    <row r="50" spans="4:5" x14ac:dyDescent="0.25">
      <c r="D50" s="2">
        <v>64</v>
      </c>
      <c r="E50" s="2" t="str">
        <f t="shared" si="1"/>
        <v>D</v>
      </c>
    </row>
    <row r="51" spans="4:5" x14ac:dyDescent="0.25">
      <c r="D51" s="2">
        <v>85</v>
      </c>
      <c r="E51" s="2" t="str">
        <f t="shared" si="1"/>
        <v>B</v>
      </c>
    </row>
    <row r="52" spans="4:5" x14ac:dyDescent="0.25">
      <c r="D52" s="2">
        <v>90</v>
      </c>
      <c r="E52" s="2" t="str">
        <f t="shared" si="1"/>
        <v>A</v>
      </c>
    </row>
    <row r="53" spans="4:5" x14ac:dyDescent="0.25">
      <c r="D53" s="2">
        <v>75</v>
      </c>
      <c r="E53" s="2" t="str">
        <f t="shared" si="1"/>
        <v>C</v>
      </c>
    </row>
    <row r="54" spans="4:5" x14ac:dyDescent="0.25">
      <c r="D54" s="2">
        <v>59</v>
      </c>
      <c r="E54" s="2" t="str">
        <f t="shared" si="1"/>
        <v>F</v>
      </c>
    </row>
    <row r="55" spans="4:5" x14ac:dyDescent="0.25">
      <c r="D55" s="2">
        <v>88</v>
      </c>
      <c r="E55" s="2" t="str">
        <f t="shared" si="1"/>
        <v>B</v>
      </c>
    </row>
    <row r="56" spans="4:5" x14ac:dyDescent="0.25">
      <c r="D56" s="2">
        <v>74</v>
      </c>
      <c r="E56" s="2" t="str">
        <f t="shared" si="1"/>
        <v>C</v>
      </c>
    </row>
    <row r="57" spans="4:5" x14ac:dyDescent="0.25">
      <c r="D57" s="2">
        <v>78</v>
      </c>
      <c r="E57" s="2" t="str">
        <f t="shared" si="1"/>
        <v>C</v>
      </c>
    </row>
    <row r="58" spans="4:5" x14ac:dyDescent="0.25">
      <c r="D58" s="2">
        <v>87</v>
      </c>
      <c r="E58" s="2" t="str">
        <f t="shared" si="1"/>
        <v>B</v>
      </c>
    </row>
    <row r="59" spans="4:5" x14ac:dyDescent="0.25">
      <c r="D59" s="2">
        <v>53</v>
      </c>
      <c r="E59" s="2" t="str">
        <f t="shared" si="1"/>
        <v>F</v>
      </c>
    </row>
    <row r="60" spans="4:5" x14ac:dyDescent="0.25">
      <c r="D60" s="2">
        <v>76</v>
      </c>
      <c r="E60" s="2" t="str">
        <f t="shared" si="1"/>
        <v>C</v>
      </c>
    </row>
    <row r="61" spans="4:5" x14ac:dyDescent="0.25">
      <c r="D61" s="2">
        <v>75</v>
      </c>
      <c r="E61" s="2" t="str">
        <f t="shared" si="1"/>
        <v>C</v>
      </c>
    </row>
    <row r="62" spans="4:5" x14ac:dyDescent="0.25">
      <c r="D62" s="2">
        <v>92</v>
      </c>
      <c r="E62" s="2" t="str">
        <f t="shared" si="1"/>
        <v>A</v>
      </c>
    </row>
    <row r="63" spans="4:5" x14ac:dyDescent="0.25">
      <c r="D63" s="2">
        <v>56</v>
      </c>
      <c r="E63" s="2" t="str">
        <f t="shared" si="1"/>
        <v>F</v>
      </c>
    </row>
    <row r="64" spans="4:5" x14ac:dyDescent="0.25">
      <c r="D64" s="2">
        <v>89</v>
      </c>
      <c r="E64" s="2" t="str">
        <f t="shared" si="1"/>
        <v>B</v>
      </c>
    </row>
    <row r="65" spans="4:5" x14ac:dyDescent="0.25">
      <c r="D65" s="2">
        <v>74</v>
      </c>
      <c r="E65" s="2" t="str">
        <f t="shared" si="1"/>
        <v>C</v>
      </c>
    </row>
    <row r="66" spans="4:5" x14ac:dyDescent="0.25">
      <c r="D66" s="2">
        <v>50</v>
      </c>
      <c r="E66" s="2" t="str">
        <f t="shared" si="1"/>
        <v>F</v>
      </c>
    </row>
    <row r="67" spans="4:5" x14ac:dyDescent="0.25">
      <c r="D67" s="2">
        <v>40</v>
      </c>
      <c r="E67" s="2" t="str">
        <f t="shared" si="1"/>
        <v>F</v>
      </c>
    </row>
    <row r="68" spans="4:5" x14ac:dyDescent="0.25">
      <c r="D68" s="2">
        <v>61</v>
      </c>
      <c r="E68" s="2" t="str">
        <f t="shared" si="1"/>
        <v>D</v>
      </c>
    </row>
    <row r="69" spans="4:5" x14ac:dyDescent="0.25">
      <c r="D69" s="2">
        <v>72</v>
      </c>
      <c r="E69" s="2" t="str">
        <f t="shared" si="1"/>
        <v>C</v>
      </c>
    </row>
    <row r="70" spans="4:5" x14ac:dyDescent="0.25">
      <c r="D70" s="2">
        <v>68</v>
      </c>
      <c r="E70" s="2" t="str">
        <f t="shared" si="1"/>
        <v>D</v>
      </c>
    </row>
    <row r="71" spans="4:5" x14ac:dyDescent="0.25">
      <c r="D71" s="2">
        <v>90</v>
      </c>
      <c r="E71" s="2" t="str">
        <f t="shared" ref="E71:E102" si="2">VLOOKUP(D71,cutoffs,2,TRUE)</f>
        <v>A</v>
      </c>
    </row>
    <row r="72" spans="4:5" x14ac:dyDescent="0.25">
      <c r="D72" s="2">
        <v>63</v>
      </c>
      <c r="E72" s="2" t="str">
        <f t="shared" si="2"/>
        <v>D</v>
      </c>
    </row>
    <row r="73" spans="4:5" x14ac:dyDescent="0.25">
      <c r="D73" s="2">
        <v>60</v>
      </c>
      <c r="E73" s="2" t="str">
        <f t="shared" si="2"/>
        <v>D</v>
      </c>
    </row>
    <row r="74" spans="4:5" x14ac:dyDescent="0.25">
      <c r="D74" s="2">
        <v>44</v>
      </c>
      <c r="E74" s="2" t="str">
        <f t="shared" si="2"/>
        <v>F</v>
      </c>
    </row>
    <row r="75" spans="4:5" x14ac:dyDescent="0.25">
      <c r="D75" s="2">
        <v>62</v>
      </c>
      <c r="E75" s="2" t="str">
        <f t="shared" si="2"/>
        <v>D</v>
      </c>
    </row>
    <row r="76" spans="4:5" x14ac:dyDescent="0.25">
      <c r="D76" s="2">
        <v>50</v>
      </c>
      <c r="E76" s="2" t="str">
        <f t="shared" si="2"/>
        <v>F</v>
      </c>
    </row>
    <row r="77" spans="4:5" x14ac:dyDescent="0.25">
      <c r="D77" s="2">
        <v>90</v>
      </c>
      <c r="E77" s="2" t="str">
        <f t="shared" si="2"/>
        <v>A</v>
      </c>
    </row>
    <row r="78" spans="4:5" x14ac:dyDescent="0.25">
      <c r="D78" s="2">
        <v>83</v>
      </c>
      <c r="E78" s="2" t="str">
        <f t="shared" si="2"/>
        <v>B</v>
      </c>
    </row>
    <row r="79" spans="4:5" x14ac:dyDescent="0.25">
      <c r="D79" s="2">
        <v>65</v>
      </c>
      <c r="E79" s="2" t="str">
        <f t="shared" si="2"/>
        <v>D</v>
      </c>
    </row>
    <row r="80" spans="4:5" x14ac:dyDescent="0.25">
      <c r="D80" s="2">
        <v>66</v>
      </c>
      <c r="E80" s="2" t="str">
        <f t="shared" si="2"/>
        <v>D</v>
      </c>
    </row>
    <row r="81" spans="4:5" x14ac:dyDescent="0.25">
      <c r="D81" s="2">
        <v>49</v>
      </c>
      <c r="E81" s="2" t="str">
        <f t="shared" si="2"/>
        <v>F</v>
      </c>
    </row>
    <row r="82" spans="4:5" x14ac:dyDescent="0.25">
      <c r="D82" s="2">
        <v>79</v>
      </c>
      <c r="E82" s="2" t="str">
        <f t="shared" si="2"/>
        <v>C</v>
      </c>
    </row>
    <row r="83" spans="4:5" x14ac:dyDescent="0.25">
      <c r="D83" s="2">
        <v>92</v>
      </c>
      <c r="E83" s="2" t="str">
        <f t="shared" si="2"/>
        <v>A</v>
      </c>
    </row>
    <row r="84" spans="4:5" x14ac:dyDescent="0.25">
      <c r="D84" s="2">
        <v>86</v>
      </c>
      <c r="E84" s="2" t="str">
        <f t="shared" si="2"/>
        <v>B</v>
      </c>
    </row>
    <row r="85" spans="4:5" x14ac:dyDescent="0.25">
      <c r="D85" s="2">
        <v>58</v>
      </c>
      <c r="E85" s="2" t="str">
        <f t="shared" si="2"/>
        <v>F</v>
      </c>
    </row>
    <row r="86" spans="4:5" x14ac:dyDescent="0.25">
      <c r="D86" s="2">
        <v>48</v>
      </c>
      <c r="E86" s="2" t="str">
        <f t="shared" si="2"/>
        <v>F</v>
      </c>
    </row>
    <row r="87" spans="4:5" x14ac:dyDescent="0.25">
      <c r="D87" s="2">
        <v>99</v>
      </c>
      <c r="E87" s="2" t="str">
        <f t="shared" si="2"/>
        <v>A</v>
      </c>
    </row>
    <row r="88" spans="4:5" x14ac:dyDescent="0.25">
      <c r="D88" s="2">
        <v>97</v>
      </c>
      <c r="E88" s="2" t="str">
        <f t="shared" si="2"/>
        <v>A</v>
      </c>
    </row>
    <row r="89" spans="4:5" x14ac:dyDescent="0.25">
      <c r="D89" s="2">
        <v>45</v>
      </c>
      <c r="E89" s="2" t="str">
        <f t="shared" si="2"/>
        <v>F</v>
      </c>
    </row>
    <row r="90" spans="4:5" x14ac:dyDescent="0.25">
      <c r="D90" s="2">
        <v>81</v>
      </c>
      <c r="E90" s="2" t="str">
        <f t="shared" si="2"/>
        <v>B</v>
      </c>
    </row>
    <row r="91" spans="4:5" x14ac:dyDescent="0.25">
      <c r="D91" s="2">
        <v>54</v>
      </c>
      <c r="E91" s="2" t="str">
        <f t="shared" si="2"/>
        <v>F</v>
      </c>
    </row>
    <row r="92" spans="4:5" x14ac:dyDescent="0.25">
      <c r="D92" s="2">
        <v>91</v>
      </c>
      <c r="E92" s="2" t="str">
        <f t="shared" si="2"/>
        <v>A</v>
      </c>
    </row>
    <row r="93" spans="4:5" x14ac:dyDescent="0.25">
      <c r="D93" s="2">
        <v>51</v>
      </c>
      <c r="E93" s="2" t="str">
        <f t="shared" si="2"/>
        <v>F</v>
      </c>
    </row>
    <row r="94" spans="4:5" x14ac:dyDescent="0.25">
      <c r="D94" s="2">
        <v>95</v>
      </c>
      <c r="E94" s="2" t="str">
        <f t="shared" si="2"/>
        <v>A</v>
      </c>
    </row>
    <row r="95" spans="4:5" x14ac:dyDescent="0.25">
      <c r="D95" s="2">
        <v>88</v>
      </c>
      <c r="E95" s="2" t="str">
        <f t="shared" si="2"/>
        <v>B</v>
      </c>
    </row>
    <row r="96" spans="4:5" x14ac:dyDescent="0.25">
      <c r="D96" s="2">
        <v>64</v>
      </c>
      <c r="E96" s="2" t="str">
        <f t="shared" si="2"/>
        <v>D</v>
      </c>
    </row>
    <row r="97" spans="4:5" x14ac:dyDescent="0.25">
      <c r="D97" s="2">
        <v>51</v>
      </c>
      <c r="E97" s="2" t="str">
        <f t="shared" si="2"/>
        <v>F</v>
      </c>
    </row>
    <row r="98" spans="4:5" x14ac:dyDescent="0.25">
      <c r="D98" s="2">
        <v>85</v>
      </c>
      <c r="E98" s="2" t="str">
        <f t="shared" si="2"/>
        <v>B</v>
      </c>
    </row>
    <row r="99" spans="4:5" x14ac:dyDescent="0.25">
      <c r="D99" s="2">
        <v>98</v>
      </c>
      <c r="E99" s="2" t="str">
        <f t="shared" si="2"/>
        <v>A</v>
      </c>
    </row>
    <row r="100" spans="4:5" x14ac:dyDescent="0.25">
      <c r="D100" s="2">
        <v>44</v>
      </c>
      <c r="E100" s="2" t="str">
        <f t="shared" si="2"/>
        <v>F</v>
      </c>
    </row>
    <row r="101" spans="4:5" x14ac:dyDescent="0.25">
      <c r="D101" s="2">
        <v>74</v>
      </c>
      <c r="E101" s="2" t="str">
        <f t="shared" si="2"/>
        <v>C</v>
      </c>
    </row>
    <row r="102" spans="4:5" x14ac:dyDescent="0.25">
      <c r="D102" s="2">
        <v>49</v>
      </c>
      <c r="E102" s="2" t="str">
        <f t="shared" si="2"/>
        <v>F</v>
      </c>
    </row>
    <row r="103" spans="4:5" x14ac:dyDescent="0.25">
      <c r="D103" s="2">
        <v>66</v>
      </c>
      <c r="E103" s="2" t="str">
        <f t="shared" ref="E103:E119" si="3">VLOOKUP(D103,cutoffs,2,TRUE)</f>
        <v>D</v>
      </c>
    </row>
    <row r="104" spans="4:5" x14ac:dyDescent="0.25">
      <c r="D104" s="2">
        <v>67</v>
      </c>
      <c r="E104" s="2" t="str">
        <f t="shared" si="3"/>
        <v>D</v>
      </c>
    </row>
    <row r="105" spans="4:5" x14ac:dyDescent="0.25">
      <c r="D105" s="2">
        <v>90</v>
      </c>
      <c r="E105" s="2" t="str">
        <f t="shared" si="3"/>
        <v>A</v>
      </c>
    </row>
    <row r="106" spans="4:5" x14ac:dyDescent="0.25">
      <c r="D106" s="2">
        <v>94</v>
      </c>
      <c r="E106" s="2" t="str">
        <f t="shared" si="3"/>
        <v>A</v>
      </c>
    </row>
    <row r="107" spans="4:5" x14ac:dyDescent="0.25">
      <c r="D107" s="2">
        <v>74</v>
      </c>
      <c r="E107" s="2" t="str">
        <f t="shared" si="3"/>
        <v>C</v>
      </c>
    </row>
    <row r="108" spans="4:5" x14ac:dyDescent="0.25">
      <c r="D108" s="2">
        <v>78</v>
      </c>
      <c r="E108" s="2" t="str">
        <f t="shared" si="3"/>
        <v>C</v>
      </c>
    </row>
    <row r="109" spans="4:5" x14ac:dyDescent="0.25">
      <c r="D109" s="2">
        <v>44</v>
      </c>
      <c r="E109" s="2" t="str">
        <f t="shared" si="3"/>
        <v>F</v>
      </c>
    </row>
    <row r="110" spans="4:5" x14ac:dyDescent="0.25">
      <c r="D110" s="2">
        <v>63</v>
      </c>
      <c r="E110" s="2" t="str">
        <f t="shared" si="3"/>
        <v>D</v>
      </c>
    </row>
    <row r="111" spans="4:5" x14ac:dyDescent="0.25">
      <c r="D111" s="2">
        <v>77</v>
      </c>
      <c r="E111" s="2" t="str">
        <f t="shared" si="3"/>
        <v>C</v>
      </c>
    </row>
    <row r="112" spans="4:5" x14ac:dyDescent="0.25">
      <c r="D112" s="2">
        <v>52</v>
      </c>
      <c r="E112" s="2" t="str">
        <f t="shared" si="3"/>
        <v>F</v>
      </c>
    </row>
    <row r="113" spans="4:5" x14ac:dyDescent="0.25">
      <c r="D113" s="2">
        <v>99</v>
      </c>
      <c r="E113" s="2" t="str">
        <f t="shared" si="3"/>
        <v>A</v>
      </c>
    </row>
    <row r="114" spans="4:5" x14ac:dyDescent="0.25">
      <c r="D114" s="2">
        <v>70</v>
      </c>
      <c r="E114" s="2" t="str">
        <f t="shared" si="3"/>
        <v>C</v>
      </c>
    </row>
    <row r="115" spans="4:5" x14ac:dyDescent="0.25">
      <c r="D115" s="2">
        <v>55</v>
      </c>
      <c r="E115" s="2" t="str">
        <f t="shared" si="3"/>
        <v>F</v>
      </c>
    </row>
    <row r="116" spans="4:5" x14ac:dyDescent="0.25">
      <c r="D116" s="2">
        <v>41</v>
      </c>
      <c r="E116" s="2" t="str">
        <f t="shared" si="3"/>
        <v>F</v>
      </c>
    </row>
    <row r="117" spans="4:5" x14ac:dyDescent="0.25">
      <c r="D117" s="2">
        <v>59</v>
      </c>
      <c r="E117" s="2" t="str">
        <f t="shared" si="3"/>
        <v>F</v>
      </c>
    </row>
    <row r="118" spans="4:5" x14ac:dyDescent="0.25">
      <c r="D118" s="2">
        <v>66</v>
      </c>
      <c r="E118" s="2" t="str">
        <f t="shared" si="3"/>
        <v>D</v>
      </c>
    </row>
    <row r="119" spans="4:5" x14ac:dyDescent="0.25">
      <c r="D119" s="2">
        <v>69</v>
      </c>
      <c r="E119" s="2" t="str">
        <f t="shared" si="3"/>
        <v>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F324D-A025-4060-8D39-301C89CB7FDB}">
  <sheetPr codeName="Sheet2"/>
  <dimension ref="B4:G40"/>
  <sheetViews>
    <sheetView workbookViewId="0">
      <selection activeCell="B6" sqref="B6:B40"/>
    </sheetView>
  </sheetViews>
  <sheetFormatPr defaultRowHeight="15" x14ac:dyDescent="0.25"/>
  <cols>
    <col min="1" max="2" width="9.140625" style="2"/>
    <col min="3" max="3" width="11.7109375" style="2" customWidth="1"/>
    <col min="4" max="16384" width="9.140625" style="2"/>
  </cols>
  <sheetData>
    <row r="4" spans="2:7" x14ac:dyDescent="0.25">
      <c r="F4" s="2" t="s">
        <v>4</v>
      </c>
    </row>
    <row r="5" spans="2:7" x14ac:dyDescent="0.25">
      <c r="B5" s="2" t="s">
        <v>5</v>
      </c>
      <c r="C5" s="2" t="s">
        <v>6</v>
      </c>
      <c r="D5" s="2" t="s">
        <v>7</v>
      </c>
      <c r="E5" s="2">
        <v>1</v>
      </c>
      <c r="F5" s="2">
        <v>2</v>
      </c>
      <c r="G5" s="2">
        <v>3</v>
      </c>
    </row>
    <row r="6" spans="2:7" x14ac:dyDescent="0.25">
      <c r="B6" s="2">
        <f t="shared" ref="B6:B40" si="0">HLOOKUP(C6,lookup,D6+1)</f>
        <v>5</v>
      </c>
      <c r="C6" s="2">
        <v>2</v>
      </c>
      <c r="D6" s="2">
        <v>1</v>
      </c>
      <c r="E6" s="2">
        <v>4</v>
      </c>
      <c r="F6" s="2">
        <v>5</v>
      </c>
      <c r="G6" s="2">
        <v>4</v>
      </c>
    </row>
    <row r="7" spans="2:7" x14ac:dyDescent="0.25">
      <c r="B7" s="2">
        <f t="shared" si="0"/>
        <v>1</v>
      </c>
      <c r="C7" s="2">
        <v>2</v>
      </c>
      <c r="D7" s="2">
        <v>2</v>
      </c>
      <c r="E7" s="2">
        <v>1</v>
      </c>
      <c r="F7" s="2">
        <v>1</v>
      </c>
      <c r="G7" s="2">
        <v>6</v>
      </c>
    </row>
    <row r="8" spans="2:7" x14ac:dyDescent="0.25">
      <c r="B8" s="2">
        <f t="shared" si="0"/>
        <v>9</v>
      </c>
      <c r="C8" s="2">
        <v>2</v>
      </c>
      <c r="D8" s="2">
        <v>3</v>
      </c>
      <c r="E8" s="2">
        <v>8</v>
      </c>
      <c r="F8" s="2">
        <v>9</v>
      </c>
      <c r="G8" s="2">
        <v>2</v>
      </c>
    </row>
    <row r="9" spans="2:7" x14ac:dyDescent="0.25">
      <c r="B9" s="2">
        <f t="shared" si="0"/>
        <v>3</v>
      </c>
      <c r="C9" s="2">
        <v>1</v>
      </c>
      <c r="D9" s="2">
        <v>4</v>
      </c>
      <c r="E9" s="2">
        <v>3</v>
      </c>
      <c r="F9" s="2">
        <v>1</v>
      </c>
      <c r="G9" s="2">
        <v>5</v>
      </c>
    </row>
    <row r="10" spans="2:7" x14ac:dyDescent="0.25">
      <c r="B10" s="2">
        <f t="shared" si="0"/>
        <v>7</v>
      </c>
      <c r="C10" s="2">
        <v>2</v>
      </c>
      <c r="D10" s="2">
        <v>5</v>
      </c>
      <c r="E10" s="2">
        <v>9</v>
      </c>
      <c r="F10" s="2">
        <v>7</v>
      </c>
      <c r="G10" s="2">
        <v>8</v>
      </c>
    </row>
    <row r="11" spans="2:7" x14ac:dyDescent="0.25">
      <c r="B11" s="2">
        <f t="shared" si="0"/>
        <v>8</v>
      </c>
      <c r="C11" s="2">
        <v>2</v>
      </c>
      <c r="D11" s="2">
        <v>6</v>
      </c>
      <c r="E11" s="2">
        <v>3</v>
      </c>
      <c r="F11" s="2">
        <v>8</v>
      </c>
      <c r="G11" s="2">
        <v>6</v>
      </c>
    </row>
    <row r="12" spans="2:7" x14ac:dyDescent="0.25">
      <c r="B12" s="2">
        <f t="shared" si="0"/>
        <v>5</v>
      </c>
      <c r="C12" s="2">
        <v>3</v>
      </c>
      <c r="D12" s="2">
        <v>7</v>
      </c>
      <c r="E12" s="2">
        <v>5</v>
      </c>
      <c r="F12" s="2">
        <v>4</v>
      </c>
      <c r="G12" s="2">
        <v>5</v>
      </c>
    </row>
    <row r="13" spans="2:7" x14ac:dyDescent="0.25">
      <c r="B13" s="2">
        <f t="shared" si="0"/>
        <v>9</v>
      </c>
      <c r="C13" s="2">
        <v>2</v>
      </c>
      <c r="D13" s="2">
        <v>8</v>
      </c>
      <c r="E13" s="2">
        <v>5</v>
      </c>
      <c r="F13" s="2">
        <v>9</v>
      </c>
      <c r="G13" s="2">
        <v>5</v>
      </c>
    </row>
    <row r="14" spans="2:7" x14ac:dyDescent="0.25">
      <c r="B14" s="2">
        <f t="shared" si="0"/>
        <v>1</v>
      </c>
      <c r="C14" s="2">
        <v>2</v>
      </c>
      <c r="D14" s="2">
        <v>9</v>
      </c>
      <c r="E14" s="2">
        <v>3</v>
      </c>
      <c r="F14" s="2">
        <v>1</v>
      </c>
      <c r="G14" s="2">
        <v>10</v>
      </c>
    </row>
    <row r="15" spans="2:7" x14ac:dyDescent="0.25">
      <c r="B15" s="2">
        <f t="shared" si="0"/>
        <v>3</v>
      </c>
      <c r="C15" s="2">
        <v>1</v>
      </c>
      <c r="D15" s="2">
        <v>10</v>
      </c>
      <c r="E15" s="2">
        <v>3</v>
      </c>
      <c r="F15" s="2">
        <v>6</v>
      </c>
      <c r="G15" s="2">
        <v>6</v>
      </c>
    </row>
    <row r="16" spans="2:7" x14ac:dyDescent="0.25">
      <c r="B16" s="2">
        <f t="shared" si="0"/>
        <v>1</v>
      </c>
      <c r="C16" s="2">
        <v>1</v>
      </c>
      <c r="D16" s="2">
        <v>11</v>
      </c>
      <c r="E16" s="2">
        <v>1</v>
      </c>
      <c r="F16" s="2">
        <v>2</v>
      </c>
      <c r="G16" s="2">
        <v>1</v>
      </c>
    </row>
    <row r="17" spans="2:7" x14ac:dyDescent="0.25">
      <c r="B17" s="2">
        <f t="shared" si="0"/>
        <v>2</v>
      </c>
      <c r="C17" s="2">
        <v>1</v>
      </c>
      <c r="D17" s="2">
        <v>12</v>
      </c>
      <c r="E17" s="2">
        <v>2</v>
      </c>
      <c r="F17" s="2">
        <v>1</v>
      </c>
      <c r="G17" s="2">
        <v>9</v>
      </c>
    </row>
    <row r="18" spans="2:7" x14ac:dyDescent="0.25">
      <c r="B18" s="2">
        <f t="shared" si="0"/>
        <v>7</v>
      </c>
      <c r="C18" s="2">
        <v>1</v>
      </c>
      <c r="D18" s="2">
        <v>13</v>
      </c>
      <c r="E18" s="2">
        <v>7</v>
      </c>
      <c r="F18" s="2">
        <v>8</v>
      </c>
      <c r="G18" s="2">
        <v>4</v>
      </c>
    </row>
    <row r="19" spans="2:7" x14ac:dyDescent="0.25">
      <c r="B19" s="2">
        <f t="shared" si="0"/>
        <v>7</v>
      </c>
      <c r="C19" s="2">
        <v>1</v>
      </c>
      <c r="D19" s="2">
        <v>14</v>
      </c>
      <c r="E19" s="2">
        <v>7</v>
      </c>
      <c r="F19" s="2">
        <v>5</v>
      </c>
      <c r="G19" s="2">
        <v>5</v>
      </c>
    </row>
    <row r="20" spans="2:7" x14ac:dyDescent="0.25">
      <c r="B20" s="2">
        <f t="shared" si="0"/>
        <v>3</v>
      </c>
      <c r="C20" s="2">
        <v>3</v>
      </c>
      <c r="D20" s="2">
        <v>15</v>
      </c>
      <c r="E20" s="2">
        <v>9</v>
      </c>
      <c r="F20" s="2">
        <v>1</v>
      </c>
      <c r="G20" s="2">
        <v>3</v>
      </c>
    </row>
    <row r="21" spans="2:7" x14ac:dyDescent="0.25">
      <c r="B21" s="2">
        <f t="shared" si="0"/>
        <v>5</v>
      </c>
      <c r="C21" s="2">
        <v>1</v>
      </c>
      <c r="D21" s="2">
        <v>16</v>
      </c>
      <c r="E21" s="2">
        <v>5</v>
      </c>
      <c r="F21" s="2">
        <v>10</v>
      </c>
      <c r="G21" s="2">
        <v>8</v>
      </c>
    </row>
    <row r="22" spans="2:7" x14ac:dyDescent="0.25">
      <c r="B22" s="2">
        <f t="shared" si="0"/>
        <v>5</v>
      </c>
      <c r="C22" s="2">
        <v>2</v>
      </c>
      <c r="D22" s="2">
        <v>17</v>
      </c>
      <c r="E22" s="2">
        <v>10</v>
      </c>
      <c r="F22" s="2">
        <v>5</v>
      </c>
      <c r="G22" s="2">
        <v>3</v>
      </c>
    </row>
    <row r="23" spans="2:7" x14ac:dyDescent="0.25">
      <c r="B23" s="2">
        <f t="shared" si="0"/>
        <v>1</v>
      </c>
      <c r="C23" s="2">
        <v>2</v>
      </c>
      <c r="D23" s="2">
        <v>18</v>
      </c>
      <c r="E23" s="2">
        <v>4</v>
      </c>
      <c r="F23" s="2">
        <v>1</v>
      </c>
      <c r="G23" s="2">
        <v>5</v>
      </c>
    </row>
    <row r="24" spans="2:7" x14ac:dyDescent="0.25">
      <c r="B24" s="2">
        <f t="shared" si="0"/>
        <v>4</v>
      </c>
      <c r="C24" s="2">
        <v>3</v>
      </c>
      <c r="D24" s="2">
        <v>19</v>
      </c>
      <c r="E24" s="2">
        <v>0</v>
      </c>
      <c r="F24" s="2">
        <v>1</v>
      </c>
      <c r="G24" s="2">
        <v>4</v>
      </c>
    </row>
    <row r="25" spans="2:7" x14ac:dyDescent="0.25">
      <c r="B25" s="2">
        <f t="shared" si="0"/>
        <v>1</v>
      </c>
      <c r="C25" s="2">
        <v>3</v>
      </c>
      <c r="D25" s="2">
        <v>20</v>
      </c>
      <c r="E25" s="2">
        <v>5</v>
      </c>
      <c r="F25" s="2">
        <v>1</v>
      </c>
      <c r="G25" s="2">
        <v>1</v>
      </c>
    </row>
    <row r="26" spans="2:7" x14ac:dyDescent="0.25">
      <c r="B26" s="2">
        <f t="shared" si="0"/>
        <v>2</v>
      </c>
      <c r="C26" s="2">
        <v>2</v>
      </c>
      <c r="D26" s="2">
        <v>21</v>
      </c>
      <c r="E26" s="2">
        <v>10</v>
      </c>
      <c r="F26" s="2">
        <v>2</v>
      </c>
      <c r="G26" s="2">
        <v>3</v>
      </c>
    </row>
    <row r="27" spans="2:7" x14ac:dyDescent="0.25">
      <c r="B27" s="2">
        <f t="shared" si="0"/>
        <v>8</v>
      </c>
      <c r="C27" s="2">
        <v>2</v>
      </c>
      <c r="D27" s="2">
        <v>22</v>
      </c>
      <c r="E27" s="2">
        <v>6</v>
      </c>
      <c r="F27" s="2">
        <v>8</v>
      </c>
      <c r="G27" s="2">
        <v>6</v>
      </c>
    </row>
    <row r="28" spans="2:7" x14ac:dyDescent="0.25">
      <c r="B28" s="2">
        <f t="shared" si="0"/>
        <v>9</v>
      </c>
      <c r="C28" s="2">
        <v>2</v>
      </c>
      <c r="D28" s="2">
        <v>23</v>
      </c>
      <c r="E28" s="2">
        <v>10</v>
      </c>
      <c r="F28" s="2">
        <v>9</v>
      </c>
      <c r="G28" s="2">
        <v>9</v>
      </c>
    </row>
    <row r="29" spans="2:7" x14ac:dyDescent="0.25">
      <c r="B29" s="2">
        <f t="shared" si="0"/>
        <v>8</v>
      </c>
      <c r="C29" s="2">
        <v>1</v>
      </c>
      <c r="D29" s="2">
        <v>24</v>
      </c>
      <c r="E29" s="2">
        <v>8</v>
      </c>
      <c r="F29" s="2">
        <v>3</v>
      </c>
      <c r="G29" s="2">
        <v>3</v>
      </c>
    </row>
    <row r="30" spans="2:7" x14ac:dyDescent="0.25">
      <c r="B30" s="2">
        <f t="shared" si="0"/>
        <v>3</v>
      </c>
      <c r="C30" s="2">
        <v>2</v>
      </c>
      <c r="D30" s="2">
        <v>25</v>
      </c>
      <c r="E30" s="2">
        <v>4</v>
      </c>
      <c r="F30" s="2">
        <v>3</v>
      </c>
      <c r="G30" s="2">
        <v>7</v>
      </c>
    </row>
    <row r="31" spans="2:7" x14ac:dyDescent="0.25">
      <c r="B31" s="2">
        <f t="shared" si="0"/>
        <v>4</v>
      </c>
      <c r="C31" s="2">
        <v>3</v>
      </c>
      <c r="D31" s="2">
        <v>26</v>
      </c>
      <c r="E31" s="2">
        <v>3</v>
      </c>
      <c r="F31" s="2">
        <v>1</v>
      </c>
      <c r="G31" s="2">
        <v>4</v>
      </c>
    </row>
    <row r="32" spans="2:7" x14ac:dyDescent="0.25">
      <c r="B32" s="2">
        <f t="shared" si="0"/>
        <v>0</v>
      </c>
      <c r="C32" s="2">
        <v>1</v>
      </c>
      <c r="D32" s="2">
        <v>27</v>
      </c>
      <c r="E32" s="2">
        <v>0</v>
      </c>
      <c r="F32" s="2">
        <v>4</v>
      </c>
      <c r="G32" s="2">
        <v>0</v>
      </c>
    </row>
    <row r="33" spans="2:7" x14ac:dyDescent="0.25">
      <c r="B33" s="2">
        <f t="shared" si="0"/>
        <v>5</v>
      </c>
      <c r="C33" s="2">
        <v>2</v>
      </c>
      <c r="D33" s="2">
        <v>28</v>
      </c>
      <c r="E33" s="2">
        <v>4</v>
      </c>
      <c r="F33" s="2">
        <v>5</v>
      </c>
      <c r="G33" s="2">
        <v>9</v>
      </c>
    </row>
    <row r="34" spans="2:7" x14ac:dyDescent="0.25">
      <c r="B34" s="2">
        <f t="shared" si="0"/>
        <v>8</v>
      </c>
      <c r="C34" s="2">
        <v>3</v>
      </c>
      <c r="D34" s="2">
        <v>29</v>
      </c>
      <c r="E34" s="2">
        <v>10</v>
      </c>
      <c r="F34" s="2">
        <v>6</v>
      </c>
      <c r="G34" s="2">
        <v>8</v>
      </c>
    </row>
    <row r="35" spans="2:7" x14ac:dyDescent="0.25">
      <c r="B35" s="2">
        <f t="shared" si="0"/>
        <v>6</v>
      </c>
      <c r="C35" s="2">
        <v>3</v>
      </c>
      <c r="D35" s="2">
        <v>30</v>
      </c>
      <c r="E35" s="2">
        <v>3</v>
      </c>
      <c r="F35" s="2">
        <v>0</v>
      </c>
      <c r="G35" s="2">
        <v>6</v>
      </c>
    </row>
    <row r="36" spans="2:7" x14ac:dyDescent="0.25">
      <c r="B36" s="2">
        <f t="shared" si="0"/>
        <v>3</v>
      </c>
      <c r="C36" s="2">
        <v>2</v>
      </c>
      <c r="D36" s="2">
        <v>31</v>
      </c>
      <c r="E36" s="2">
        <v>9</v>
      </c>
      <c r="F36" s="2">
        <v>3</v>
      </c>
      <c r="G36" s="2">
        <v>8</v>
      </c>
    </row>
    <row r="37" spans="2:7" x14ac:dyDescent="0.25">
      <c r="B37" s="2">
        <f t="shared" si="0"/>
        <v>5</v>
      </c>
      <c r="C37" s="2">
        <v>1</v>
      </c>
      <c r="D37" s="2">
        <v>32</v>
      </c>
      <c r="E37" s="2">
        <v>5</v>
      </c>
      <c r="F37" s="2">
        <v>2</v>
      </c>
      <c r="G37" s="2">
        <v>6</v>
      </c>
    </row>
    <row r="38" spans="2:7" x14ac:dyDescent="0.25">
      <c r="B38" s="2">
        <f t="shared" si="0"/>
        <v>6</v>
      </c>
      <c r="C38" s="2">
        <v>3</v>
      </c>
      <c r="D38" s="2">
        <v>33</v>
      </c>
      <c r="E38" s="2">
        <v>1</v>
      </c>
      <c r="F38" s="2">
        <v>0</v>
      </c>
      <c r="G38" s="2">
        <v>6</v>
      </c>
    </row>
    <row r="39" spans="2:7" x14ac:dyDescent="0.25">
      <c r="B39" s="2">
        <f t="shared" si="0"/>
        <v>4</v>
      </c>
      <c r="C39" s="2">
        <v>3</v>
      </c>
      <c r="D39" s="2">
        <v>34</v>
      </c>
      <c r="E39" s="2">
        <v>3</v>
      </c>
      <c r="F39" s="2">
        <v>10</v>
      </c>
      <c r="G39" s="2">
        <v>4</v>
      </c>
    </row>
    <row r="40" spans="2:7" x14ac:dyDescent="0.25">
      <c r="B40" s="2">
        <f t="shared" si="0"/>
        <v>2</v>
      </c>
      <c r="C40" s="2">
        <v>2</v>
      </c>
      <c r="D40" s="2">
        <v>35</v>
      </c>
      <c r="E40" s="2">
        <v>3</v>
      </c>
      <c r="F40" s="2">
        <v>2</v>
      </c>
      <c r="G40" s="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A5CB-D9B0-4E70-B636-DDBB4575E481}">
  <sheetPr codeName="Sheet3"/>
  <dimension ref="B5:F16"/>
  <sheetViews>
    <sheetView workbookViewId="0">
      <selection activeCell="D14" sqref="D14"/>
    </sheetView>
  </sheetViews>
  <sheetFormatPr defaultRowHeight="15" x14ac:dyDescent="0.25"/>
  <cols>
    <col min="1" max="16384" width="9.140625" style="2"/>
  </cols>
  <sheetData>
    <row r="5" spans="2:6" x14ac:dyDescent="0.25">
      <c r="B5" s="3"/>
      <c r="C5" s="3"/>
    </row>
    <row r="6" spans="2:6" x14ac:dyDescent="0.25">
      <c r="B6" s="3"/>
      <c r="C6" s="3"/>
      <c r="D6" s="2" t="s">
        <v>8</v>
      </c>
      <c r="E6" s="2" t="s">
        <v>9</v>
      </c>
      <c r="F6" s="2" t="s">
        <v>10</v>
      </c>
    </row>
    <row r="7" spans="2:6" x14ac:dyDescent="0.25">
      <c r="B7" s="3"/>
      <c r="C7" s="3"/>
      <c r="D7" s="2">
        <v>15</v>
      </c>
      <c r="E7" s="2" t="s">
        <v>11</v>
      </c>
      <c r="F7" s="2">
        <f>VLOOKUP(E7,D11:E13,2,FALSE)*D7</f>
        <v>79.5</v>
      </c>
    </row>
    <row r="8" spans="2:6" x14ac:dyDescent="0.25">
      <c r="B8" s="3"/>
      <c r="C8" s="3"/>
    </row>
    <row r="9" spans="2:6" x14ac:dyDescent="0.25">
      <c r="B9" s="3"/>
      <c r="C9" s="3"/>
    </row>
    <row r="10" spans="2:6" x14ac:dyDescent="0.25">
      <c r="B10" s="3"/>
      <c r="C10" s="3"/>
    </row>
    <row r="11" spans="2:6" x14ac:dyDescent="0.25">
      <c r="B11" s="3"/>
      <c r="C11" s="3"/>
      <c r="D11" s="2" t="s">
        <v>12</v>
      </c>
      <c r="E11" s="2">
        <v>100</v>
      </c>
    </row>
    <row r="12" spans="2:6" x14ac:dyDescent="0.25">
      <c r="B12" s="3"/>
      <c r="C12" s="3"/>
      <c r="D12" s="2" t="s">
        <v>13</v>
      </c>
      <c r="E12" s="2">
        <v>0.7</v>
      </c>
    </row>
    <row r="13" spans="2:6" x14ac:dyDescent="0.25">
      <c r="B13" s="3"/>
      <c r="C13" s="3"/>
      <c r="D13" s="2" t="s">
        <v>11</v>
      </c>
      <c r="E13" s="2">
        <v>5.3</v>
      </c>
    </row>
    <row r="14" spans="2:6" x14ac:dyDescent="0.25">
      <c r="B14" s="3"/>
      <c r="C14" s="3"/>
    </row>
    <row r="15" spans="2:6" x14ac:dyDescent="0.25">
      <c r="B15" s="3"/>
      <c r="C15" s="3"/>
    </row>
    <row r="16" spans="2:6" x14ac:dyDescent="0.25">
      <c r="B16" s="3"/>
      <c r="C1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0AF34-B1EA-454D-B5B6-B6B920C8E8FE}">
  <sheetPr codeName="Sheet4"/>
  <dimension ref="A1:P41"/>
  <sheetViews>
    <sheetView workbookViewId="0">
      <selection activeCell="A6" sqref="A6"/>
    </sheetView>
  </sheetViews>
  <sheetFormatPr defaultRowHeight="15" x14ac:dyDescent="0.25"/>
  <cols>
    <col min="1" max="4" width="9.140625" style="2"/>
    <col min="5" max="5" width="18" style="2" customWidth="1"/>
    <col min="6" max="8" width="9.140625" style="2"/>
    <col min="9" max="9" width="20.5703125" style="2" customWidth="1"/>
    <col min="10" max="16384" width="9.140625" style="2"/>
  </cols>
  <sheetData>
    <row r="1" spans="1:16" x14ac:dyDescent="0.25">
      <c r="I1" s="2" t="s">
        <v>14</v>
      </c>
      <c r="J1" s="2" t="s">
        <v>15</v>
      </c>
      <c r="K1" s="2" t="s">
        <v>16</v>
      </c>
    </row>
    <row r="2" spans="1:16" x14ac:dyDescent="0.25">
      <c r="I2" s="2" t="s">
        <v>17</v>
      </c>
      <c r="J2" s="4">
        <f>VLOOKUP(I2,$E$5:$P$41,J3,FALSE)</f>
        <v>55</v>
      </c>
      <c r="K2" s="4">
        <f>VLOOKUP(I2,$E$5:$P$41,K3,FALSE)</f>
        <v>10</v>
      </c>
    </row>
    <row r="3" spans="1:16" x14ac:dyDescent="0.25">
      <c r="J3" s="2">
        <v>11</v>
      </c>
      <c r="K3" s="2">
        <v>12</v>
      </c>
    </row>
    <row r="4" spans="1:16" x14ac:dyDescent="0.25"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J4" s="2" t="s">
        <v>23</v>
      </c>
      <c r="K4" s="2" t="s">
        <v>24</v>
      </c>
      <c r="L4" s="2" t="s">
        <v>25</v>
      </c>
      <c r="M4" s="2" t="s">
        <v>26</v>
      </c>
      <c r="N4" s="2" t="s">
        <v>27</v>
      </c>
      <c r="O4" s="2" t="s">
        <v>28</v>
      </c>
      <c r="P4" s="2" t="s">
        <v>29</v>
      </c>
    </row>
    <row r="5" spans="1:16" x14ac:dyDescent="0.25">
      <c r="E5" s="2" t="s">
        <v>30</v>
      </c>
      <c r="F5" s="2" t="s">
        <v>31</v>
      </c>
      <c r="G5" s="2">
        <v>13</v>
      </c>
      <c r="H5" s="2">
        <v>119.2</v>
      </c>
      <c r="I5" s="2">
        <v>203</v>
      </c>
      <c r="J5" s="2">
        <v>317</v>
      </c>
      <c r="K5" s="2">
        <v>64</v>
      </c>
      <c r="L5" s="2">
        <v>2891</v>
      </c>
      <c r="M5" s="2">
        <v>222.4</v>
      </c>
      <c r="N5" s="2">
        <v>9.1</v>
      </c>
      <c r="O5" s="2">
        <v>27</v>
      </c>
      <c r="P5" s="2">
        <v>2</v>
      </c>
    </row>
    <row r="6" spans="1:16" x14ac:dyDescent="0.25">
      <c r="A6" s="5" t="s">
        <v>32</v>
      </c>
      <c r="B6" s="5"/>
      <c r="C6" s="5"/>
      <c r="E6" s="2" t="s">
        <v>17</v>
      </c>
      <c r="F6" s="2" t="s">
        <v>33</v>
      </c>
      <c r="G6" s="2">
        <v>16</v>
      </c>
      <c r="H6" s="2">
        <v>115.1</v>
      </c>
      <c r="I6" s="2">
        <v>450</v>
      </c>
      <c r="J6" s="2">
        <v>659</v>
      </c>
      <c r="K6" s="2">
        <v>68.3</v>
      </c>
      <c r="L6" s="2">
        <v>5477</v>
      </c>
      <c r="M6" s="2">
        <v>342.3</v>
      </c>
      <c r="N6" s="2">
        <v>8.3000000000000007</v>
      </c>
      <c r="O6" s="2">
        <v>55</v>
      </c>
      <c r="P6" s="2">
        <v>10</v>
      </c>
    </row>
    <row r="7" spans="1:16" x14ac:dyDescent="0.25">
      <c r="A7" s="5" t="s">
        <v>34</v>
      </c>
      <c r="B7" s="5"/>
      <c r="C7" s="5"/>
      <c r="E7" s="2" t="s">
        <v>35</v>
      </c>
      <c r="F7" s="2" t="s">
        <v>36</v>
      </c>
      <c r="G7" s="2">
        <v>8</v>
      </c>
      <c r="H7" s="2">
        <v>109</v>
      </c>
      <c r="I7" s="2">
        <v>149</v>
      </c>
      <c r="J7" s="2">
        <v>224</v>
      </c>
      <c r="K7" s="2">
        <v>66.5</v>
      </c>
      <c r="L7" s="2">
        <v>1829</v>
      </c>
      <c r="M7" s="2">
        <v>228.6</v>
      </c>
      <c r="N7" s="2">
        <v>8.1999999999999993</v>
      </c>
      <c r="O7" s="2">
        <v>13</v>
      </c>
      <c r="P7" s="2">
        <v>1</v>
      </c>
    </row>
    <row r="8" spans="1:16" x14ac:dyDescent="0.25">
      <c r="A8" s="5" t="s">
        <v>37</v>
      </c>
      <c r="B8" s="5"/>
      <c r="C8" s="5"/>
      <c r="E8" s="2" t="s">
        <v>38</v>
      </c>
      <c r="F8" s="2" t="s">
        <v>39</v>
      </c>
      <c r="G8" s="2">
        <v>16</v>
      </c>
      <c r="H8" s="2">
        <v>105.5</v>
      </c>
      <c r="I8" s="2">
        <v>378</v>
      </c>
      <c r="J8" s="2">
        <v>544</v>
      </c>
      <c r="K8" s="2">
        <v>69.5</v>
      </c>
      <c r="L8" s="2">
        <v>4478</v>
      </c>
      <c r="M8" s="2">
        <v>279.89999999999998</v>
      </c>
      <c r="N8" s="2">
        <v>8.1999999999999993</v>
      </c>
      <c r="O8" s="2">
        <v>32</v>
      </c>
      <c r="P8" s="2">
        <v>11</v>
      </c>
    </row>
    <row r="9" spans="1:16" x14ac:dyDescent="0.25">
      <c r="A9" s="5" t="s">
        <v>40</v>
      </c>
      <c r="B9" s="5"/>
      <c r="C9" s="5"/>
      <c r="E9" s="2" t="s">
        <v>41</v>
      </c>
      <c r="F9" s="2" t="s">
        <v>42</v>
      </c>
      <c r="G9" s="2">
        <v>9</v>
      </c>
      <c r="H9" s="2">
        <v>104.9</v>
      </c>
      <c r="I9" s="2">
        <v>193</v>
      </c>
      <c r="J9" s="2">
        <v>290</v>
      </c>
      <c r="K9" s="2">
        <v>66.599999999999994</v>
      </c>
      <c r="L9" s="2">
        <v>2536</v>
      </c>
      <c r="M9" s="2">
        <v>281.8</v>
      </c>
      <c r="N9" s="2">
        <v>8.6999999999999993</v>
      </c>
      <c r="O9" s="2">
        <v>17</v>
      </c>
      <c r="P9" s="2">
        <v>6</v>
      </c>
    </row>
    <row r="10" spans="1:16" x14ac:dyDescent="0.25">
      <c r="A10" s="5" t="s">
        <v>43</v>
      </c>
      <c r="B10" s="5"/>
      <c r="C10" s="5"/>
      <c r="E10" s="2" t="s">
        <v>44</v>
      </c>
      <c r="F10" s="2" t="s">
        <v>45</v>
      </c>
      <c r="G10" s="2">
        <v>16</v>
      </c>
      <c r="H10" s="2">
        <v>104.7</v>
      </c>
      <c r="I10" s="2">
        <v>446</v>
      </c>
      <c r="J10" s="2">
        <v>650</v>
      </c>
      <c r="K10" s="2">
        <v>68.599999999999994</v>
      </c>
      <c r="L10" s="2">
        <v>5162</v>
      </c>
      <c r="M10" s="2">
        <v>322.60000000000002</v>
      </c>
      <c r="N10" s="2">
        <v>7.9</v>
      </c>
      <c r="O10" s="2">
        <v>39</v>
      </c>
      <c r="P10" s="2">
        <v>12</v>
      </c>
    </row>
    <row r="11" spans="1:16" x14ac:dyDescent="0.25">
      <c r="A11" s="5" t="s">
        <v>46</v>
      </c>
      <c r="B11" s="5"/>
      <c r="C11" s="5"/>
      <c r="E11" s="2" t="s">
        <v>47</v>
      </c>
      <c r="F11" s="2" t="s">
        <v>48</v>
      </c>
      <c r="G11" s="2">
        <v>16</v>
      </c>
      <c r="H11" s="2">
        <v>101.2</v>
      </c>
      <c r="I11" s="2">
        <v>257</v>
      </c>
      <c r="J11" s="2">
        <v>407</v>
      </c>
      <c r="K11" s="2">
        <v>63.1</v>
      </c>
      <c r="L11" s="2">
        <v>3357</v>
      </c>
      <c r="M11" s="2">
        <v>209.8</v>
      </c>
      <c r="N11" s="2">
        <v>8.1999999999999993</v>
      </c>
      <c r="O11" s="2">
        <v>26</v>
      </c>
      <c r="P11" s="2">
        <v>9</v>
      </c>
    </row>
    <row r="12" spans="1:16" x14ac:dyDescent="0.25">
      <c r="A12" s="5" t="s">
        <v>49</v>
      </c>
      <c r="B12" s="5"/>
      <c r="C12" s="5"/>
      <c r="E12" s="2" t="s">
        <v>50</v>
      </c>
      <c r="F12" s="2" t="s">
        <v>51</v>
      </c>
      <c r="G12" s="2">
        <v>15</v>
      </c>
      <c r="H12" s="2">
        <v>96.7</v>
      </c>
      <c r="I12" s="2">
        <v>342</v>
      </c>
      <c r="J12" s="2">
        <v>535</v>
      </c>
      <c r="K12" s="2">
        <v>63.9</v>
      </c>
      <c r="L12" s="2">
        <v>3828</v>
      </c>
      <c r="M12" s="2">
        <v>255.2</v>
      </c>
      <c r="N12" s="2">
        <v>7.2</v>
      </c>
      <c r="O12" s="2">
        <v>31</v>
      </c>
      <c r="P12" s="2">
        <v>10</v>
      </c>
    </row>
    <row r="13" spans="1:16" x14ac:dyDescent="0.25">
      <c r="A13" s="5" t="s">
        <v>52</v>
      </c>
      <c r="B13" s="5"/>
      <c r="C13" s="5"/>
      <c r="E13" s="2" t="s">
        <v>53</v>
      </c>
      <c r="F13" s="2" t="s">
        <v>54</v>
      </c>
      <c r="G13" s="2">
        <v>16</v>
      </c>
      <c r="H13" s="2">
        <v>92</v>
      </c>
      <c r="I13" s="2">
        <v>375</v>
      </c>
      <c r="J13" s="2">
        <v>584</v>
      </c>
      <c r="K13" s="2">
        <v>64.2</v>
      </c>
      <c r="L13" s="2">
        <v>4261</v>
      </c>
      <c r="M13" s="2">
        <v>266.3</v>
      </c>
      <c r="N13" s="2">
        <v>7.3</v>
      </c>
      <c r="O13" s="2">
        <v>28</v>
      </c>
      <c r="P13" s="2">
        <v>14</v>
      </c>
    </row>
    <row r="14" spans="1:16" x14ac:dyDescent="0.25">
      <c r="A14" s="5" t="s">
        <v>55</v>
      </c>
      <c r="B14" s="5"/>
      <c r="C14" s="5"/>
      <c r="E14" s="2" t="s">
        <v>56</v>
      </c>
      <c r="F14" s="2" t="s">
        <v>57</v>
      </c>
      <c r="G14" s="2">
        <v>16</v>
      </c>
      <c r="H14" s="2">
        <v>91.6</v>
      </c>
      <c r="I14" s="2">
        <v>243</v>
      </c>
      <c r="J14" s="2">
        <v>416</v>
      </c>
      <c r="K14" s="2">
        <v>58.4</v>
      </c>
      <c r="L14" s="2">
        <v>3197</v>
      </c>
      <c r="M14" s="2">
        <v>199.8</v>
      </c>
      <c r="N14" s="2">
        <v>7.7</v>
      </c>
      <c r="O14" s="2">
        <v>21</v>
      </c>
      <c r="P14" s="2">
        <v>8</v>
      </c>
    </row>
    <row r="15" spans="1:16" x14ac:dyDescent="0.25">
      <c r="A15" s="5" t="s">
        <v>58</v>
      </c>
      <c r="B15" s="5"/>
      <c r="C15" s="5"/>
      <c r="E15" s="2" t="s">
        <v>59</v>
      </c>
      <c r="F15" s="2" t="s">
        <v>60</v>
      </c>
      <c r="G15" s="2">
        <v>7</v>
      </c>
      <c r="H15" s="2">
        <v>90.9</v>
      </c>
      <c r="I15" s="2">
        <v>159</v>
      </c>
      <c r="J15" s="2">
        <v>262</v>
      </c>
      <c r="K15" s="2">
        <v>60.7</v>
      </c>
      <c r="L15" s="2">
        <v>1687</v>
      </c>
      <c r="M15" s="2">
        <v>241</v>
      </c>
      <c r="N15" s="2">
        <v>6.4</v>
      </c>
      <c r="O15" s="2">
        <v>14</v>
      </c>
      <c r="P15" s="2">
        <v>4</v>
      </c>
    </row>
    <row r="16" spans="1:16" x14ac:dyDescent="0.25">
      <c r="A16" s="5"/>
      <c r="B16" s="5"/>
      <c r="C16" s="5"/>
      <c r="E16" s="2" t="s">
        <v>61</v>
      </c>
      <c r="F16" s="2" t="s">
        <v>62</v>
      </c>
      <c r="G16" s="2">
        <v>16</v>
      </c>
      <c r="H16" s="2">
        <v>89.6</v>
      </c>
      <c r="I16" s="2">
        <v>439</v>
      </c>
      <c r="J16" s="2">
        <v>651</v>
      </c>
      <c r="K16" s="2">
        <v>67.400000000000006</v>
      </c>
      <c r="L16" s="2">
        <v>4515</v>
      </c>
      <c r="M16" s="2">
        <v>282.2</v>
      </c>
      <c r="N16" s="2">
        <v>6.9</v>
      </c>
      <c r="O16" s="2">
        <v>26</v>
      </c>
      <c r="P16" s="2">
        <v>17</v>
      </c>
    </row>
    <row r="17" spans="1:16" x14ac:dyDescent="0.25">
      <c r="A17" s="5"/>
      <c r="B17" s="5"/>
      <c r="C17" s="5"/>
      <c r="E17" s="2" t="s">
        <v>63</v>
      </c>
      <c r="F17" s="2" t="s">
        <v>36</v>
      </c>
      <c r="G17" s="2">
        <v>11</v>
      </c>
      <c r="H17" s="2">
        <v>89.2</v>
      </c>
      <c r="I17" s="2">
        <v>224</v>
      </c>
      <c r="J17" s="2">
        <v>355</v>
      </c>
      <c r="K17" s="2">
        <v>63.1</v>
      </c>
      <c r="L17" s="2">
        <v>2621</v>
      </c>
      <c r="M17" s="2">
        <v>238.3</v>
      </c>
      <c r="N17" s="2">
        <v>7.4</v>
      </c>
      <c r="O17" s="2">
        <v>19</v>
      </c>
      <c r="P17" s="2">
        <v>12</v>
      </c>
    </row>
    <row r="18" spans="1:16" x14ac:dyDescent="0.25">
      <c r="E18" s="2" t="s">
        <v>64</v>
      </c>
      <c r="F18" s="2" t="s">
        <v>65</v>
      </c>
      <c r="G18" s="2">
        <v>15</v>
      </c>
      <c r="H18" s="2">
        <v>89.1</v>
      </c>
      <c r="I18" s="2">
        <v>308</v>
      </c>
      <c r="J18" s="2">
        <v>508</v>
      </c>
      <c r="K18" s="2">
        <v>60.6</v>
      </c>
      <c r="L18" s="2">
        <v>3313</v>
      </c>
      <c r="M18" s="2">
        <v>220.9</v>
      </c>
      <c r="N18" s="2">
        <v>6.5</v>
      </c>
      <c r="O18" s="2">
        <v>23</v>
      </c>
      <c r="P18" s="2">
        <v>7</v>
      </c>
    </row>
    <row r="19" spans="1:16" x14ac:dyDescent="0.25">
      <c r="E19" s="2" t="s">
        <v>66</v>
      </c>
      <c r="F19" s="2" t="s">
        <v>67</v>
      </c>
      <c r="G19" s="2">
        <v>16</v>
      </c>
      <c r="H19" s="2">
        <v>88.8</v>
      </c>
      <c r="I19" s="2">
        <v>363</v>
      </c>
      <c r="J19" s="2">
        <v>586</v>
      </c>
      <c r="K19" s="2">
        <v>61.9</v>
      </c>
      <c r="L19" s="2">
        <v>4293</v>
      </c>
      <c r="M19" s="2">
        <v>268.3</v>
      </c>
      <c r="N19" s="2">
        <v>7.3</v>
      </c>
      <c r="O19" s="2">
        <v>33</v>
      </c>
      <c r="P19" s="2">
        <v>20</v>
      </c>
    </row>
    <row r="20" spans="1:16" x14ac:dyDescent="0.25">
      <c r="E20" s="2" t="s">
        <v>68</v>
      </c>
      <c r="F20" s="2" t="s">
        <v>69</v>
      </c>
      <c r="G20" s="2">
        <v>16</v>
      </c>
      <c r="H20" s="2">
        <v>88.8</v>
      </c>
      <c r="I20" s="2">
        <v>292</v>
      </c>
      <c r="J20" s="2">
        <v>473</v>
      </c>
      <c r="K20" s="2">
        <v>61.7</v>
      </c>
      <c r="L20" s="2">
        <v>3379</v>
      </c>
      <c r="M20" s="2">
        <v>211.2</v>
      </c>
      <c r="N20" s="2">
        <v>7.1</v>
      </c>
      <c r="O20" s="2">
        <v>24</v>
      </c>
      <c r="P20" s="2">
        <v>13</v>
      </c>
    </row>
    <row r="21" spans="1:16" x14ac:dyDescent="0.25">
      <c r="E21" s="2" t="s">
        <v>70</v>
      </c>
      <c r="F21" s="2" t="s">
        <v>71</v>
      </c>
      <c r="G21" s="2">
        <v>16</v>
      </c>
      <c r="H21" s="2">
        <v>87.3</v>
      </c>
      <c r="I21" s="2">
        <v>380</v>
      </c>
      <c r="J21" s="2">
        <v>628</v>
      </c>
      <c r="K21" s="2">
        <v>60.5</v>
      </c>
      <c r="L21" s="2">
        <v>4343</v>
      </c>
      <c r="M21" s="2">
        <v>271.39999999999998</v>
      </c>
      <c r="N21" s="2">
        <v>6.9</v>
      </c>
      <c r="O21" s="2">
        <v>25</v>
      </c>
      <c r="P21" s="2">
        <v>11</v>
      </c>
    </row>
    <row r="22" spans="1:16" x14ac:dyDescent="0.25">
      <c r="E22" s="2" t="s">
        <v>72</v>
      </c>
      <c r="F22" s="2" t="s">
        <v>73</v>
      </c>
      <c r="G22" s="2">
        <v>16</v>
      </c>
      <c r="H22" s="2">
        <v>87</v>
      </c>
      <c r="I22" s="2">
        <v>343</v>
      </c>
      <c r="J22" s="2">
        <v>570</v>
      </c>
      <c r="K22" s="2">
        <v>60.2</v>
      </c>
      <c r="L22" s="2">
        <v>3822</v>
      </c>
      <c r="M22" s="2">
        <v>238.9</v>
      </c>
      <c r="N22" s="2">
        <v>6.7</v>
      </c>
      <c r="O22" s="2">
        <v>23</v>
      </c>
      <c r="P22" s="2">
        <v>9</v>
      </c>
    </row>
    <row r="23" spans="1:16" x14ac:dyDescent="0.25">
      <c r="E23" s="2" t="s">
        <v>74</v>
      </c>
      <c r="F23" s="2" t="s">
        <v>75</v>
      </c>
      <c r="G23" s="2">
        <v>16</v>
      </c>
      <c r="H23" s="2">
        <v>84.2</v>
      </c>
      <c r="I23" s="2">
        <v>371</v>
      </c>
      <c r="J23" s="2">
        <v>634</v>
      </c>
      <c r="K23" s="2">
        <v>58.5</v>
      </c>
      <c r="L23" s="2">
        <v>4650</v>
      </c>
      <c r="M23" s="2">
        <v>290.60000000000002</v>
      </c>
      <c r="N23" s="2">
        <v>7.3</v>
      </c>
      <c r="O23" s="2">
        <v>29</v>
      </c>
      <c r="P23" s="2">
        <v>19</v>
      </c>
    </row>
    <row r="24" spans="1:16" x14ac:dyDescent="0.25">
      <c r="E24" s="2" t="s">
        <v>76</v>
      </c>
      <c r="F24" s="2" t="s">
        <v>77</v>
      </c>
      <c r="G24" s="2">
        <v>13</v>
      </c>
      <c r="H24" s="2">
        <v>83.9</v>
      </c>
      <c r="I24" s="2">
        <v>247</v>
      </c>
      <c r="J24" s="2">
        <v>416</v>
      </c>
      <c r="K24" s="2">
        <v>59.4</v>
      </c>
      <c r="L24" s="2">
        <v>2608</v>
      </c>
      <c r="M24" s="2">
        <v>200.6</v>
      </c>
      <c r="N24" s="2">
        <v>6.3</v>
      </c>
      <c r="O24" s="2">
        <v>19</v>
      </c>
      <c r="P24" s="2">
        <v>9</v>
      </c>
    </row>
    <row r="25" spans="1:16" x14ac:dyDescent="0.25">
      <c r="E25" s="2" t="s">
        <v>78</v>
      </c>
      <c r="F25" s="2" t="s">
        <v>79</v>
      </c>
      <c r="G25" s="2">
        <v>16</v>
      </c>
      <c r="H25" s="2">
        <v>83.9</v>
      </c>
      <c r="I25" s="2">
        <v>362</v>
      </c>
      <c r="J25" s="2">
        <v>572</v>
      </c>
      <c r="K25" s="2">
        <v>63.3</v>
      </c>
      <c r="L25" s="2">
        <v>4274</v>
      </c>
      <c r="M25" s="2">
        <v>267.10000000000002</v>
      </c>
      <c r="N25" s="2">
        <v>7.5</v>
      </c>
      <c r="O25" s="2">
        <v>24</v>
      </c>
      <c r="P25" s="2">
        <v>22</v>
      </c>
    </row>
    <row r="26" spans="1:16" x14ac:dyDescent="0.25">
      <c r="E26" s="2" t="s">
        <v>80</v>
      </c>
      <c r="F26" s="2" t="s">
        <v>81</v>
      </c>
      <c r="G26" s="2">
        <v>13</v>
      </c>
      <c r="H26" s="2">
        <v>82.2</v>
      </c>
      <c r="I26" s="2">
        <v>274</v>
      </c>
      <c r="J26" s="2">
        <v>456</v>
      </c>
      <c r="K26" s="2">
        <v>60.1</v>
      </c>
      <c r="L26" s="2">
        <v>3203</v>
      </c>
      <c r="M26" s="2">
        <v>246.4</v>
      </c>
      <c r="N26" s="2">
        <v>7</v>
      </c>
      <c r="O26" s="2">
        <v>16</v>
      </c>
      <c r="P26" s="2">
        <v>12</v>
      </c>
    </row>
    <row r="27" spans="1:16" x14ac:dyDescent="0.25">
      <c r="E27" s="2" t="s">
        <v>82</v>
      </c>
      <c r="F27" s="2" t="s">
        <v>83</v>
      </c>
      <c r="G27" s="2">
        <v>11</v>
      </c>
      <c r="H27" s="2">
        <v>82</v>
      </c>
      <c r="I27" s="2">
        <v>217</v>
      </c>
      <c r="J27" s="2">
        <v>350</v>
      </c>
      <c r="K27" s="2">
        <v>62</v>
      </c>
      <c r="L27" s="2">
        <v>2454</v>
      </c>
      <c r="M27" s="2">
        <v>223.1</v>
      </c>
      <c r="N27" s="2">
        <v>7</v>
      </c>
      <c r="O27" s="2">
        <v>14</v>
      </c>
      <c r="P27" s="2">
        <v>12</v>
      </c>
    </row>
    <row r="28" spans="1:16" x14ac:dyDescent="0.25">
      <c r="E28" s="2" t="s">
        <v>84</v>
      </c>
      <c r="F28" s="2" t="s">
        <v>85</v>
      </c>
      <c r="G28" s="2">
        <v>16</v>
      </c>
      <c r="H28" s="2">
        <v>81.7</v>
      </c>
      <c r="I28" s="2">
        <v>355</v>
      </c>
      <c r="J28" s="2">
        <v>588</v>
      </c>
      <c r="K28" s="2">
        <v>60.4</v>
      </c>
      <c r="L28" s="2">
        <v>3913</v>
      </c>
      <c r="M28" s="2">
        <v>244.6</v>
      </c>
      <c r="N28" s="2">
        <v>6.7</v>
      </c>
      <c r="O28" s="2">
        <v>24</v>
      </c>
      <c r="P28" s="2">
        <v>17</v>
      </c>
    </row>
    <row r="29" spans="1:16" x14ac:dyDescent="0.25">
      <c r="E29" s="2" t="s">
        <v>86</v>
      </c>
      <c r="F29" s="2" t="s">
        <v>87</v>
      </c>
      <c r="G29" s="2">
        <v>9</v>
      </c>
      <c r="H29" s="2">
        <v>81.599999999999994</v>
      </c>
      <c r="I29" s="2">
        <v>153</v>
      </c>
      <c r="J29" s="2">
        <v>254</v>
      </c>
      <c r="K29" s="2">
        <v>60.2</v>
      </c>
      <c r="L29" s="2">
        <v>1807</v>
      </c>
      <c r="M29" s="2">
        <v>200.8</v>
      </c>
      <c r="N29" s="2">
        <v>7.1</v>
      </c>
      <c r="O29" s="2">
        <v>11</v>
      </c>
      <c r="P29" s="2">
        <v>9</v>
      </c>
    </row>
    <row r="30" spans="1:16" x14ac:dyDescent="0.25">
      <c r="E30" s="2" t="s">
        <v>88</v>
      </c>
      <c r="F30" s="2" t="s">
        <v>60</v>
      </c>
      <c r="G30" s="2">
        <v>10</v>
      </c>
      <c r="H30" s="2">
        <v>78.8</v>
      </c>
      <c r="I30" s="2">
        <v>142</v>
      </c>
      <c r="J30" s="2">
        <v>242</v>
      </c>
      <c r="K30" s="2">
        <v>58.7</v>
      </c>
      <c r="L30" s="2">
        <v>1673</v>
      </c>
      <c r="M30" s="2">
        <v>167.3</v>
      </c>
      <c r="N30" s="2">
        <v>6.9</v>
      </c>
      <c r="O30" s="2">
        <v>8</v>
      </c>
      <c r="P30" s="2">
        <v>7</v>
      </c>
    </row>
    <row r="31" spans="1:16" x14ac:dyDescent="0.25">
      <c r="E31" s="2" t="s">
        <v>89</v>
      </c>
      <c r="F31" s="2" t="s">
        <v>90</v>
      </c>
      <c r="G31" s="2">
        <v>8</v>
      </c>
      <c r="H31" s="2">
        <v>78.2</v>
      </c>
      <c r="I31" s="2">
        <v>137</v>
      </c>
      <c r="J31" s="2">
        <v>253</v>
      </c>
      <c r="K31" s="2">
        <v>54.2</v>
      </c>
      <c r="L31" s="2">
        <v>1760</v>
      </c>
      <c r="M31" s="2">
        <v>220</v>
      </c>
      <c r="N31" s="2">
        <v>7</v>
      </c>
      <c r="O31" s="2">
        <v>9</v>
      </c>
      <c r="P31" s="2">
        <v>6</v>
      </c>
    </row>
    <row r="32" spans="1:16" x14ac:dyDescent="0.25">
      <c r="E32" s="2" t="s">
        <v>91</v>
      </c>
      <c r="F32" s="2" t="s">
        <v>87</v>
      </c>
      <c r="G32" s="2">
        <v>9</v>
      </c>
      <c r="H32" s="2">
        <v>77.900000000000006</v>
      </c>
      <c r="I32" s="2">
        <v>152</v>
      </c>
      <c r="J32" s="2">
        <v>239</v>
      </c>
      <c r="K32" s="2">
        <v>63.6</v>
      </c>
      <c r="L32" s="2">
        <v>1648</v>
      </c>
      <c r="M32" s="2">
        <v>183.1</v>
      </c>
      <c r="N32" s="2">
        <v>6.9</v>
      </c>
      <c r="O32" s="2">
        <v>7</v>
      </c>
      <c r="P32" s="2">
        <v>9</v>
      </c>
    </row>
    <row r="33" spans="5:16" x14ac:dyDescent="0.25">
      <c r="E33" s="2" t="s">
        <v>92</v>
      </c>
      <c r="F33" s="2" t="s">
        <v>93</v>
      </c>
      <c r="G33" s="2">
        <v>10</v>
      </c>
      <c r="H33" s="2">
        <v>77.7</v>
      </c>
      <c r="I33" s="2">
        <v>180</v>
      </c>
      <c r="J33" s="2">
        <v>306</v>
      </c>
      <c r="K33" s="2">
        <v>58.8</v>
      </c>
      <c r="L33" s="2">
        <v>1972</v>
      </c>
      <c r="M33" s="2">
        <v>197.2</v>
      </c>
      <c r="N33" s="2">
        <v>6.4</v>
      </c>
      <c r="O33" s="2">
        <v>11</v>
      </c>
      <c r="P33" s="2">
        <v>9</v>
      </c>
    </row>
    <row r="34" spans="5:16" x14ac:dyDescent="0.25">
      <c r="E34" s="2" t="s">
        <v>94</v>
      </c>
      <c r="F34" s="2" t="s">
        <v>95</v>
      </c>
      <c r="G34" s="2">
        <v>9</v>
      </c>
      <c r="H34" s="2">
        <v>76.900000000000006</v>
      </c>
      <c r="I34" s="2">
        <v>180</v>
      </c>
      <c r="J34" s="2">
        <v>317</v>
      </c>
      <c r="K34" s="2">
        <v>56.8</v>
      </c>
      <c r="L34" s="2">
        <v>2015</v>
      </c>
      <c r="M34" s="2">
        <v>223.9</v>
      </c>
      <c r="N34" s="2">
        <v>6.4</v>
      </c>
      <c r="O34" s="2">
        <v>11</v>
      </c>
      <c r="P34" s="2">
        <v>8</v>
      </c>
    </row>
    <row r="35" spans="5:16" x14ac:dyDescent="0.25">
      <c r="E35" s="2" t="s">
        <v>96</v>
      </c>
      <c r="F35" s="2" t="s">
        <v>97</v>
      </c>
      <c r="G35" s="2">
        <v>15</v>
      </c>
      <c r="H35" s="2">
        <v>76.5</v>
      </c>
      <c r="I35" s="2">
        <v>305</v>
      </c>
      <c r="J35" s="2">
        <v>503</v>
      </c>
      <c r="K35" s="2">
        <v>60.6</v>
      </c>
      <c r="L35" s="2">
        <v>3241</v>
      </c>
      <c r="M35" s="2">
        <v>216.1</v>
      </c>
      <c r="N35" s="2">
        <v>6.4</v>
      </c>
      <c r="O35" s="2">
        <v>13</v>
      </c>
      <c r="P35" s="2">
        <v>14</v>
      </c>
    </row>
    <row r="36" spans="5:16" x14ac:dyDescent="0.25">
      <c r="E36" s="2" t="s">
        <v>98</v>
      </c>
      <c r="F36" s="2" t="s">
        <v>99</v>
      </c>
      <c r="G36" s="2">
        <v>16</v>
      </c>
      <c r="H36" s="2">
        <v>73.099999999999994</v>
      </c>
      <c r="I36" s="2">
        <v>362</v>
      </c>
      <c r="J36" s="2">
        <v>614</v>
      </c>
      <c r="K36" s="2">
        <v>59</v>
      </c>
      <c r="L36" s="2">
        <v>3912</v>
      </c>
      <c r="M36" s="2">
        <v>244.5</v>
      </c>
      <c r="N36" s="2">
        <v>6.4</v>
      </c>
      <c r="O36" s="2">
        <v>19</v>
      </c>
      <c r="P36" s="2">
        <v>22</v>
      </c>
    </row>
    <row r="37" spans="5:16" x14ac:dyDescent="0.25">
      <c r="E37" s="2" t="s">
        <v>100</v>
      </c>
      <c r="F37" s="2" t="s">
        <v>90</v>
      </c>
      <c r="G37" s="2">
        <v>10</v>
      </c>
      <c r="H37" s="2">
        <v>73</v>
      </c>
      <c r="I37" s="2">
        <v>219</v>
      </c>
      <c r="J37" s="2">
        <v>358</v>
      </c>
      <c r="K37" s="2">
        <v>61.2</v>
      </c>
      <c r="L37" s="2">
        <v>2310</v>
      </c>
      <c r="M37" s="2">
        <v>231</v>
      </c>
      <c r="N37" s="2">
        <v>6.5</v>
      </c>
      <c r="O37" s="2">
        <v>10</v>
      </c>
      <c r="P37" s="2">
        <v>14</v>
      </c>
    </row>
    <row r="38" spans="5:16" x14ac:dyDescent="0.25">
      <c r="E38" s="2" t="s">
        <v>101</v>
      </c>
      <c r="F38" s="2" t="s">
        <v>95</v>
      </c>
      <c r="G38" s="2">
        <v>8</v>
      </c>
      <c r="H38" s="2">
        <v>70.3</v>
      </c>
      <c r="I38" s="2">
        <v>141</v>
      </c>
      <c r="J38" s="2">
        <v>267</v>
      </c>
      <c r="K38" s="2">
        <v>52.8</v>
      </c>
      <c r="L38" s="2">
        <v>1731</v>
      </c>
      <c r="M38" s="2">
        <v>216.4</v>
      </c>
      <c r="N38" s="2">
        <v>6.5</v>
      </c>
      <c r="O38" s="2">
        <v>9</v>
      </c>
      <c r="P38" s="2">
        <v>9</v>
      </c>
    </row>
    <row r="39" spans="5:16" x14ac:dyDescent="0.25">
      <c r="E39" s="2" t="s">
        <v>102</v>
      </c>
      <c r="F39" s="2" t="s">
        <v>103</v>
      </c>
      <c r="G39" s="2">
        <v>16</v>
      </c>
      <c r="H39" s="2">
        <v>69.400000000000006</v>
      </c>
      <c r="I39" s="2">
        <v>317</v>
      </c>
      <c r="J39" s="2">
        <v>551</v>
      </c>
      <c r="K39" s="2">
        <v>57.5</v>
      </c>
      <c r="L39" s="2">
        <v>3818</v>
      </c>
      <c r="M39" s="2">
        <v>238.6</v>
      </c>
      <c r="N39" s="2">
        <v>6.9</v>
      </c>
      <c r="O39" s="2">
        <v>18</v>
      </c>
      <c r="P39" s="2">
        <v>27</v>
      </c>
    </row>
    <row r="40" spans="5:16" x14ac:dyDescent="0.25">
      <c r="E40" s="2" t="s">
        <v>104</v>
      </c>
      <c r="F40" s="2" t="s">
        <v>105</v>
      </c>
      <c r="G40" s="2">
        <v>11</v>
      </c>
      <c r="H40" s="2">
        <v>69.099999999999994</v>
      </c>
      <c r="I40" s="2">
        <v>156</v>
      </c>
      <c r="J40" s="2">
        <v>272</v>
      </c>
      <c r="K40" s="2">
        <v>57.4</v>
      </c>
      <c r="L40" s="2">
        <v>1798</v>
      </c>
      <c r="M40" s="2">
        <v>163.5</v>
      </c>
      <c r="N40" s="2">
        <v>6.6</v>
      </c>
      <c r="O40" s="2">
        <v>7</v>
      </c>
      <c r="P40" s="2">
        <v>11</v>
      </c>
    </row>
    <row r="41" spans="5:16" x14ac:dyDescent="0.25">
      <c r="E41" s="2" t="s">
        <v>106</v>
      </c>
      <c r="F41" s="2" t="s">
        <v>107</v>
      </c>
      <c r="G41" s="2">
        <v>16</v>
      </c>
      <c r="H41" s="2">
        <v>66.5</v>
      </c>
      <c r="I41" s="2">
        <v>247</v>
      </c>
      <c r="J41" s="2">
        <v>443</v>
      </c>
      <c r="K41" s="2">
        <v>55.8</v>
      </c>
      <c r="L41" s="2">
        <v>3046</v>
      </c>
      <c r="M41" s="2">
        <v>190.4</v>
      </c>
      <c r="N41" s="2">
        <v>6.9</v>
      </c>
      <c r="O41" s="2">
        <v>12</v>
      </c>
      <c r="P41" s="2">
        <v>21</v>
      </c>
    </row>
  </sheetData>
  <dataValidations count="1">
    <dataValidation type="list" allowBlank="1" showInputMessage="1" showErrorMessage="1" sqref="I2" xr:uid="{E73F32CB-F36A-4D0B-93E7-170123AF46D4}">
      <formula1>$E$5:$E$41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FEEB-B90F-4F5D-8851-4C9D920263C3}">
  <sheetPr codeName="Sheet5"/>
  <dimension ref="D1:K50"/>
  <sheetViews>
    <sheetView workbookViewId="0">
      <selection activeCell="B16" sqref="B16"/>
    </sheetView>
  </sheetViews>
  <sheetFormatPr defaultRowHeight="15" x14ac:dyDescent="0.25"/>
  <cols>
    <col min="1" max="3" width="9.140625" style="2"/>
    <col min="4" max="4" width="17" style="2" bestFit="1" customWidth="1"/>
    <col min="5" max="8" width="9.140625" style="2"/>
    <col min="9" max="9" width="15.5703125" style="2" customWidth="1"/>
    <col min="10" max="16384" width="9.140625" style="2"/>
  </cols>
  <sheetData>
    <row r="1" spans="4:11" x14ac:dyDescent="0.25">
      <c r="G1" s="6" t="s">
        <v>108</v>
      </c>
      <c r="H1" s="6"/>
      <c r="I1" s="6"/>
      <c r="J1" s="6"/>
    </row>
    <row r="2" spans="4:11" x14ac:dyDescent="0.25">
      <c r="G2" s="6" t="s">
        <v>109</v>
      </c>
      <c r="H2" s="6"/>
      <c r="I2" s="6"/>
      <c r="J2" s="6"/>
    </row>
    <row r="3" spans="4:11" x14ac:dyDescent="0.25">
      <c r="G3" s="6" t="s">
        <v>110</v>
      </c>
      <c r="H3" s="6"/>
      <c r="I3" s="6"/>
      <c r="J3" s="6"/>
    </row>
    <row r="4" spans="4:11" x14ac:dyDescent="0.25">
      <c r="D4" s="2" t="s">
        <v>14</v>
      </c>
      <c r="E4" s="2" t="s">
        <v>1</v>
      </c>
      <c r="F4" s="2" t="s">
        <v>111</v>
      </c>
      <c r="I4" s="2" t="s">
        <v>14</v>
      </c>
      <c r="J4" s="2" t="s">
        <v>111</v>
      </c>
      <c r="K4" s="2" t="s">
        <v>1</v>
      </c>
    </row>
    <row r="5" spans="4:11" x14ac:dyDescent="0.25">
      <c r="D5" s="2" t="s">
        <v>112</v>
      </c>
      <c r="E5" s="2">
        <v>9.6</v>
      </c>
      <c r="F5" s="2">
        <v>37</v>
      </c>
      <c r="I5" s="2" t="s">
        <v>113</v>
      </c>
      <c r="J5" s="4">
        <f t="shared" ref="J5:J50" si="0">VLOOKUP(I5,lookup,3,FALSE)</f>
        <v>39</v>
      </c>
      <c r="K5" s="4">
        <f t="shared" ref="K5:K50" si="1">VLOOKUP(I5,lookup,2,FALSE)</f>
        <v>7.31</v>
      </c>
    </row>
    <row r="6" spans="4:11" x14ac:dyDescent="0.25">
      <c r="D6" s="2" t="s">
        <v>114</v>
      </c>
      <c r="E6" s="2">
        <v>9.1</v>
      </c>
      <c r="F6" s="2">
        <v>40</v>
      </c>
      <c r="I6" s="2" t="s">
        <v>115</v>
      </c>
      <c r="J6" s="4">
        <f t="shared" si="0"/>
        <v>35</v>
      </c>
      <c r="K6" s="4">
        <f t="shared" si="1"/>
        <v>6.95</v>
      </c>
    </row>
    <row r="7" spans="4:11" x14ac:dyDescent="0.25">
      <c r="D7" s="2" t="s">
        <v>116</v>
      </c>
      <c r="E7" s="2">
        <v>9</v>
      </c>
      <c r="F7" s="2">
        <v>37</v>
      </c>
      <c r="I7" s="2" t="s">
        <v>117</v>
      </c>
      <c r="J7" s="4">
        <f t="shared" si="0"/>
        <v>30</v>
      </c>
      <c r="K7" s="4">
        <f t="shared" si="1"/>
        <v>8.1</v>
      </c>
    </row>
    <row r="8" spans="4:11" x14ac:dyDescent="0.25">
      <c r="D8" s="2" t="s">
        <v>118</v>
      </c>
      <c r="E8" s="2">
        <v>8.8800000000000008</v>
      </c>
      <c r="F8" s="2">
        <v>27</v>
      </c>
      <c r="I8" s="2" t="s">
        <v>119</v>
      </c>
      <c r="J8" s="4">
        <f t="shared" si="0"/>
        <v>37</v>
      </c>
      <c r="K8" s="4">
        <f t="shared" si="1"/>
        <v>6.88</v>
      </c>
    </row>
    <row r="9" spans="4:11" x14ac:dyDescent="0.25">
      <c r="D9" s="2" t="s">
        <v>120</v>
      </c>
      <c r="E9" s="2">
        <v>8.75</v>
      </c>
      <c r="F9" s="2">
        <v>32</v>
      </c>
      <c r="I9" s="2" t="s">
        <v>121</v>
      </c>
      <c r="J9" s="4">
        <f t="shared" si="0"/>
        <v>32</v>
      </c>
      <c r="K9" s="4">
        <f t="shared" si="1"/>
        <v>7.9</v>
      </c>
    </row>
    <row r="10" spans="4:11" x14ac:dyDescent="0.25">
      <c r="D10" s="2" t="s">
        <v>122</v>
      </c>
      <c r="E10" s="2">
        <v>8.74</v>
      </c>
      <c r="F10" s="2">
        <v>29</v>
      </c>
      <c r="I10" s="2" t="s">
        <v>123</v>
      </c>
      <c r="J10" s="4">
        <f t="shared" si="0"/>
        <v>29</v>
      </c>
      <c r="K10" s="4">
        <f t="shared" si="1"/>
        <v>7.35</v>
      </c>
    </row>
    <row r="11" spans="4:11" x14ac:dyDescent="0.25">
      <c r="D11" s="2" t="s">
        <v>124</v>
      </c>
      <c r="E11" s="2">
        <v>8.66</v>
      </c>
      <c r="F11" s="2">
        <v>33</v>
      </c>
      <c r="I11" s="2" t="s">
        <v>125</v>
      </c>
      <c r="J11" s="4">
        <f t="shared" si="0"/>
        <v>27</v>
      </c>
      <c r="K11" s="4">
        <f t="shared" si="1"/>
        <v>8</v>
      </c>
    </row>
    <row r="12" spans="4:11" x14ac:dyDescent="0.25">
      <c r="D12" s="2" t="s">
        <v>126</v>
      </c>
      <c r="E12" s="2">
        <v>8.64</v>
      </c>
      <c r="F12" s="2">
        <v>34</v>
      </c>
      <c r="I12" s="2" t="s">
        <v>127</v>
      </c>
      <c r="J12" s="4">
        <f t="shared" si="0"/>
        <v>32</v>
      </c>
      <c r="K12" s="4">
        <f t="shared" si="1"/>
        <v>8</v>
      </c>
    </row>
    <row r="13" spans="4:11" x14ac:dyDescent="0.25">
      <c r="D13" s="2" t="s">
        <v>128</v>
      </c>
      <c r="E13" s="2">
        <v>8.4700000000000006</v>
      </c>
      <c r="F13" s="2">
        <v>39</v>
      </c>
      <c r="I13" s="2" t="s">
        <v>120</v>
      </c>
      <c r="J13" s="4">
        <f t="shared" si="0"/>
        <v>32</v>
      </c>
      <c r="K13" s="4">
        <f t="shared" si="1"/>
        <v>8.75</v>
      </c>
    </row>
    <row r="14" spans="4:11" x14ac:dyDescent="0.25">
      <c r="D14" s="2" t="s">
        <v>129</v>
      </c>
      <c r="E14" s="2">
        <v>8.42</v>
      </c>
      <c r="F14" s="2">
        <v>36</v>
      </c>
      <c r="I14" s="2" t="s">
        <v>130</v>
      </c>
      <c r="J14" s="4">
        <f t="shared" si="0"/>
        <v>34</v>
      </c>
      <c r="K14" s="4">
        <f t="shared" si="1"/>
        <v>7</v>
      </c>
    </row>
    <row r="15" spans="4:11" x14ac:dyDescent="0.25">
      <c r="D15" s="2" t="s">
        <v>131</v>
      </c>
      <c r="E15" s="2">
        <v>8.4</v>
      </c>
      <c r="F15" s="2">
        <v>33</v>
      </c>
      <c r="I15" s="2" t="s">
        <v>132</v>
      </c>
      <c r="J15" s="4">
        <f t="shared" si="0"/>
        <v>28</v>
      </c>
      <c r="K15" s="4">
        <f t="shared" si="1"/>
        <v>7.2</v>
      </c>
    </row>
    <row r="16" spans="4:11" x14ac:dyDescent="0.25">
      <c r="D16" s="2" t="s">
        <v>133</v>
      </c>
      <c r="E16" s="2">
        <v>8.36</v>
      </c>
      <c r="F16" s="2">
        <v>28</v>
      </c>
      <c r="I16" s="2" t="s">
        <v>134</v>
      </c>
      <c r="J16" s="4">
        <f t="shared" si="0"/>
        <v>34</v>
      </c>
      <c r="K16" s="4">
        <f t="shared" si="1"/>
        <v>7.25</v>
      </c>
    </row>
    <row r="17" spans="4:11" x14ac:dyDescent="0.25">
      <c r="D17" s="2" t="s">
        <v>135</v>
      </c>
      <c r="E17" s="2">
        <v>8.33</v>
      </c>
      <c r="F17" s="2">
        <v>35</v>
      </c>
      <c r="I17" s="2" t="s">
        <v>136</v>
      </c>
      <c r="J17" s="4">
        <f t="shared" si="0"/>
        <v>32</v>
      </c>
      <c r="K17" s="4">
        <f t="shared" si="1"/>
        <v>7.23</v>
      </c>
    </row>
    <row r="18" spans="4:11" x14ac:dyDescent="0.25">
      <c r="D18" s="2" t="s">
        <v>137</v>
      </c>
      <c r="E18" s="2">
        <v>8.25</v>
      </c>
      <c r="F18" s="2">
        <v>29</v>
      </c>
      <c r="I18" s="2" t="s">
        <v>138</v>
      </c>
      <c r="J18" s="4">
        <f t="shared" si="0"/>
        <v>40</v>
      </c>
      <c r="K18" s="4">
        <f t="shared" si="1"/>
        <v>7.39</v>
      </c>
    </row>
    <row r="19" spans="4:11" x14ac:dyDescent="0.25">
      <c r="D19" s="2" t="s">
        <v>117</v>
      </c>
      <c r="E19" s="2">
        <v>8.1</v>
      </c>
      <c r="F19" s="2">
        <v>30</v>
      </c>
      <c r="I19" s="2" t="s">
        <v>124</v>
      </c>
      <c r="J19" s="4">
        <f t="shared" si="0"/>
        <v>33</v>
      </c>
      <c r="K19" s="4">
        <f t="shared" si="1"/>
        <v>8.66</v>
      </c>
    </row>
    <row r="20" spans="4:11" x14ac:dyDescent="0.25">
      <c r="D20" s="2" t="s">
        <v>125</v>
      </c>
      <c r="E20" s="2">
        <v>8</v>
      </c>
      <c r="F20" s="2">
        <v>27</v>
      </c>
      <c r="I20" s="2" t="s">
        <v>135</v>
      </c>
      <c r="J20" s="4">
        <f t="shared" si="0"/>
        <v>35</v>
      </c>
      <c r="K20" s="4">
        <f t="shared" si="1"/>
        <v>8.33</v>
      </c>
    </row>
    <row r="21" spans="4:11" x14ac:dyDescent="0.25">
      <c r="D21" s="2" t="s">
        <v>127</v>
      </c>
      <c r="E21" s="2">
        <v>8</v>
      </c>
      <c r="F21" s="2">
        <v>32</v>
      </c>
      <c r="I21" s="2" t="s">
        <v>139</v>
      </c>
      <c r="J21" s="4">
        <f t="shared" si="0"/>
        <v>38</v>
      </c>
      <c r="K21" s="4">
        <f t="shared" si="1"/>
        <v>6.48</v>
      </c>
    </row>
    <row r="22" spans="4:11" x14ac:dyDescent="0.25">
      <c r="D22" s="2" t="s">
        <v>140</v>
      </c>
      <c r="E22" s="2">
        <v>8</v>
      </c>
      <c r="F22" s="2">
        <v>32</v>
      </c>
      <c r="I22" s="2" t="s">
        <v>118</v>
      </c>
      <c r="J22" s="4">
        <f t="shared" si="0"/>
        <v>27</v>
      </c>
      <c r="K22" s="4">
        <f t="shared" si="1"/>
        <v>8.8800000000000008</v>
      </c>
    </row>
    <row r="23" spans="4:11" x14ac:dyDescent="0.25">
      <c r="D23" s="2" t="s">
        <v>121</v>
      </c>
      <c r="E23" s="2">
        <v>7.9</v>
      </c>
      <c r="F23" s="2">
        <v>32</v>
      </c>
      <c r="I23" s="2" t="s">
        <v>141</v>
      </c>
      <c r="J23" s="4">
        <f t="shared" si="0"/>
        <v>31</v>
      </c>
      <c r="K23" s="4">
        <f t="shared" si="1"/>
        <v>6.66</v>
      </c>
    </row>
    <row r="24" spans="4:11" x14ac:dyDescent="0.25">
      <c r="D24" s="2" t="s">
        <v>142</v>
      </c>
      <c r="E24" s="2">
        <v>7.7</v>
      </c>
      <c r="F24" s="2">
        <v>37</v>
      </c>
      <c r="I24" s="2" t="s">
        <v>143</v>
      </c>
      <c r="J24" s="4">
        <f t="shared" si="0"/>
        <v>27</v>
      </c>
      <c r="K24" s="4">
        <f t="shared" si="1"/>
        <v>7.56</v>
      </c>
    </row>
    <row r="25" spans="4:11" x14ac:dyDescent="0.25">
      <c r="D25" s="2" t="s">
        <v>143</v>
      </c>
      <c r="E25" s="2">
        <v>7.56</v>
      </c>
      <c r="F25" s="2">
        <v>27</v>
      </c>
      <c r="I25" s="2" t="s">
        <v>133</v>
      </c>
      <c r="J25" s="4">
        <f t="shared" si="0"/>
        <v>28</v>
      </c>
      <c r="K25" s="4">
        <f t="shared" si="1"/>
        <v>8.36</v>
      </c>
    </row>
    <row r="26" spans="4:11" x14ac:dyDescent="0.25">
      <c r="D26" s="2" t="s">
        <v>144</v>
      </c>
      <c r="E26" s="2">
        <v>7.52</v>
      </c>
      <c r="F26" s="2">
        <v>35</v>
      </c>
      <c r="I26" s="2" t="s">
        <v>145</v>
      </c>
      <c r="J26" s="4">
        <f t="shared" si="0"/>
        <v>36</v>
      </c>
      <c r="K26" s="4">
        <f t="shared" si="1"/>
        <v>6.35</v>
      </c>
    </row>
    <row r="27" spans="4:11" x14ac:dyDescent="0.25">
      <c r="D27" s="2" t="s">
        <v>146</v>
      </c>
      <c r="E27" s="2">
        <v>7.5</v>
      </c>
      <c r="F27" s="2">
        <v>39</v>
      </c>
      <c r="I27" s="2" t="s">
        <v>147</v>
      </c>
      <c r="J27" s="4">
        <f t="shared" si="0"/>
        <v>26</v>
      </c>
      <c r="K27" s="4">
        <f t="shared" si="1"/>
        <v>7.17</v>
      </c>
    </row>
    <row r="28" spans="4:11" x14ac:dyDescent="0.25">
      <c r="D28" s="2" t="s">
        <v>148</v>
      </c>
      <c r="E28" s="2">
        <v>7.42</v>
      </c>
      <c r="F28" s="2">
        <v>36</v>
      </c>
      <c r="I28" s="2" t="s">
        <v>126</v>
      </c>
      <c r="J28" s="4">
        <f t="shared" si="0"/>
        <v>34</v>
      </c>
      <c r="K28" s="4">
        <f t="shared" si="1"/>
        <v>8.64</v>
      </c>
    </row>
    <row r="29" spans="4:11" x14ac:dyDescent="0.25">
      <c r="D29" s="2" t="s">
        <v>138</v>
      </c>
      <c r="E29" s="2">
        <v>7.39</v>
      </c>
      <c r="F29" s="2">
        <v>40</v>
      </c>
      <c r="I29" s="2" t="s">
        <v>149</v>
      </c>
      <c r="J29" s="4">
        <f t="shared" si="0"/>
        <v>39</v>
      </c>
      <c r="K29" s="4">
        <f t="shared" si="1"/>
        <v>6.5</v>
      </c>
    </row>
    <row r="30" spans="4:11" x14ac:dyDescent="0.25">
      <c r="D30" s="2" t="s">
        <v>150</v>
      </c>
      <c r="E30" s="2">
        <v>7.36</v>
      </c>
      <c r="F30" s="2">
        <v>28</v>
      </c>
      <c r="I30" s="2" t="s">
        <v>151</v>
      </c>
      <c r="J30" s="4">
        <f t="shared" si="0"/>
        <v>35</v>
      </c>
      <c r="K30" s="4">
        <f t="shared" si="1"/>
        <v>7.08</v>
      </c>
    </row>
    <row r="31" spans="4:11" x14ac:dyDescent="0.25">
      <c r="D31" s="2" t="s">
        <v>123</v>
      </c>
      <c r="E31" s="2">
        <v>7.35</v>
      </c>
      <c r="F31" s="2">
        <v>29</v>
      </c>
      <c r="I31" s="2" t="s">
        <v>146</v>
      </c>
      <c r="J31" s="4">
        <f t="shared" si="0"/>
        <v>39</v>
      </c>
      <c r="K31" s="4">
        <f t="shared" si="1"/>
        <v>7.5</v>
      </c>
    </row>
    <row r="32" spans="4:11" x14ac:dyDescent="0.25">
      <c r="D32" s="2" t="s">
        <v>113</v>
      </c>
      <c r="E32" s="2">
        <v>7.31</v>
      </c>
      <c r="F32" s="2">
        <v>39</v>
      </c>
      <c r="I32" s="2" t="s">
        <v>142</v>
      </c>
      <c r="J32" s="4">
        <f t="shared" si="0"/>
        <v>37</v>
      </c>
      <c r="K32" s="4">
        <f t="shared" si="1"/>
        <v>7.7</v>
      </c>
    </row>
    <row r="33" spans="4:11" x14ac:dyDescent="0.25">
      <c r="D33" s="2" t="s">
        <v>134</v>
      </c>
      <c r="E33" s="2">
        <v>7.25</v>
      </c>
      <c r="F33" s="2">
        <v>34</v>
      </c>
      <c r="I33" s="2" t="s">
        <v>152</v>
      </c>
      <c r="J33" s="4">
        <f t="shared" si="0"/>
        <v>40</v>
      </c>
      <c r="K33" s="4">
        <f t="shared" si="1"/>
        <v>6.97</v>
      </c>
    </row>
    <row r="34" spans="4:11" x14ac:dyDescent="0.25">
      <c r="D34" s="2" t="s">
        <v>136</v>
      </c>
      <c r="E34" s="2">
        <v>7.23</v>
      </c>
      <c r="F34" s="2">
        <v>32</v>
      </c>
      <c r="I34" s="2" t="s">
        <v>148</v>
      </c>
      <c r="J34" s="4">
        <f t="shared" si="0"/>
        <v>36</v>
      </c>
      <c r="K34" s="4">
        <f t="shared" si="1"/>
        <v>7.42</v>
      </c>
    </row>
    <row r="35" spans="4:11" x14ac:dyDescent="0.25">
      <c r="D35" s="2" t="s">
        <v>132</v>
      </c>
      <c r="E35" s="2">
        <v>7.2</v>
      </c>
      <c r="F35" s="2">
        <v>28</v>
      </c>
      <c r="I35" s="2" t="s">
        <v>114</v>
      </c>
      <c r="J35" s="4">
        <f t="shared" si="0"/>
        <v>40</v>
      </c>
      <c r="K35" s="4">
        <f t="shared" si="1"/>
        <v>9.1</v>
      </c>
    </row>
    <row r="36" spans="4:11" x14ac:dyDescent="0.25">
      <c r="D36" s="2" t="s">
        <v>147</v>
      </c>
      <c r="E36" s="2">
        <v>7.17</v>
      </c>
      <c r="F36" s="2">
        <v>26</v>
      </c>
      <c r="I36" s="2" t="s">
        <v>137</v>
      </c>
      <c r="J36" s="4">
        <f t="shared" si="0"/>
        <v>29</v>
      </c>
      <c r="K36" s="4">
        <f t="shared" si="1"/>
        <v>8.25</v>
      </c>
    </row>
    <row r="37" spans="4:11" x14ac:dyDescent="0.25">
      <c r="D37" s="2" t="s">
        <v>151</v>
      </c>
      <c r="E37" s="2">
        <v>7.08</v>
      </c>
      <c r="F37" s="2">
        <v>35</v>
      </c>
      <c r="I37" s="2" t="s">
        <v>153</v>
      </c>
      <c r="J37" s="4">
        <f t="shared" si="0"/>
        <v>35</v>
      </c>
      <c r="K37" s="4">
        <f t="shared" si="1"/>
        <v>6.87</v>
      </c>
    </row>
    <row r="38" spans="4:11" x14ac:dyDescent="0.25">
      <c r="D38" s="2" t="s">
        <v>130</v>
      </c>
      <c r="E38" s="2">
        <v>7</v>
      </c>
      <c r="F38" s="2">
        <v>34</v>
      </c>
      <c r="I38" s="2" t="s">
        <v>140</v>
      </c>
      <c r="J38" s="4">
        <f t="shared" si="0"/>
        <v>32</v>
      </c>
      <c r="K38" s="4">
        <f t="shared" si="1"/>
        <v>8</v>
      </c>
    </row>
    <row r="39" spans="4:11" x14ac:dyDescent="0.25">
      <c r="D39" s="2" t="s">
        <v>152</v>
      </c>
      <c r="E39" s="2">
        <v>6.97</v>
      </c>
      <c r="F39" s="2">
        <v>40</v>
      </c>
      <c r="I39" s="2" t="s">
        <v>144</v>
      </c>
      <c r="J39" s="4">
        <f t="shared" si="0"/>
        <v>35</v>
      </c>
      <c r="K39" s="4">
        <f t="shared" si="1"/>
        <v>7.52</v>
      </c>
    </row>
    <row r="40" spans="4:11" x14ac:dyDescent="0.25">
      <c r="D40" s="2" t="s">
        <v>115</v>
      </c>
      <c r="E40" s="2">
        <v>6.95</v>
      </c>
      <c r="F40" s="2">
        <v>35</v>
      </c>
      <c r="I40" s="2" t="s">
        <v>154</v>
      </c>
      <c r="J40" s="4">
        <f t="shared" si="0"/>
        <v>40</v>
      </c>
      <c r="K40" s="4">
        <f t="shared" si="1"/>
        <v>6.94</v>
      </c>
    </row>
    <row r="41" spans="4:11" x14ac:dyDescent="0.25">
      <c r="D41" s="2" t="s">
        <v>154</v>
      </c>
      <c r="E41" s="2">
        <v>6.94</v>
      </c>
      <c r="F41" s="2">
        <v>40</v>
      </c>
      <c r="I41" s="2" t="s">
        <v>155</v>
      </c>
      <c r="J41" s="4">
        <f t="shared" si="0"/>
        <v>40</v>
      </c>
      <c r="K41" s="4">
        <f t="shared" si="1"/>
        <v>6.72</v>
      </c>
    </row>
    <row r="42" spans="4:11" x14ac:dyDescent="0.25">
      <c r="D42" s="2" t="s">
        <v>119</v>
      </c>
      <c r="E42" s="2">
        <v>6.88</v>
      </c>
      <c r="F42" s="2">
        <v>37</v>
      </c>
      <c r="I42" s="2" t="s">
        <v>129</v>
      </c>
      <c r="J42" s="4">
        <f t="shared" si="0"/>
        <v>36</v>
      </c>
      <c r="K42" s="4">
        <f t="shared" si="1"/>
        <v>8.42</v>
      </c>
    </row>
    <row r="43" spans="4:11" x14ac:dyDescent="0.25">
      <c r="D43" s="2" t="s">
        <v>153</v>
      </c>
      <c r="E43" s="2">
        <v>6.87</v>
      </c>
      <c r="F43" s="2">
        <v>35</v>
      </c>
      <c r="I43" s="2" t="s">
        <v>156</v>
      </c>
      <c r="J43" s="4">
        <f t="shared" si="0"/>
        <v>26</v>
      </c>
      <c r="K43" s="4">
        <f t="shared" si="1"/>
        <v>6.84</v>
      </c>
    </row>
    <row r="44" spans="4:11" x14ac:dyDescent="0.25">
      <c r="D44" s="2" t="s">
        <v>156</v>
      </c>
      <c r="E44" s="2">
        <v>6.84</v>
      </c>
      <c r="F44" s="2">
        <v>26</v>
      </c>
      <c r="I44" s="2" t="s">
        <v>157</v>
      </c>
      <c r="J44" s="4">
        <f t="shared" si="0"/>
        <v>30</v>
      </c>
      <c r="K44" s="4">
        <f t="shared" si="1"/>
        <v>6.35</v>
      </c>
    </row>
    <row r="45" spans="4:11" x14ac:dyDescent="0.25">
      <c r="D45" s="2" t="s">
        <v>155</v>
      </c>
      <c r="E45" s="2">
        <v>6.72</v>
      </c>
      <c r="F45" s="2">
        <v>40</v>
      </c>
      <c r="I45" s="2" t="s">
        <v>128</v>
      </c>
      <c r="J45" s="4">
        <f t="shared" si="0"/>
        <v>39</v>
      </c>
      <c r="K45" s="4">
        <f t="shared" si="1"/>
        <v>8.4700000000000006</v>
      </c>
    </row>
    <row r="46" spans="4:11" x14ac:dyDescent="0.25">
      <c r="D46" s="2" t="s">
        <v>141</v>
      </c>
      <c r="E46" s="2">
        <v>6.66</v>
      </c>
      <c r="F46" s="2">
        <v>31</v>
      </c>
      <c r="I46" s="2" t="s">
        <v>112</v>
      </c>
      <c r="J46" s="4">
        <f t="shared" si="0"/>
        <v>37</v>
      </c>
      <c r="K46" s="4">
        <f t="shared" si="1"/>
        <v>9.6</v>
      </c>
    </row>
    <row r="47" spans="4:11" x14ac:dyDescent="0.25">
      <c r="D47" s="2" t="s">
        <v>149</v>
      </c>
      <c r="E47" s="2">
        <v>6.5</v>
      </c>
      <c r="F47" s="2">
        <v>39</v>
      </c>
      <c r="I47" s="2" t="s">
        <v>131</v>
      </c>
      <c r="J47" s="4">
        <f t="shared" si="0"/>
        <v>33</v>
      </c>
      <c r="K47" s="4">
        <f t="shared" si="1"/>
        <v>8.4</v>
      </c>
    </row>
    <row r="48" spans="4:11" x14ac:dyDescent="0.25">
      <c r="D48" s="2" t="s">
        <v>139</v>
      </c>
      <c r="E48" s="2">
        <v>6.48</v>
      </c>
      <c r="F48" s="2">
        <v>38</v>
      </c>
      <c r="I48" s="2" t="s">
        <v>150</v>
      </c>
      <c r="J48" s="4">
        <f t="shared" si="0"/>
        <v>28</v>
      </c>
      <c r="K48" s="4">
        <f t="shared" si="1"/>
        <v>7.36</v>
      </c>
    </row>
    <row r="49" spans="4:11" x14ac:dyDescent="0.25">
      <c r="D49" s="2" t="s">
        <v>145</v>
      </c>
      <c r="E49" s="2">
        <v>6.35</v>
      </c>
      <c r="F49" s="2">
        <v>36</v>
      </c>
      <c r="I49" s="2" t="s">
        <v>116</v>
      </c>
      <c r="J49" s="4">
        <f t="shared" si="0"/>
        <v>37</v>
      </c>
      <c r="K49" s="4">
        <f t="shared" si="1"/>
        <v>9</v>
      </c>
    </row>
    <row r="50" spans="4:11" x14ac:dyDescent="0.25">
      <c r="D50" s="2" t="s">
        <v>157</v>
      </c>
      <c r="E50" s="2">
        <v>6.35</v>
      </c>
      <c r="F50" s="2">
        <v>30</v>
      </c>
      <c r="I50" s="2" t="s">
        <v>122</v>
      </c>
      <c r="J50" s="4">
        <f t="shared" si="0"/>
        <v>29</v>
      </c>
      <c r="K50" s="4">
        <f t="shared" si="1"/>
        <v>8.74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2015C-96FB-4CC2-9D98-62F20D36CDD4}">
  <sheetPr codeName="Sheet6"/>
  <dimension ref="A2:Q86"/>
  <sheetViews>
    <sheetView workbookViewId="0">
      <selection activeCell="D11" sqref="D11"/>
    </sheetView>
  </sheetViews>
  <sheetFormatPr defaultRowHeight="15" x14ac:dyDescent="0.25"/>
  <cols>
    <col min="1" max="16384" width="9.140625" style="2"/>
  </cols>
  <sheetData>
    <row r="2" spans="1:17" x14ac:dyDescent="0.25">
      <c r="F2" s="7"/>
      <c r="Q2" s="7" t="s">
        <v>158</v>
      </c>
    </row>
    <row r="3" spans="1:17" x14ac:dyDescent="0.25">
      <c r="F3" s="2" t="s">
        <v>159</v>
      </c>
      <c r="G3" s="2" t="s">
        <v>160</v>
      </c>
      <c r="M3" s="7" t="s">
        <v>161</v>
      </c>
      <c r="Q3" s="8">
        <f>SUM(P5:P18)</f>
        <v>5707.7</v>
      </c>
    </row>
    <row r="4" spans="1:17" x14ac:dyDescent="0.25">
      <c r="A4" s="6" t="s">
        <v>162</v>
      </c>
      <c r="B4" s="6"/>
      <c r="C4" s="6"/>
      <c r="F4" s="2" t="s">
        <v>163</v>
      </c>
      <c r="G4" s="8">
        <v>9</v>
      </c>
      <c r="M4" s="2" t="s">
        <v>159</v>
      </c>
      <c r="N4" s="2" t="s">
        <v>164</v>
      </c>
      <c r="O4" s="2" t="s">
        <v>160</v>
      </c>
      <c r="P4" s="2" t="s">
        <v>165</v>
      </c>
    </row>
    <row r="5" spans="1:17" x14ac:dyDescent="0.25">
      <c r="A5" s="6" t="s">
        <v>166</v>
      </c>
      <c r="B5" s="6"/>
      <c r="C5" s="6"/>
      <c r="F5" s="2" t="s">
        <v>167</v>
      </c>
      <c r="G5" s="8">
        <v>8.6999999999999993</v>
      </c>
      <c r="M5" s="2">
        <v>30</v>
      </c>
      <c r="N5" s="2">
        <v>28</v>
      </c>
      <c r="O5" s="8">
        <f t="shared" ref="O5:O18" si="0">VLOOKUP(M5,lookupprice,2,FALSE)</f>
        <v>18.899999999999999</v>
      </c>
      <c r="P5" s="8">
        <f>N5*O5</f>
        <v>529.19999999999993</v>
      </c>
    </row>
    <row r="6" spans="1:17" x14ac:dyDescent="0.25">
      <c r="A6" s="6" t="s">
        <v>168</v>
      </c>
      <c r="B6" s="6"/>
      <c r="C6" s="6"/>
      <c r="F6" s="2" t="s">
        <v>169</v>
      </c>
      <c r="G6" s="8">
        <v>14</v>
      </c>
      <c r="M6" s="2">
        <v>24</v>
      </c>
      <c r="N6" s="2">
        <v>28</v>
      </c>
      <c r="O6" s="8">
        <f t="shared" si="0"/>
        <v>19.3</v>
      </c>
      <c r="P6" s="8">
        <f t="shared" ref="P6:P18" si="1">N6*O6</f>
        <v>540.4</v>
      </c>
    </row>
    <row r="7" spans="1:17" x14ac:dyDescent="0.25">
      <c r="A7" s="6" t="s">
        <v>170</v>
      </c>
      <c r="B7" s="6"/>
      <c r="C7" s="6"/>
      <c r="F7" s="2" t="s">
        <v>171</v>
      </c>
      <c r="G7" s="8">
        <v>2.9</v>
      </c>
      <c r="M7" s="2">
        <v>73</v>
      </c>
      <c r="N7" s="2">
        <v>44</v>
      </c>
      <c r="O7" s="8">
        <f t="shared" si="0"/>
        <v>13.6</v>
      </c>
      <c r="P7" s="8">
        <f t="shared" si="1"/>
        <v>598.4</v>
      </c>
    </row>
    <row r="8" spans="1:17" x14ac:dyDescent="0.25">
      <c r="A8" s="6" t="s">
        <v>172</v>
      </c>
      <c r="B8" s="6"/>
      <c r="C8" s="6"/>
      <c r="F8" s="2" t="s">
        <v>173</v>
      </c>
      <c r="G8" s="8">
        <v>11.9</v>
      </c>
      <c r="M8" s="2">
        <v>21</v>
      </c>
      <c r="N8" s="2">
        <v>31</v>
      </c>
      <c r="O8" s="8">
        <f t="shared" si="0"/>
        <v>10.6</v>
      </c>
      <c r="P8" s="8">
        <f t="shared" si="1"/>
        <v>328.59999999999997</v>
      </c>
    </row>
    <row r="9" spans="1:17" x14ac:dyDescent="0.25">
      <c r="A9" s="6" t="s">
        <v>174</v>
      </c>
      <c r="B9" s="6"/>
      <c r="C9" s="6"/>
      <c r="F9" s="2">
        <v>1</v>
      </c>
      <c r="G9" s="8">
        <v>11.8</v>
      </c>
      <c r="M9" s="2">
        <v>44</v>
      </c>
      <c r="N9" s="2">
        <v>22</v>
      </c>
      <c r="O9" s="8">
        <f t="shared" si="0"/>
        <v>19.3</v>
      </c>
      <c r="P9" s="8">
        <f t="shared" si="1"/>
        <v>424.6</v>
      </c>
    </row>
    <row r="10" spans="1:17" x14ac:dyDescent="0.25">
      <c r="A10" s="6" t="s">
        <v>175</v>
      </c>
      <c r="B10" s="6"/>
      <c r="C10" s="6"/>
      <c r="F10" s="2">
        <v>2</v>
      </c>
      <c r="G10" s="8">
        <v>10.199999999999999</v>
      </c>
      <c r="M10" s="2">
        <v>64</v>
      </c>
      <c r="N10" s="2">
        <v>30</v>
      </c>
      <c r="O10" s="8">
        <f t="shared" si="0"/>
        <v>11.7</v>
      </c>
      <c r="P10" s="8">
        <f t="shared" si="1"/>
        <v>351</v>
      </c>
    </row>
    <row r="11" spans="1:17" x14ac:dyDescent="0.25">
      <c r="A11" s="6" t="s">
        <v>176</v>
      </c>
      <c r="B11" s="6"/>
      <c r="C11" s="6"/>
      <c r="F11" s="2">
        <v>3</v>
      </c>
      <c r="G11" s="8">
        <v>2</v>
      </c>
      <c r="M11" s="2">
        <v>57</v>
      </c>
      <c r="N11" s="2">
        <v>22</v>
      </c>
      <c r="O11" s="8">
        <f t="shared" si="0"/>
        <v>12.1</v>
      </c>
      <c r="P11" s="8">
        <f t="shared" si="1"/>
        <v>266.2</v>
      </c>
    </row>
    <row r="12" spans="1:17" x14ac:dyDescent="0.25">
      <c r="A12" s="6" t="s">
        <v>177</v>
      </c>
      <c r="B12" s="6"/>
      <c r="C12" s="6"/>
      <c r="F12" s="2">
        <v>4</v>
      </c>
      <c r="G12" s="8">
        <v>3.6</v>
      </c>
      <c r="M12" s="2">
        <v>19</v>
      </c>
      <c r="N12" s="2">
        <v>39</v>
      </c>
      <c r="O12" s="8">
        <f t="shared" si="0"/>
        <v>14.1</v>
      </c>
      <c r="P12" s="8">
        <f t="shared" si="1"/>
        <v>549.9</v>
      </c>
    </row>
    <row r="13" spans="1:17" x14ac:dyDescent="0.25">
      <c r="A13" s="6" t="s">
        <v>178</v>
      </c>
      <c r="B13" s="6"/>
      <c r="C13" s="6"/>
      <c r="F13" s="2">
        <v>5</v>
      </c>
      <c r="G13" s="8">
        <v>7.8</v>
      </c>
      <c r="M13" s="2">
        <v>57</v>
      </c>
      <c r="N13" s="2">
        <v>20</v>
      </c>
      <c r="O13" s="8">
        <f t="shared" si="0"/>
        <v>12.1</v>
      </c>
      <c r="P13" s="8">
        <f t="shared" si="1"/>
        <v>242</v>
      </c>
    </row>
    <row r="14" spans="1:17" x14ac:dyDescent="0.25">
      <c r="A14" s="6" t="s">
        <v>179</v>
      </c>
      <c r="B14" s="6"/>
      <c r="C14" s="6"/>
      <c r="F14" s="2">
        <v>6</v>
      </c>
      <c r="G14" s="8">
        <v>11.2</v>
      </c>
      <c r="M14" s="2">
        <v>5</v>
      </c>
      <c r="N14" s="2">
        <v>50</v>
      </c>
      <c r="O14" s="8">
        <f t="shared" si="0"/>
        <v>7.8</v>
      </c>
      <c r="P14" s="8">
        <f t="shared" si="1"/>
        <v>390</v>
      </c>
    </row>
    <row r="15" spans="1:17" x14ac:dyDescent="0.25">
      <c r="A15" s="6" t="s">
        <v>180</v>
      </c>
      <c r="B15" s="6"/>
      <c r="C15" s="6"/>
      <c r="F15" s="2">
        <v>7</v>
      </c>
      <c r="G15" s="8">
        <v>5.3</v>
      </c>
      <c r="M15" s="2">
        <v>75</v>
      </c>
      <c r="N15" s="2">
        <v>32</v>
      </c>
      <c r="O15" s="8">
        <f t="shared" si="0"/>
        <v>13.3</v>
      </c>
      <c r="P15" s="8">
        <f t="shared" si="1"/>
        <v>425.6</v>
      </c>
    </row>
    <row r="16" spans="1:17" x14ac:dyDescent="0.25">
      <c r="A16" s="6" t="s">
        <v>181</v>
      </c>
      <c r="B16" s="6"/>
      <c r="C16" s="6"/>
      <c r="F16" s="2">
        <v>8</v>
      </c>
      <c r="G16" s="8">
        <v>19.3</v>
      </c>
      <c r="M16" s="2">
        <v>9</v>
      </c>
      <c r="N16" s="2">
        <v>23</v>
      </c>
      <c r="O16" s="8">
        <f t="shared" si="0"/>
        <v>17.600000000000001</v>
      </c>
      <c r="P16" s="8">
        <f t="shared" si="1"/>
        <v>404.8</v>
      </c>
    </row>
    <row r="17" spans="1:16" x14ac:dyDescent="0.25">
      <c r="A17" s="6" t="s">
        <v>182</v>
      </c>
      <c r="B17" s="6"/>
      <c r="C17" s="6"/>
      <c r="F17" s="2">
        <v>9</v>
      </c>
      <c r="G17" s="8">
        <v>17.600000000000001</v>
      </c>
      <c r="M17" s="2" t="s">
        <v>163</v>
      </c>
      <c r="N17" s="2">
        <v>31</v>
      </c>
      <c r="O17" s="8">
        <f t="shared" si="0"/>
        <v>9</v>
      </c>
      <c r="P17" s="8">
        <f t="shared" si="1"/>
        <v>279</v>
      </c>
    </row>
    <row r="18" spans="1:16" x14ac:dyDescent="0.25">
      <c r="F18" s="2">
        <v>10</v>
      </c>
      <c r="G18" s="8">
        <v>3</v>
      </c>
      <c r="M18" s="2" t="s">
        <v>169</v>
      </c>
      <c r="N18" s="2">
        <v>27</v>
      </c>
      <c r="O18" s="8">
        <f t="shared" si="0"/>
        <v>14</v>
      </c>
      <c r="P18" s="8">
        <f t="shared" si="1"/>
        <v>378</v>
      </c>
    </row>
    <row r="19" spans="1:16" x14ac:dyDescent="0.25">
      <c r="F19" s="2">
        <v>11</v>
      </c>
      <c r="G19" s="8">
        <v>2.4</v>
      </c>
    </row>
    <row r="20" spans="1:16" x14ac:dyDescent="0.25">
      <c r="F20" s="2">
        <v>12</v>
      </c>
      <c r="G20" s="8">
        <v>16.100000000000001</v>
      </c>
    </row>
    <row r="21" spans="1:16" x14ac:dyDescent="0.25">
      <c r="F21" s="2">
        <v>13</v>
      </c>
      <c r="G21" s="8">
        <v>18.8</v>
      </c>
    </row>
    <row r="22" spans="1:16" x14ac:dyDescent="0.25">
      <c r="F22" s="2">
        <v>14</v>
      </c>
      <c r="G22" s="8">
        <v>14.2</v>
      </c>
    </row>
    <row r="23" spans="1:16" x14ac:dyDescent="0.25">
      <c r="F23" s="2">
        <v>15</v>
      </c>
      <c r="G23" s="8">
        <v>15</v>
      </c>
    </row>
    <row r="24" spans="1:16" x14ac:dyDescent="0.25">
      <c r="F24" s="2">
        <v>16</v>
      </c>
      <c r="G24" s="8">
        <v>8.6</v>
      </c>
    </row>
    <row r="25" spans="1:16" x14ac:dyDescent="0.25">
      <c r="F25" s="2">
        <v>17</v>
      </c>
      <c r="G25" s="8">
        <v>16.2</v>
      </c>
    </row>
    <row r="26" spans="1:16" x14ac:dyDescent="0.25">
      <c r="F26" s="2">
        <v>18</v>
      </c>
      <c r="G26" s="8">
        <v>10.6</v>
      </c>
    </row>
    <row r="27" spans="1:16" x14ac:dyDescent="0.25">
      <c r="F27" s="2">
        <v>19</v>
      </c>
      <c r="G27" s="8">
        <v>14.1</v>
      </c>
    </row>
    <row r="28" spans="1:16" x14ac:dyDescent="0.25">
      <c r="F28" s="2">
        <v>20</v>
      </c>
      <c r="G28" s="8">
        <v>15.7</v>
      </c>
    </row>
    <row r="29" spans="1:16" x14ac:dyDescent="0.25">
      <c r="F29" s="2">
        <v>21</v>
      </c>
      <c r="G29" s="8">
        <v>10.6</v>
      </c>
    </row>
    <row r="30" spans="1:16" x14ac:dyDescent="0.25">
      <c r="F30" s="2">
        <v>22</v>
      </c>
      <c r="G30" s="8">
        <v>13.3</v>
      </c>
    </row>
    <row r="31" spans="1:16" x14ac:dyDescent="0.25">
      <c r="F31" s="2">
        <v>23</v>
      </c>
      <c r="G31" s="8">
        <v>16.8</v>
      </c>
    </row>
    <row r="32" spans="1:16" x14ac:dyDescent="0.25">
      <c r="F32" s="2">
        <v>24</v>
      </c>
      <c r="G32" s="8">
        <v>19.3</v>
      </c>
    </row>
    <row r="33" spans="6:7" x14ac:dyDescent="0.25">
      <c r="F33" s="2">
        <v>25</v>
      </c>
      <c r="G33" s="8">
        <v>6.2</v>
      </c>
    </row>
    <row r="34" spans="6:7" x14ac:dyDescent="0.25">
      <c r="F34" s="2">
        <v>26</v>
      </c>
      <c r="G34" s="8">
        <v>8.5</v>
      </c>
    </row>
    <row r="35" spans="6:7" x14ac:dyDescent="0.25">
      <c r="F35" s="2">
        <v>27</v>
      </c>
      <c r="G35" s="8">
        <v>10.4</v>
      </c>
    </row>
    <row r="36" spans="6:7" x14ac:dyDescent="0.25">
      <c r="F36" s="2">
        <v>28</v>
      </c>
      <c r="G36" s="8">
        <v>4.5</v>
      </c>
    </row>
    <row r="37" spans="6:7" x14ac:dyDescent="0.25">
      <c r="F37" s="2">
        <v>29</v>
      </c>
      <c r="G37" s="8">
        <v>11.5</v>
      </c>
    </row>
    <row r="38" spans="6:7" x14ac:dyDescent="0.25">
      <c r="F38" s="2">
        <v>30</v>
      </c>
      <c r="G38" s="8">
        <v>18.899999999999999</v>
      </c>
    </row>
    <row r="39" spans="6:7" x14ac:dyDescent="0.25">
      <c r="F39" s="2">
        <v>31</v>
      </c>
      <c r="G39" s="8">
        <v>13.9</v>
      </c>
    </row>
    <row r="40" spans="6:7" x14ac:dyDescent="0.25">
      <c r="F40" s="2">
        <v>32</v>
      </c>
      <c r="G40" s="8">
        <v>16.2</v>
      </c>
    </row>
    <row r="41" spans="6:7" x14ac:dyDescent="0.25">
      <c r="F41" s="2">
        <v>33</v>
      </c>
      <c r="G41" s="8">
        <v>11.1</v>
      </c>
    </row>
    <row r="42" spans="6:7" x14ac:dyDescent="0.25">
      <c r="F42" s="2">
        <v>34</v>
      </c>
      <c r="G42" s="8">
        <v>12.6</v>
      </c>
    </row>
    <row r="43" spans="6:7" x14ac:dyDescent="0.25">
      <c r="F43" s="2">
        <v>35</v>
      </c>
      <c r="G43" s="8">
        <v>5.0999999999999996</v>
      </c>
    </row>
    <row r="44" spans="6:7" x14ac:dyDescent="0.25">
      <c r="F44" s="2">
        <v>36</v>
      </c>
      <c r="G44" s="8">
        <v>6.1</v>
      </c>
    </row>
    <row r="45" spans="6:7" x14ac:dyDescent="0.25">
      <c r="F45" s="2">
        <v>37</v>
      </c>
      <c r="G45" s="8">
        <v>9.6</v>
      </c>
    </row>
    <row r="46" spans="6:7" x14ac:dyDescent="0.25">
      <c r="F46" s="2">
        <v>38</v>
      </c>
      <c r="G46" s="8">
        <v>11.6</v>
      </c>
    </row>
    <row r="47" spans="6:7" x14ac:dyDescent="0.25">
      <c r="F47" s="2">
        <v>39</v>
      </c>
      <c r="G47" s="8">
        <v>9.8000000000000007</v>
      </c>
    </row>
    <row r="48" spans="6:7" x14ac:dyDescent="0.25">
      <c r="F48" s="2">
        <v>40</v>
      </c>
      <c r="G48" s="8">
        <v>10</v>
      </c>
    </row>
    <row r="49" spans="6:7" x14ac:dyDescent="0.25">
      <c r="F49" s="2">
        <v>41</v>
      </c>
      <c r="G49" s="8">
        <v>13.4</v>
      </c>
    </row>
    <row r="50" spans="6:7" x14ac:dyDescent="0.25">
      <c r="F50" s="2">
        <v>42</v>
      </c>
      <c r="G50" s="8">
        <v>19.600000000000001</v>
      </c>
    </row>
    <row r="51" spans="6:7" x14ac:dyDescent="0.25">
      <c r="F51" s="2">
        <v>43</v>
      </c>
      <c r="G51" s="8">
        <v>16.899999999999999</v>
      </c>
    </row>
    <row r="52" spans="6:7" x14ac:dyDescent="0.25">
      <c r="F52" s="2">
        <v>44</v>
      </c>
      <c r="G52" s="8">
        <v>19.3</v>
      </c>
    </row>
    <row r="53" spans="6:7" x14ac:dyDescent="0.25">
      <c r="F53" s="2">
        <v>45</v>
      </c>
      <c r="G53" s="8">
        <v>10.9</v>
      </c>
    </row>
    <row r="54" spans="6:7" x14ac:dyDescent="0.25">
      <c r="F54" s="2">
        <v>46</v>
      </c>
      <c r="G54" s="8">
        <v>20</v>
      </c>
    </row>
    <row r="55" spans="6:7" x14ac:dyDescent="0.25">
      <c r="F55" s="2">
        <v>47</v>
      </c>
      <c r="G55" s="8">
        <v>5.8</v>
      </c>
    </row>
    <row r="56" spans="6:7" x14ac:dyDescent="0.25">
      <c r="F56" s="2">
        <v>48</v>
      </c>
      <c r="G56" s="8">
        <v>19.2</v>
      </c>
    </row>
    <row r="57" spans="6:7" x14ac:dyDescent="0.25">
      <c r="F57" s="2">
        <v>49</v>
      </c>
      <c r="G57" s="8">
        <v>14.3</v>
      </c>
    </row>
    <row r="58" spans="6:7" x14ac:dyDescent="0.25">
      <c r="F58" s="2">
        <v>50</v>
      </c>
      <c r="G58" s="8">
        <v>19.399999999999999</v>
      </c>
    </row>
    <row r="59" spans="6:7" x14ac:dyDescent="0.25">
      <c r="F59" s="2">
        <v>51</v>
      </c>
      <c r="G59" s="8">
        <v>9.3000000000000007</v>
      </c>
    </row>
    <row r="60" spans="6:7" x14ac:dyDescent="0.25">
      <c r="F60" s="2">
        <v>52</v>
      </c>
      <c r="G60" s="8">
        <v>15.2</v>
      </c>
    </row>
    <row r="61" spans="6:7" x14ac:dyDescent="0.25">
      <c r="F61" s="2">
        <v>53</v>
      </c>
      <c r="G61" s="8">
        <v>4.8</v>
      </c>
    </row>
    <row r="62" spans="6:7" x14ac:dyDescent="0.25">
      <c r="F62" s="2">
        <v>54</v>
      </c>
      <c r="G62" s="8">
        <v>11.2</v>
      </c>
    </row>
    <row r="63" spans="6:7" x14ac:dyDescent="0.25">
      <c r="F63" s="2">
        <v>55</v>
      </c>
      <c r="G63" s="8">
        <v>16.899999999999999</v>
      </c>
    </row>
    <row r="64" spans="6:7" x14ac:dyDescent="0.25">
      <c r="F64" s="2">
        <v>56</v>
      </c>
      <c r="G64" s="8">
        <v>10.9</v>
      </c>
    </row>
    <row r="65" spans="6:7" x14ac:dyDescent="0.25">
      <c r="F65" s="2">
        <v>57</v>
      </c>
      <c r="G65" s="8">
        <v>12.1</v>
      </c>
    </row>
    <row r="66" spans="6:7" x14ac:dyDescent="0.25">
      <c r="F66" s="2">
        <v>58</v>
      </c>
      <c r="G66" s="8">
        <v>17.399999999999999</v>
      </c>
    </row>
    <row r="67" spans="6:7" x14ac:dyDescent="0.25">
      <c r="F67" s="2">
        <v>59</v>
      </c>
      <c r="G67" s="8">
        <v>7.9</v>
      </c>
    </row>
    <row r="68" spans="6:7" x14ac:dyDescent="0.25">
      <c r="F68" s="2">
        <v>60</v>
      </c>
      <c r="G68" s="8">
        <v>9.4</v>
      </c>
    </row>
    <row r="69" spans="6:7" x14ac:dyDescent="0.25">
      <c r="F69" s="2">
        <v>61</v>
      </c>
      <c r="G69" s="8">
        <v>7.6</v>
      </c>
    </row>
    <row r="70" spans="6:7" x14ac:dyDescent="0.25">
      <c r="F70" s="2">
        <v>62</v>
      </c>
      <c r="G70" s="8">
        <v>2.5</v>
      </c>
    </row>
    <row r="71" spans="6:7" x14ac:dyDescent="0.25">
      <c r="F71" s="2">
        <v>63</v>
      </c>
      <c r="G71" s="8">
        <v>2.2000000000000002</v>
      </c>
    </row>
    <row r="72" spans="6:7" x14ac:dyDescent="0.25">
      <c r="F72" s="2">
        <v>64</v>
      </c>
      <c r="G72" s="8">
        <v>11.7</v>
      </c>
    </row>
    <row r="73" spans="6:7" x14ac:dyDescent="0.25">
      <c r="F73" s="2">
        <v>65</v>
      </c>
      <c r="G73" s="8">
        <v>17.600000000000001</v>
      </c>
    </row>
    <row r="74" spans="6:7" x14ac:dyDescent="0.25">
      <c r="F74" s="2">
        <v>66</v>
      </c>
      <c r="G74" s="8">
        <v>2.5</v>
      </c>
    </row>
    <row r="75" spans="6:7" x14ac:dyDescent="0.25">
      <c r="F75" s="2">
        <v>67</v>
      </c>
      <c r="G75" s="8">
        <v>10.5</v>
      </c>
    </row>
    <row r="76" spans="6:7" x14ac:dyDescent="0.25">
      <c r="F76" s="2">
        <v>68</v>
      </c>
      <c r="G76" s="8">
        <v>7.7</v>
      </c>
    </row>
    <row r="77" spans="6:7" x14ac:dyDescent="0.25">
      <c r="F77" s="2">
        <v>69</v>
      </c>
      <c r="G77" s="8">
        <v>8.8000000000000007</v>
      </c>
    </row>
    <row r="78" spans="6:7" x14ac:dyDescent="0.25">
      <c r="F78" s="2">
        <v>70</v>
      </c>
      <c r="G78" s="8">
        <v>10.4</v>
      </c>
    </row>
    <row r="79" spans="6:7" x14ac:dyDescent="0.25">
      <c r="F79" s="2">
        <v>71</v>
      </c>
      <c r="G79" s="8">
        <v>18.7</v>
      </c>
    </row>
    <row r="80" spans="6:7" x14ac:dyDescent="0.25">
      <c r="F80" s="2">
        <v>72</v>
      </c>
      <c r="G80" s="8">
        <v>19.3</v>
      </c>
    </row>
    <row r="81" spans="6:7" x14ac:dyDescent="0.25">
      <c r="F81" s="2">
        <v>73</v>
      </c>
      <c r="G81" s="8">
        <v>13.6</v>
      </c>
    </row>
    <row r="82" spans="6:7" x14ac:dyDescent="0.25">
      <c r="F82" s="2">
        <v>74</v>
      </c>
      <c r="G82" s="8">
        <v>2.5</v>
      </c>
    </row>
    <row r="83" spans="6:7" x14ac:dyDescent="0.25">
      <c r="F83" s="2">
        <v>75</v>
      </c>
      <c r="G83" s="8">
        <v>13.3</v>
      </c>
    </row>
    <row r="84" spans="6:7" x14ac:dyDescent="0.25">
      <c r="F84" s="2">
        <v>76</v>
      </c>
      <c r="G84" s="8">
        <v>12.9</v>
      </c>
    </row>
    <row r="85" spans="6:7" x14ac:dyDescent="0.25">
      <c r="F85" s="2">
        <v>77</v>
      </c>
      <c r="G85" s="8">
        <v>14.1</v>
      </c>
    </row>
    <row r="86" spans="6:7" x14ac:dyDescent="0.25">
      <c r="F86" s="2">
        <v>78</v>
      </c>
      <c r="G86" s="8">
        <v>13.7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632C-797A-4C74-BFC3-8EE7E0EDD6DF}">
  <sheetPr codeName="Sheet7">
    <pageSetUpPr fitToPage="1"/>
  </sheetPr>
  <dimension ref="A1:G82"/>
  <sheetViews>
    <sheetView workbookViewId="0">
      <selection activeCell="G3" sqref="G3"/>
    </sheetView>
  </sheetViews>
  <sheetFormatPr defaultRowHeight="12.75" x14ac:dyDescent="0.2"/>
  <cols>
    <col min="1" max="1" width="10.5703125" style="9" customWidth="1"/>
    <col min="2" max="2" width="7" style="9" customWidth="1"/>
    <col min="3" max="3" width="9.140625" style="9"/>
    <col min="4" max="4" width="4.140625" style="9" customWidth="1"/>
    <col min="5" max="5" width="3.5703125" style="9" customWidth="1"/>
    <col min="6" max="6" width="5.140625" style="9" customWidth="1"/>
    <col min="7" max="16384" width="9.140625" style="9"/>
  </cols>
  <sheetData>
    <row r="1" spans="1:7" x14ac:dyDescent="0.2">
      <c r="C1" s="9" t="s">
        <v>183</v>
      </c>
    </row>
    <row r="2" spans="1:7" x14ac:dyDescent="0.2">
      <c r="A2" s="9" t="s">
        <v>6</v>
      </c>
      <c r="B2" s="9" t="s">
        <v>7</v>
      </c>
      <c r="C2" s="9">
        <v>1</v>
      </c>
      <c r="D2" s="9">
        <v>2</v>
      </c>
      <c r="E2" s="9">
        <v>3</v>
      </c>
      <c r="F2" s="9">
        <v>4</v>
      </c>
      <c r="G2" s="9" t="s">
        <v>184</v>
      </c>
    </row>
    <row r="3" spans="1:7" x14ac:dyDescent="0.2">
      <c r="A3" s="9">
        <v>4</v>
      </c>
      <c r="B3" s="9">
        <v>1</v>
      </c>
      <c r="C3" s="9">
        <v>9</v>
      </c>
      <c r="D3" s="9">
        <v>8</v>
      </c>
      <c r="E3" s="9">
        <v>6</v>
      </c>
      <c r="F3" s="9">
        <v>8</v>
      </c>
      <c r="G3" s="9">
        <f>HLOOKUP(A3,Qual,B3+1)</f>
        <v>8</v>
      </c>
    </row>
    <row r="4" spans="1:7" x14ac:dyDescent="0.2">
      <c r="A4" s="9">
        <v>1</v>
      </c>
      <c r="B4" s="9">
        <v>2</v>
      </c>
      <c r="C4" s="9">
        <v>10</v>
      </c>
      <c r="D4" s="9">
        <v>0</v>
      </c>
      <c r="E4" s="9">
        <v>5</v>
      </c>
      <c r="F4" s="9">
        <v>6</v>
      </c>
      <c r="G4" s="9">
        <f t="shared" ref="G4:G67" si="0">HLOOKUP(A4,Qual,B4+1)</f>
        <v>10</v>
      </c>
    </row>
    <row r="5" spans="1:7" x14ac:dyDescent="0.2">
      <c r="A5" s="9">
        <v>3</v>
      </c>
      <c r="B5" s="9">
        <v>3</v>
      </c>
      <c r="C5" s="9">
        <v>5</v>
      </c>
      <c r="D5" s="9">
        <v>8</v>
      </c>
      <c r="E5" s="9">
        <v>10</v>
      </c>
      <c r="F5" s="9">
        <v>5</v>
      </c>
      <c r="G5" s="9">
        <f t="shared" si="0"/>
        <v>10</v>
      </c>
    </row>
    <row r="6" spans="1:7" x14ac:dyDescent="0.2">
      <c r="A6" s="9">
        <v>1</v>
      </c>
      <c r="B6" s="9">
        <v>4</v>
      </c>
      <c r="C6" s="9">
        <v>4</v>
      </c>
      <c r="D6" s="9">
        <v>0</v>
      </c>
      <c r="E6" s="9">
        <v>5</v>
      </c>
      <c r="F6" s="9">
        <v>2</v>
      </c>
      <c r="G6" s="9">
        <f t="shared" si="0"/>
        <v>4</v>
      </c>
    </row>
    <row r="7" spans="1:7" x14ac:dyDescent="0.2">
      <c r="A7" s="9">
        <v>2</v>
      </c>
      <c r="B7" s="9">
        <v>5</v>
      </c>
      <c r="C7" s="9">
        <v>9</v>
      </c>
      <c r="D7" s="9">
        <v>10</v>
      </c>
      <c r="E7" s="9">
        <v>4</v>
      </c>
      <c r="F7" s="9">
        <v>5</v>
      </c>
      <c r="G7" s="9">
        <f t="shared" si="0"/>
        <v>10</v>
      </c>
    </row>
    <row r="8" spans="1:7" x14ac:dyDescent="0.2">
      <c r="A8" s="9">
        <v>3</v>
      </c>
      <c r="B8" s="9">
        <v>6</v>
      </c>
      <c r="C8" s="9">
        <v>5</v>
      </c>
      <c r="D8" s="9">
        <v>2</v>
      </c>
      <c r="E8" s="9">
        <v>7</v>
      </c>
      <c r="F8" s="9">
        <v>3</v>
      </c>
      <c r="G8" s="9">
        <f t="shared" si="0"/>
        <v>7</v>
      </c>
    </row>
    <row r="9" spans="1:7" x14ac:dyDescent="0.2">
      <c r="A9" s="9">
        <v>1</v>
      </c>
      <c r="B9" s="9">
        <v>7</v>
      </c>
      <c r="C9" s="9">
        <v>8</v>
      </c>
      <c r="D9" s="9">
        <v>3</v>
      </c>
      <c r="E9" s="9">
        <v>1</v>
      </c>
      <c r="F9" s="9">
        <v>2</v>
      </c>
      <c r="G9" s="9">
        <f t="shared" si="0"/>
        <v>8</v>
      </c>
    </row>
    <row r="10" spans="1:7" x14ac:dyDescent="0.2">
      <c r="A10" s="9">
        <v>3</v>
      </c>
      <c r="B10" s="9">
        <v>8</v>
      </c>
      <c r="C10" s="9">
        <v>2</v>
      </c>
      <c r="D10" s="9">
        <v>2</v>
      </c>
      <c r="E10" s="9">
        <v>9</v>
      </c>
      <c r="F10" s="9">
        <v>2</v>
      </c>
      <c r="G10" s="9">
        <f t="shared" si="0"/>
        <v>9</v>
      </c>
    </row>
    <row r="11" spans="1:7" x14ac:dyDescent="0.2">
      <c r="A11" s="9">
        <v>1</v>
      </c>
      <c r="B11" s="9">
        <v>9</v>
      </c>
      <c r="C11" s="9">
        <v>8</v>
      </c>
      <c r="D11" s="9">
        <v>7</v>
      </c>
      <c r="E11" s="9">
        <v>6</v>
      </c>
      <c r="F11" s="9">
        <v>3</v>
      </c>
      <c r="G11" s="9">
        <f t="shared" si="0"/>
        <v>8</v>
      </c>
    </row>
    <row r="12" spans="1:7" x14ac:dyDescent="0.2">
      <c r="A12" s="9">
        <v>4</v>
      </c>
      <c r="B12" s="9">
        <v>10</v>
      </c>
      <c r="C12" s="9">
        <v>7</v>
      </c>
      <c r="D12" s="9">
        <v>0</v>
      </c>
      <c r="E12" s="9">
        <v>1</v>
      </c>
      <c r="F12" s="9">
        <v>8</v>
      </c>
      <c r="G12" s="9">
        <f t="shared" si="0"/>
        <v>8</v>
      </c>
    </row>
    <row r="13" spans="1:7" x14ac:dyDescent="0.2">
      <c r="A13" s="9">
        <v>3</v>
      </c>
      <c r="B13" s="9">
        <v>11</v>
      </c>
      <c r="C13" s="9">
        <v>8</v>
      </c>
      <c r="D13" s="9">
        <v>1</v>
      </c>
      <c r="E13" s="9">
        <v>6</v>
      </c>
      <c r="F13" s="9">
        <v>6</v>
      </c>
      <c r="G13" s="9">
        <f t="shared" si="0"/>
        <v>6</v>
      </c>
    </row>
    <row r="14" spans="1:7" x14ac:dyDescent="0.2">
      <c r="A14" s="9">
        <v>2</v>
      </c>
      <c r="B14" s="9">
        <v>12</v>
      </c>
      <c r="C14" s="9">
        <v>0</v>
      </c>
      <c r="D14" s="9">
        <v>7</v>
      </c>
      <c r="E14" s="9">
        <v>1</v>
      </c>
      <c r="F14" s="9">
        <v>2</v>
      </c>
      <c r="G14" s="9">
        <f t="shared" si="0"/>
        <v>7</v>
      </c>
    </row>
    <row r="15" spans="1:7" x14ac:dyDescent="0.2">
      <c r="A15" s="9">
        <v>1</v>
      </c>
      <c r="B15" s="9">
        <v>13</v>
      </c>
      <c r="C15" s="9">
        <v>9</v>
      </c>
      <c r="D15" s="9">
        <v>0</v>
      </c>
      <c r="E15" s="9">
        <v>5</v>
      </c>
      <c r="F15" s="9">
        <v>4</v>
      </c>
      <c r="G15" s="9">
        <f t="shared" si="0"/>
        <v>9</v>
      </c>
    </row>
    <row r="16" spans="1:7" x14ac:dyDescent="0.2">
      <c r="A16" s="9">
        <v>4</v>
      </c>
      <c r="B16" s="9">
        <v>14</v>
      </c>
      <c r="C16" s="9">
        <v>9</v>
      </c>
      <c r="D16" s="9">
        <v>2</v>
      </c>
      <c r="E16" s="9">
        <v>2</v>
      </c>
      <c r="F16" s="9">
        <v>7</v>
      </c>
      <c r="G16" s="9">
        <f t="shared" si="0"/>
        <v>7</v>
      </c>
    </row>
    <row r="17" spans="1:7" x14ac:dyDescent="0.2">
      <c r="A17" s="9">
        <v>3</v>
      </c>
      <c r="B17" s="9">
        <v>15</v>
      </c>
      <c r="C17" s="9">
        <v>1</v>
      </c>
      <c r="D17" s="9">
        <v>3</v>
      </c>
      <c r="E17" s="9">
        <v>8</v>
      </c>
      <c r="F17" s="9">
        <v>4</v>
      </c>
      <c r="G17" s="9">
        <f t="shared" si="0"/>
        <v>8</v>
      </c>
    </row>
    <row r="18" spans="1:7" x14ac:dyDescent="0.2">
      <c r="A18" s="9">
        <v>1</v>
      </c>
      <c r="B18" s="9">
        <v>16</v>
      </c>
      <c r="C18" s="9">
        <v>9</v>
      </c>
      <c r="D18" s="9">
        <v>6</v>
      </c>
      <c r="E18" s="9">
        <v>4</v>
      </c>
      <c r="F18" s="9">
        <v>5</v>
      </c>
      <c r="G18" s="9">
        <f t="shared" si="0"/>
        <v>9</v>
      </c>
    </row>
    <row r="19" spans="1:7" x14ac:dyDescent="0.2">
      <c r="A19" s="9">
        <v>1</v>
      </c>
      <c r="B19" s="9">
        <v>17</v>
      </c>
      <c r="C19" s="9">
        <v>8</v>
      </c>
      <c r="D19" s="9">
        <v>0</v>
      </c>
      <c r="E19" s="9">
        <v>5</v>
      </c>
      <c r="F19" s="9">
        <v>0</v>
      </c>
      <c r="G19" s="9">
        <f t="shared" si="0"/>
        <v>8</v>
      </c>
    </row>
    <row r="20" spans="1:7" x14ac:dyDescent="0.2">
      <c r="A20" s="9">
        <v>2</v>
      </c>
      <c r="B20" s="9">
        <v>18</v>
      </c>
      <c r="C20" s="9">
        <v>6</v>
      </c>
      <c r="D20" s="9">
        <v>7</v>
      </c>
      <c r="E20" s="9">
        <v>6</v>
      </c>
      <c r="F20" s="9">
        <v>3</v>
      </c>
      <c r="G20" s="9">
        <f t="shared" si="0"/>
        <v>7</v>
      </c>
    </row>
    <row r="21" spans="1:7" x14ac:dyDescent="0.2">
      <c r="A21" s="9">
        <v>3</v>
      </c>
      <c r="B21" s="9">
        <v>19</v>
      </c>
      <c r="C21" s="9">
        <v>3</v>
      </c>
      <c r="D21" s="9">
        <v>4</v>
      </c>
      <c r="E21" s="9">
        <v>5</v>
      </c>
      <c r="F21" s="9">
        <v>4</v>
      </c>
      <c r="G21" s="9">
        <f t="shared" si="0"/>
        <v>5</v>
      </c>
    </row>
    <row r="22" spans="1:7" x14ac:dyDescent="0.2">
      <c r="A22" s="9">
        <v>2</v>
      </c>
      <c r="B22" s="9">
        <v>20</v>
      </c>
      <c r="C22" s="9">
        <v>3</v>
      </c>
      <c r="D22" s="9">
        <v>9</v>
      </c>
      <c r="E22" s="9">
        <v>4</v>
      </c>
      <c r="F22" s="9">
        <v>4</v>
      </c>
      <c r="G22" s="9">
        <f t="shared" si="0"/>
        <v>9</v>
      </c>
    </row>
    <row r="23" spans="1:7" x14ac:dyDescent="0.2">
      <c r="A23" s="9">
        <v>3</v>
      </c>
      <c r="B23" s="9">
        <v>21</v>
      </c>
      <c r="C23" s="9">
        <v>1</v>
      </c>
      <c r="D23" s="9">
        <v>6</v>
      </c>
      <c r="E23" s="9">
        <v>9</v>
      </c>
      <c r="F23" s="9">
        <v>1</v>
      </c>
      <c r="G23" s="9">
        <f t="shared" si="0"/>
        <v>9</v>
      </c>
    </row>
    <row r="24" spans="1:7" x14ac:dyDescent="0.2">
      <c r="A24" s="9">
        <v>4</v>
      </c>
      <c r="B24" s="9">
        <v>22</v>
      </c>
      <c r="C24" s="9">
        <v>5</v>
      </c>
      <c r="D24" s="9">
        <v>1</v>
      </c>
      <c r="E24" s="9">
        <v>3</v>
      </c>
      <c r="F24" s="9">
        <v>7</v>
      </c>
      <c r="G24" s="9">
        <f t="shared" si="0"/>
        <v>7</v>
      </c>
    </row>
    <row r="25" spans="1:7" x14ac:dyDescent="0.2">
      <c r="A25" s="9">
        <v>3</v>
      </c>
      <c r="B25" s="9">
        <v>23</v>
      </c>
      <c r="C25" s="9">
        <v>8</v>
      </c>
      <c r="D25" s="9">
        <v>7</v>
      </c>
      <c r="E25" s="9">
        <v>10</v>
      </c>
      <c r="F25" s="9">
        <v>2</v>
      </c>
      <c r="G25" s="9">
        <f t="shared" si="0"/>
        <v>10</v>
      </c>
    </row>
    <row r="26" spans="1:7" x14ac:dyDescent="0.2">
      <c r="A26" s="9">
        <v>3</v>
      </c>
      <c r="B26" s="9">
        <v>24</v>
      </c>
      <c r="C26" s="9">
        <v>3</v>
      </c>
      <c r="D26" s="9">
        <v>6</v>
      </c>
      <c r="E26" s="9">
        <v>4</v>
      </c>
      <c r="F26" s="9">
        <v>4</v>
      </c>
      <c r="G26" s="9">
        <f t="shared" si="0"/>
        <v>4</v>
      </c>
    </row>
    <row r="27" spans="1:7" x14ac:dyDescent="0.2">
      <c r="A27" s="9">
        <v>1</v>
      </c>
      <c r="B27" s="9">
        <v>25</v>
      </c>
      <c r="C27" s="9">
        <v>7</v>
      </c>
      <c r="D27" s="9">
        <v>1</v>
      </c>
      <c r="E27" s="9">
        <v>1</v>
      </c>
      <c r="F27" s="9">
        <v>0</v>
      </c>
      <c r="G27" s="9">
        <f t="shared" si="0"/>
        <v>7</v>
      </c>
    </row>
    <row r="28" spans="1:7" x14ac:dyDescent="0.2">
      <c r="A28" s="9">
        <v>3</v>
      </c>
      <c r="B28" s="9">
        <v>26</v>
      </c>
      <c r="C28" s="9">
        <v>0</v>
      </c>
      <c r="D28" s="9">
        <v>9</v>
      </c>
      <c r="E28" s="9">
        <v>8</v>
      </c>
      <c r="F28" s="9">
        <v>1</v>
      </c>
      <c r="G28" s="9">
        <f t="shared" si="0"/>
        <v>8</v>
      </c>
    </row>
    <row r="29" spans="1:7" x14ac:dyDescent="0.2">
      <c r="A29" s="9">
        <v>2</v>
      </c>
      <c r="B29" s="9">
        <v>27</v>
      </c>
      <c r="C29" s="9">
        <v>3</v>
      </c>
      <c r="D29" s="9">
        <v>9</v>
      </c>
      <c r="E29" s="9">
        <v>1</v>
      </c>
      <c r="F29" s="9">
        <v>5</v>
      </c>
      <c r="G29" s="9">
        <f t="shared" si="0"/>
        <v>9</v>
      </c>
    </row>
    <row r="30" spans="1:7" x14ac:dyDescent="0.2">
      <c r="A30" s="9">
        <v>2</v>
      </c>
      <c r="B30" s="9">
        <v>28</v>
      </c>
      <c r="C30" s="9">
        <v>2</v>
      </c>
      <c r="D30" s="9">
        <v>4</v>
      </c>
      <c r="E30" s="9">
        <v>0</v>
      </c>
      <c r="F30" s="9">
        <v>1</v>
      </c>
      <c r="G30" s="9">
        <f t="shared" si="0"/>
        <v>4</v>
      </c>
    </row>
    <row r="31" spans="1:7" x14ac:dyDescent="0.2">
      <c r="A31" s="9">
        <v>2</v>
      </c>
      <c r="B31" s="9">
        <v>29</v>
      </c>
      <c r="C31" s="9">
        <v>1</v>
      </c>
      <c r="D31" s="9">
        <v>6</v>
      </c>
      <c r="E31" s="9">
        <v>7</v>
      </c>
      <c r="F31" s="9">
        <v>3</v>
      </c>
      <c r="G31" s="9">
        <f t="shared" si="0"/>
        <v>6</v>
      </c>
    </row>
    <row r="32" spans="1:7" x14ac:dyDescent="0.2">
      <c r="A32" s="9">
        <v>2</v>
      </c>
      <c r="B32" s="9">
        <v>30</v>
      </c>
      <c r="C32" s="9">
        <v>2</v>
      </c>
      <c r="D32" s="9">
        <v>3</v>
      </c>
      <c r="E32" s="9">
        <v>3</v>
      </c>
      <c r="F32" s="9">
        <v>0</v>
      </c>
      <c r="G32" s="9">
        <f t="shared" si="0"/>
        <v>3</v>
      </c>
    </row>
    <row r="33" spans="1:7" x14ac:dyDescent="0.2">
      <c r="A33" s="9">
        <v>4</v>
      </c>
      <c r="B33" s="9">
        <v>31</v>
      </c>
      <c r="C33" s="9">
        <v>3</v>
      </c>
      <c r="D33" s="9">
        <v>5</v>
      </c>
      <c r="E33" s="9">
        <v>4</v>
      </c>
      <c r="F33" s="9">
        <v>8</v>
      </c>
      <c r="G33" s="9">
        <f t="shared" si="0"/>
        <v>8</v>
      </c>
    </row>
    <row r="34" spans="1:7" x14ac:dyDescent="0.2">
      <c r="A34" s="9">
        <v>4</v>
      </c>
      <c r="B34" s="9">
        <v>32</v>
      </c>
      <c r="C34" s="9">
        <v>1</v>
      </c>
      <c r="D34" s="9">
        <v>1</v>
      </c>
      <c r="E34" s="9">
        <v>3</v>
      </c>
      <c r="F34" s="9">
        <v>7</v>
      </c>
      <c r="G34" s="9">
        <f t="shared" si="0"/>
        <v>7</v>
      </c>
    </row>
    <row r="35" spans="1:7" x14ac:dyDescent="0.2">
      <c r="A35" s="9">
        <v>4</v>
      </c>
      <c r="B35" s="9">
        <v>33</v>
      </c>
      <c r="C35" s="9">
        <v>5</v>
      </c>
      <c r="D35" s="9">
        <v>1</v>
      </c>
      <c r="E35" s="9">
        <v>2</v>
      </c>
      <c r="F35" s="9">
        <v>6</v>
      </c>
      <c r="G35" s="9">
        <f t="shared" si="0"/>
        <v>6</v>
      </c>
    </row>
    <row r="36" spans="1:7" x14ac:dyDescent="0.2">
      <c r="A36" s="9">
        <v>1</v>
      </c>
      <c r="B36" s="9">
        <v>34</v>
      </c>
      <c r="C36" s="9">
        <v>8</v>
      </c>
      <c r="D36" s="9">
        <v>2</v>
      </c>
      <c r="E36" s="9">
        <v>3</v>
      </c>
      <c r="F36" s="9">
        <v>3</v>
      </c>
      <c r="G36" s="9">
        <f t="shared" si="0"/>
        <v>8</v>
      </c>
    </row>
    <row r="37" spans="1:7" hidden="1" x14ac:dyDescent="0.2">
      <c r="A37" s="9">
        <v>4</v>
      </c>
      <c r="B37" s="9">
        <v>35</v>
      </c>
      <c r="C37" s="9">
        <v>1</v>
      </c>
      <c r="D37" s="9">
        <v>8</v>
      </c>
      <c r="E37" s="9">
        <v>6</v>
      </c>
      <c r="F37" s="9">
        <v>9</v>
      </c>
      <c r="G37" s="9">
        <f t="shared" si="0"/>
        <v>9</v>
      </c>
    </row>
    <row r="38" spans="1:7" hidden="1" x14ac:dyDescent="0.2">
      <c r="A38" s="9">
        <v>2</v>
      </c>
      <c r="B38" s="9">
        <v>36</v>
      </c>
      <c r="C38" s="9">
        <v>1</v>
      </c>
      <c r="D38" s="9">
        <v>9</v>
      </c>
      <c r="E38" s="9">
        <v>1</v>
      </c>
      <c r="F38" s="9">
        <v>6</v>
      </c>
      <c r="G38" s="9">
        <f t="shared" si="0"/>
        <v>9</v>
      </c>
    </row>
    <row r="39" spans="1:7" hidden="1" x14ac:dyDescent="0.2">
      <c r="A39" s="9">
        <v>4</v>
      </c>
      <c r="B39" s="9">
        <v>37</v>
      </c>
      <c r="C39" s="9">
        <v>6</v>
      </c>
      <c r="D39" s="9">
        <v>1</v>
      </c>
      <c r="E39" s="9">
        <v>8</v>
      </c>
      <c r="F39" s="9">
        <v>10</v>
      </c>
      <c r="G39" s="9">
        <f t="shared" si="0"/>
        <v>10</v>
      </c>
    </row>
    <row r="40" spans="1:7" hidden="1" x14ac:dyDescent="0.2">
      <c r="A40" s="9">
        <v>4</v>
      </c>
      <c r="B40" s="9">
        <v>38</v>
      </c>
      <c r="C40" s="9">
        <v>6</v>
      </c>
      <c r="D40" s="9">
        <v>1</v>
      </c>
      <c r="E40" s="9">
        <v>7</v>
      </c>
      <c r="F40" s="9">
        <v>9</v>
      </c>
      <c r="G40" s="9">
        <f t="shared" si="0"/>
        <v>9</v>
      </c>
    </row>
    <row r="41" spans="1:7" hidden="1" x14ac:dyDescent="0.2">
      <c r="A41" s="9">
        <v>4</v>
      </c>
      <c r="B41" s="9">
        <v>39</v>
      </c>
      <c r="C41" s="9">
        <v>1</v>
      </c>
      <c r="D41" s="9">
        <v>2</v>
      </c>
      <c r="E41" s="9">
        <v>6</v>
      </c>
      <c r="F41" s="9">
        <v>6</v>
      </c>
      <c r="G41" s="9">
        <f t="shared" si="0"/>
        <v>6</v>
      </c>
    </row>
    <row r="42" spans="1:7" hidden="1" x14ac:dyDescent="0.2">
      <c r="A42" s="9">
        <v>1</v>
      </c>
      <c r="B42" s="9">
        <v>40</v>
      </c>
      <c r="C42" s="9">
        <v>2</v>
      </c>
      <c r="D42" s="9">
        <v>1</v>
      </c>
      <c r="E42" s="9">
        <v>3</v>
      </c>
      <c r="F42" s="9">
        <v>5</v>
      </c>
      <c r="G42" s="9">
        <f t="shared" si="0"/>
        <v>2</v>
      </c>
    </row>
    <row r="43" spans="1:7" hidden="1" x14ac:dyDescent="0.2">
      <c r="A43" s="9">
        <v>2</v>
      </c>
      <c r="B43" s="9">
        <v>41</v>
      </c>
      <c r="C43" s="9">
        <v>2</v>
      </c>
      <c r="D43" s="9">
        <v>7</v>
      </c>
      <c r="E43" s="9">
        <v>0</v>
      </c>
      <c r="F43" s="9">
        <v>5</v>
      </c>
      <c r="G43" s="9">
        <f t="shared" si="0"/>
        <v>7</v>
      </c>
    </row>
    <row r="44" spans="1:7" hidden="1" x14ac:dyDescent="0.2">
      <c r="A44" s="9">
        <v>1</v>
      </c>
      <c r="B44" s="9">
        <v>42</v>
      </c>
      <c r="C44" s="9">
        <v>6</v>
      </c>
      <c r="D44" s="9">
        <v>6</v>
      </c>
      <c r="E44" s="9">
        <v>4</v>
      </c>
      <c r="F44" s="9">
        <v>8</v>
      </c>
      <c r="G44" s="9">
        <f t="shared" si="0"/>
        <v>6</v>
      </c>
    </row>
    <row r="45" spans="1:7" hidden="1" x14ac:dyDescent="0.2">
      <c r="A45" s="9">
        <v>3</v>
      </c>
      <c r="B45" s="9">
        <v>43</v>
      </c>
      <c r="C45" s="9">
        <v>0</v>
      </c>
      <c r="D45" s="9">
        <v>2</v>
      </c>
      <c r="E45" s="9">
        <v>9</v>
      </c>
      <c r="F45" s="9">
        <v>5</v>
      </c>
      <c r="G45" s="9">
        <f t="shared" si="0"/>
        <v>9</v>
      </c>
    </row>
    <row r="46" spans="1:7" hidden="1" x14ac:dyDescent="0.2">
      <c r="A46" s="9">
        <v>1</v>
      </c>
      <c r="B46" s="9">
        <v>44</v>
      </c>
      <c r="C46" s="9">
        <v>7</v>
      </c>
      <c r="D46" s="9">
        <v>7</v>
      </c>
      <c r="E46" s="9">
        <v>4</v>
      </c>
      <c r="F46" s="9">
        <v>2</v>
      </c>
      <c r="G46" s="9">
        <f t="shared" si="0"/>
        <v>7</v>
      </c>
    </row>
    <row r="47" spans="1:7" hidden="1" x14ac:dyDescent="0.2">
      <c r="A47" s="9">
        <v>1</v>
      </c>
      <c r="B47" s="9">
        <v>45</v>
      </c>
      <c r="C47" s="9">
        <v>10</v>
      </c>
      <c r="D47" s="9">
        <v>2</v>
      </c>
      <c r="E47" s="9">
        <v>0</v>
      </c>
      <c r="F47" s="9">
        <v>0</v>
      </c>
      <c r="G47" s="9">
        <f t="shared" si="0"/>
        <v>10</v>
      </c>
    </row>
    <row r="48" spans="1:7" hidden="1" x14ac:dyDescent="0.2">
      <c r="A48" s="9">
        <v>3</v>
      </c>
      <c r="B48" s="9">
        <v>46</v>
      </c>
      <c r="C48" s="9">
        <v>1</v>
      </c>
      <c r="D48" s="9">
        <v>9</v>
      </c>
      <c r="E48" s="9">
        <v>9</v>
      </c>
      <c r="F48" s="9">
        <v>8</v>
      </c>
      <c r="G48" s="9">
        <f t="shared" si="0"/>
        <v>9</v>
      </c>
    </row>
    <row r="49" spans="1:7" hidden="1" x14ac:dyDescent="0.2">
      <c r="A49" s="9">
        <v>2</v>
      </c>
      <c r="B49" s="9">
        <v>47</v>
      </c>
      <c r="C49" s="9">
        <v>3</v>
      </c>
      <c r="D49" s="9">
        <v>6</v>
      </c>
      <c r="E49" s="9">
        <v>5</v>
      </c>
      <c r="F49" s="9">
        <v>0</v>
      </c>
      <c r="G49" s="9">
        <f t="shared" si="0"/>
        <v>6</v>
      </c>
    </row>
    <row r="50" spans="1:7" hidden="1" x14ac:dyDescent="0.2">
      <c r="A50" s="9">
        <v>4</v>
      </c>
      <c r="B50" s="9">
        <v>48</v>
      </c>
      <c r="C50" s="9">
        <v>2</v>
      </c>
      <c r="D50" s="9">
        <v>7</v>
      </c>
      <c r="E50" s="9">
        <v>2</v>
      </c>
      <c r="F50" s="9">
        <v>9</v>
      </c>
      <c r="G50" s="9">
        <f t="shared" si="0"/>
        <v>9</v>
      </c>
    </row>
    <row r="51" spans="1:7" hidden="1" x14ac:dyDescent="0.2">
      <c r="A51" s="9">
        <v>4</v>
      </c>
      <c r="B51" s="9">
        <v>49</v>
      </c>
      <c r="C51" s="9">
        <v>7</v>
      </c>
      <c r="D51" s="9">
        <v>9</v>
      </c>
      <c r="E51" s="9">
        <v>3</v>
      </c>
      <c r="F51" s="9">
        <v>9</v>
      </c>
      <c r="G51" s="9">
        <f t="shared" si="0"/>
        <v>9</v>
      </c>
    </row>
    <row r="52" spans="1:7" hidden="1" x14ac:dyDescent="0.2">
      <c r="A52" s="9">
        <v>2</v>
      </c>
      <c r="B52" s="9">
        <v>50</v>
      </c>
      <c r="C52" s="9">
        <v>0</v>
      </c>
      <c r="D52" s="9">
        <v>10</v>
      </c>
      <c r="E52" s="9">
        <v>1</v>
      </c>
      <c r="F52" s="9">
        <v>3</v>
      </c>
      <c r="G52" s="9">
        <f t="shared" si="0"/>
        <v>10</v>
      </c>
    </row>
    <row r="53" spans="1:7" hidden="1" x14ac:dyDescent="0.2">
      <c r="A53" s="9">
        <v>2</v>
      </c>
      <c r="B53" s="9">
        <v>51</v>
      </c>
      <c r="C53" s="9">
        <v>8</v>
      </c>
      <c r="D53" s="9">
        <v>10</v>
      </c>
      <c r="E53" s="9">
        <v>5</v>
      </c>
      <c r="F53" s="9">
        <v>7</v>
      </c>
      <c r="G53" s="9">
        <f t="shared" si="0"/>
        <v>10</v>
      </c>
    </row>
    <row r="54" spans="1:7" hidden="1" x14ac:dyDescent="0.2">
      <c r="A54" s="9">
        <v>3</v>
      </c>
      <c r="B54" s="9">
        <v>52</v>
      </c>
      <c r="C54" s="9">
        <v>8</v>
      </c>
      <c r="D54" s="9">
        <v>2</v>
      </c>
      <c r="E54" s="9">
        <v>8</v>
      </c>
      <c r="F54" s="9">
        <v>3</v>
      </c>
      <c r="G54" s="9">
        <f t="shared" si="0"/>
        <v>8</v>
      </c>
    </row>
    <row r="55" spans="1:7" hidden="1" x14ac:dyDescent="0.2">
      <c r="A55" s="9">
        <v>4</v>
      </c>
      <c r="B55" s="9">
        <v>53</v>
      </c>
      <c r="C55" s="9">
        <v>2</v>
      </c>
      <c r="D55" s="9">
        <v>2</v>
      </c>
      <c r="E55" s="9">
        <v>5</v>
      </c>
      <c r="F55" s="9">
        <v>5</v>
      </c>
      <c r="G55" s="9">
        <f t="shared" si="0"/>
        <v>5</v>
      </c>
    </row>
    <row r="56" spans="1:7" hidden="1" x14ac:dyDescent="0.2">
      <c r="A56" s="9">
        <v>3</v>
      </c>
      <c r="B56" s="9">
        <v>54</v>
      </c>
      <c r="C56" s="9">
        <v>8</v>
      </c>
      <c r="D56" s="9">
        <v>1</v>
      </c>
      <c r="E56" s="9">
        <v>6</v>
      </c>
      <c r="F56" s="9">
        <v>9</v>
      </c>
      <c r="G56" s="9">
        <f t="shared" si="0"/>
        <v>6</v>
      </c>
    </row>
    <row r="57" spans="1:7" hidden="1" x14ac:dyDescent="0.2">
      <c r="A57" s="9">
        <v>4</v>
      </c>
      <c r="B57" s="9">
        <v>55</v>
      </c>
      <c r="C57" s="9">
        <v>2</v>
      </c>
      <c r="D57" s="9">
        <v>9</v>
      </c>
      <c r="E57" s="9">
        <v>8</v>
      </c>
      <c r="F57" s="9">
        <v>6</v>
      </c>
      <c r="G57" s="9">
        <f t="shared" si="0"/>
        <v>6</v>
      </c>
    </row>
    <row r="58" spans="1:7" hidden="1" x14ac:dyDescent="0.2">
      <c r="A58" s="9">
        <v>3</v>
      </c>
      <c r="B58" s="9">
        <v>56</v>
      </c>
      <c r="C58" s="9">
        <v>3</v>
      </c>
      <c r="D58" s="9">
        <v>8</v>
      </c>
      <c r="E58" s="9">
        <v>5</v>
      </c>
      <c r="F58" s="9">
        <v>0</v>
      </c>
      <c r="G58" s="9">
        <f t="shared" si="0"/>
        <v>5</v>
      </c>
    </row>
    <row r="59" spans="1:7" hidden="1" x14ac:dyDescent="0.2">
      <c r="A59" s="9">
        <v>3</v>
      </c>
      <c r="B59" s="9">
        <v>57</v>
      </c>
      <c r="C59" s="9">
        <v>5</v>
      </c>
      <c r="D59" s="9">
        <v>2</v>
      </c>
      <c r="E59" s="9">
        <v>3</v>
      </c>
      <c r="F59" s="9">
        <v>2</v>
      </c>
      <c r="G59" s="9">
        <f t="shared" si="0"/>
        <v>3</v>
      </c>
    </row>
    <row r="60" spans="1:7" hidden="1" x14ac:dyDescent="0.2">
      <c r="A60" s="9">
        <v>3</v>
      </c>
      <c r="B60" s="9">
        <v>58</v>
      </c>
      <c r="C60" s="9">
        <v>0</v>
      </c>
      <c r="D60" s="9">
        <v>3</v>
      </c>
      <c r="E60" s="9">
        <v>6</v>
      </c>
      <c r="F60" s="9">
        <v>2</v>
      </c>
      <c r="G60" s="9">
        <f t="shared" si="0"/>
        <v>6</v>
      </c>
    </row>
    <row r="61" spans="1:7" hidden="1" x14ac:dyDescent="0.2">
      <c r="A61" s="9">
        <v>3</v>
      </c>
      <c r="B61" s="9">
        <v>59</v>
      </c>
      <c r="C61" s="9">
        <v>3</v>
      </c>
      <c r="D61" s="9">
        <v>5</v>
      </c>
      <c r="E61" s="9">
        <v>8</v>
      </c>
      <c r="F61" s="9">
        <v>9</v>
      </c>
      <c r="G61" s="9">
        <f t="shared" si="0"/>
        <v>8</v>
      </c>
    </row>
    <row r="62" spans="1:7" hidden="1" x14ac:dyDescent="0.2">
      <c r="A62" s="9">
        <v>3</v>
      </c>
      <c r="B62" s="9">
        <v>60</v>
      </c>
      <c r="C62" s="9">
        <v>4</v>
      </c>
      <c r="D62" s="9">
        <v>5</v>
      </c>
      <c r="E62" s="9">
        <v>5</v>
      </c>
      <c r="F62" s="9">
        <v>1</v>
      </c>
      <c r="G62" s="9">
        <f t="shared" si="0"/>
        <v>5</v>
      </c>
    </row>
    <row r="63" spans="1:7" hidden="1" x14ac:dyDescent="0.2">
      <c r="A63" s="9">
        <v>1</v>
      </c>
      <c r="B63" s="9">
        <v>61</v>
      </c>
      <c r="C63" s="9">
        <v>5</v>
      </c>
      <c r="D63" s="9">
        <v>3</v>
      </c>
      <c r="E63" s="9">
        <v>1</v>
      </c>
      <c r="F63" s="9">
        <v>5</v>
      </c>
      <c r="G63" s="9">
        <f t="shared" si="0"/>
        <v>5</v>
      </c>
    </row>
    <row r="64" spans="1:7" hidden="1" x14ac:dyDescent="0.2">
      <c r="A64" s="9">
        <v>4</v>
      </c>
      <c r="B64" s="9">
        <v>62</v>
      </c>
      <c r="C64" s="9">
        <v>0</v>
      </c>
      <c r="D64" s="9">
        <v>9</v>
      </c>
      <c r="E64" s="9">
        <v>2</v>
      </c>
      <c r="F64" s="9">
        <v>9</v>
      </c>
      <c r="G64" s="9">
        <f t="shared" si="0"/>
        <v>9</v>
      </c>
    </row>
    <row r="65" spans="1:7" hidden="1" x14ac:dyDescent="0.2">
      <c r="A65" s="9">
        <v>3</v>
      </c>
      <c r="B65" s="9">
        <v>63</v>
      </c>
      <c r="C65" s="9">
        <v>1</v>
      </c>
      <c r="D65" s="9">
        <v>3</v>
      </c>
      <c r="E65" s="9">
        <v>4</v>
      </c>
      <c r="F65" s="9">
        <v>3</v>
      </c>
      <c r="G65" s="9">
        <f t="shared" si="0"/>
        <v>4</v>
      </c>
    </row>
    <row r="66" spans="1:7" hidden="1" x14ac:dyDescent="0.2">
      <c r="A66" s="9">
        <v>2</v>
      </c>
      <c r="B66" s="9">
        <v>64</v>
      </c>
      <c r="C66" s="9">
        <v>4</v>
      </c>
      <c r="D66" s="9">
        <v>9</v>
      </c>
      <c r="E66" s="9">
        <v>6</v>
      </c>
      <c r="F66" s="9">
        <v>0</v>
      </c>
      <c r="G66" s="9">
        <f t="shared" si="0"/>
        <v>9</v>
      </c>
    </row>
    <row r="67" spans="1:7" hidden="1" x14ac:dyDescent="0.2">
      <c r="A67" s="9">
        <v>4</v>
      </c>
      <c r="B67" s="9">
        <v>65</v>
      </c>
      <c r="C67" s="9">
        <v>4</v>
      </c>
      <c r="D67" s="9">
        <v>3</v>
      </c>
      <c r="E67" s="9">
        <v>2</v>
      </c>
      <c r="F67" s="9">
        <v>9</v>
      </c>
      <c r="G67" s="9">
        <f t="shared" si="0"/>
        <v>9</v>
      </c>
    </row>
    <row r="68" spans="1:7" hidden="1" x14ac:dyDescent="0.2">
      <c r="A68" s="9">
        <v>1</v>
      </c>
      <c r="B68" s="9">
        <v>66</v>
      </c>
      <c r="C68" s="9">
        <v>9</v>
      </c>
      <c r="D68" s="9">
        <v>8</v>
      </c>
      <c r="E68" s="9">
        <v>1</v>
      </c>
      <c r="F68" s="9">
        <v>7</v>
      </c>
      <c r="G68" s="9">
        <f t="shared" ref="G68:G82" si="1">HLOOKUP(A68,Qual,B68+1)</f>
        <v>9</v>
      </c>
    </row>
    <row r="69" spans="1:7" hidden="1" x14ac:dyDescent="0.2">
      <c r="A69" s="9">
        <v>4</v>
      </c>
      <c r="B69" s="9">
        <v>67</v>
      </c>
      <c r="C69" s="9">
        <v>7</v>
      </c>
      <c r="D69" s="9">
        <v>6</v>
      </c>
      <c r="E69" s="9">
        <v>2</v>
      </c>
      <c r="F69" s="9">
        <v>5</v>
      </c>
      <c r="G69" s="9">
        <f t="shared" si="1"/>
        <v>5</v>
      </c>
    </row>
    <row r="70" spans="1:7" x14ac:dyDescent="0.2">
      <c r="A70" s="9">
        <v>4</v>
      </c>
      <c r="B70" s="9">
        <v>68</v>
      </c>
      <c r="C70" s="9">
        <v>4</v>
      </c>
      <c r="D70" s="9">
        <v>3</v>
      </c>
      <c r="E70" s="9">
        <v>1</v>
      </c>
      <c r="F70" s="9">
        <v>7</v>
      </c>
      <c r="G70" s="9">
        <f t="shared" si="1"/>
        <v>7</v>
      </c>
    </row>
    <row r="71" spans="1:7" x14ac:dyDescent="0.2">
      <c r="A71" s="9">
        <v>3</v>
      </c>
      <c r="B71" s="9">
        <v>69</v>
      </c>
      <c r="C71" s="9">
        <v>4</v>
      </c>
      <c r="D71" s="9">
        <v>4</v>
      </c>
      <c r="E71" s="9">
        <v>7</v>
      </c>
      <c r="F71" s="9">
        <v>2</v>
      </c>
      <c r="G71" s="9">
        <f t="shared" si="1"/>
        <v>7</v>
      </c>
    </row>
    <row r="72" spans="1:7" x14ac:dyDescent="0.2">
      <c r="A72" s="9">
        <v>1</v>
      </c>
      <c r="B72" s="9">
        <v>70</v>
      </c>
      <c r="C72" s="9">
        <v>9</v>
      </c>
      <c r="D72" s="9">
        <v>0</v>
      </c>
      <c r="E72" s="9">
        <v>3</v>
      </c>
      <c r="F72" s="9">
        <v>4</v>
      </c>
      <c r="G72" s="9">
        <f t="shared" si="1"/>
        <v>9</v>
      </c>
    </row>
    <row r="73" spans="1:7" x14ac:dyDescent="0.2">
      <c r="A73" s="9">
        <v>1</v>
      </c>
      <c r="B73" s="9">
        <v>71</v>
      </c>
      <c r="C73" s="9">
        <v>3</v>
      </c>
      <c r="D73" s="9">
        <v>4</v>
      </c>
      <c r="E73" s="9">
        <v>2</v>
      </c>
      <c r="F73" s="9">
        <v>2</v>
      </c>
      <c r="G73" s="9">
        <f t="shared" si="1"/>
        <v>3</v>
      </c>
    </row>
    <row r="74" spans="1:7" x14ac:dyDescent="0.2">
      <c r="A74" s="9">
        <v>2</v>
      </c>
      <c r="B74" s="9">
        <v>72</v>
      </c>
      <c r="C74" s="9">
        <v>2</v>
      </c>
      <c r="D74" s="9">
        <v>9</v>
      </c>
      <c r="E74" s="9">
        <v>9</v>
      </c>
      <c r="F74" s="9">
        <v>7</v>
      </c>
      <c r="G74" s="9">
        <f t="shared" si="1"/>
        <v>9</v>
      </c>
    </row>
    <row r="75" spans="1:7" x14ac:dyDescent="0.2">
      <c r="A75" s="9">
        <v>1</v>
      </c>
      <c r="B75" s="9">
        <v>73</v>
      </c>
      <c r="C75" s="9">
        <v>2</v>
      </c>
      <c r="D75" s="9">
        <v>2</v>
      </c>
      <c r="E75" s="9">
        <v>1</v>
      </c>
      <c r="F75" s="9">
        <v>2</v>
      </c>
      <c r="G75" s="9">
        <f t="shared" si="1"/>
        <v>2</v>
      </c>
    </row>
    <row r="76" spans="1:7" x14ac:dyDescent="0.2">
      <c r="A76" s="9">
        <v>3</v>
      </c>
      <c r="B76" s="9">
        <v>74</v>
      </c>
      <c r="C76" s="9">
        <v>5</v>
      </c>
      <c r="D76" s="9">
        <v>8</v>
      </c>
      <c r="E76" s="9">
        <v>10</v>
      </c>
      <c r="F76" s="9">
        <v>0</v>
      </c>
      <c r="G76" s="9">
        <f t="shared" si="1"/>
        <v>10</v>
      </c>
    </row>
    <row r="77" spans="1:7" x14ac:dyDescent="0.2">
      <c r="A77" s="9">
        <v>2</v>
      </c>
      <c r="B77" s="9">
        <v>75</v>
      </c>
      <c r="C77" s="9">
        <v>5</v>
      </c>
      <c r="D77" s="9">
        <v>9</v>
      </c>
      <c r="E77" s="9">
        <v>1</v>
      </c>
      <c r="F77" s="9">
        <v>2</v>
      </c>
      <c r="G77" s="9">
        <f t="shared" si="1"/>
        <v>9</v>
      </c>
    </row>
    <row r="78" spans="1:7" x14ac:dyDescent="0.2">
      <c r="A78" s="9">
        <v>4</v>
      </c>
      <c r="B78" s="9">
        <v>76</v>
      </c>
      <c r="C78" s="9">
        <v>9</v>
      </c>
      <c r="D78" s="9">
        <v>9</v>
      </c>
      <c r="E78" s="9">
        <v>2</v>
      </c>
      <c r="F78" s="9">
        <v>7</v>
      </c>
      <c r="G78" s="9">
        <f t="shared" si="1"/>
        <v>7</v>
      </c>
    </row>
    <row r="79" spans="1:7" x14ac:dyDescent="0.2">
      <c r="A79" s="9">
        <v>1</v>
      </c>
      <c r="B79" s="9">
        <v>77</v>
      </c>
      <c r="C79" s="9">
        <v>2</v>
      </c>
      <c r="D79" s="9">
        <v>0</v>
      </c>
      <c r="E79" s="9">
        <v>0</v>
      </c>
      <c r="F79" s="9">
        <v>0</v>
      </c>
      <c r="G79" s="9">
        <f t="shared" si="1"/>
        <v>2</v>
      </c>
    </row>
    <row r="80" spans="1:7" x14ac:dyDescent="0.2">
      <c r="A80" s="9">
        <v>2</v>
      </c>
      <c r="B80" s="9">
        <v>78</v>
      </c>
      <c r="C80" s="9">
        <v>7</v>
      </c>
      <c r="D80" s="9">
        <v>8</v>
      </c>
      <c r="E80" s="9">
        <v>6</v>
      </c>
      <c r="F80" s="9">
        <v>5</v>
      </c>
      <c r="G80" s="9">
        <f t="shared" si="1"/>
        <v>8</v>
      </c>
    </row>
    <row r="81" spans="1:7" x14ac:dyDescent="0.2">
      <c r="A81" s="9">
        <v>2</v>
      </c>
      <c r="B81" s="9">
        <v>79</v>
      </c>
      <c r="C81" s="9">
        <v>2</v>
      </c>
      <c r="D81" s="9">
        <v>4</v>
      </c>
      <c r="E81" s="9">
        <v>2</v>
      </c>
      <c r="F81" s="9">
        <v>3</v>
      </c>
      <c r="G81" s="9">
        <f t="shared" si="1"/>
        <v>4</v>
      </c>
    </row>
    <row r="82" spans="1:7" x14ac:dyDescent="0.2">
      <c r="A82" s="9">
        <v>4</v>
      </c>
      <c r="B82" s="9">
        <v>80</v>
      </c>
      <c r="C82" s="9">
        <v>0</v>
      </c>
      <c r="D82" s="9">
        <v>0</v>
      </c>
      <c r="E82" s="9">
        <v>2</v>
      </c>
      <c r="F82" s="9">
        <v>7</v>
      </c>
      <c r="G82" s="9">
        <f t="shared" si="1"/>
        <v>7</v>
      </c>
    </row>
  </sheetData>
  <printOptions headings="1" gridLines="1"/>
  <pageMargins left="0.75" right="0.75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9C0B-A144-455D-8F73-36500B616C55}">
  <sheetPr codeName="Sheet8"/>
  <dimension ref="B3:G10"/>
  <sheetViews>
    <sheetView workbookViewId="0">
      <selection activeCell="G6" sqref="G6"/>
    </sheetView>
  </sheetViews>
  <sheetFormatPr defaultRowHeight="12.75" x14ac:dyDescent="0.2"/>
  <cols>
    <col min="1" max="2" width="9.140625" style="9"/>
    <col min="3" max="3" width="11.28515625" style="9" bestFit="1" customWidth="1"/>
    <col min="4" max="5" width="9.140625" style="9"/>
    <col min="6" max="6" width="12.7109375" style="9" customWidth="1"/>
    <col min="7" max="7" width="12.28515625" style="9" bestFit="1" customWidth="1"/>
    <col min="8" max="16384" width="9.140625" style="9"/>
  </cols>
  <sheetData>
    <row r="3" spans="2:7" x14ac:dyDescent="0.2">
      <c r="B3" s="9" t="s">
        <v>185</v>
      </c>
      <c r="C3" s="9" t="s">
        <v>186</v>
      </c>
    </row>
    <row r="4" spans="2:7" x14ac:dyDescent="0.2">
      <c r="B4" s="9">
        <v>0</v>
      </c>
      <c r="C4" s="9">
        <v>0</v>
      </c>
    </row>
    <row r="5" spans="2:7" x14ac:dyDescent="0.2">
      <c r="B5" s="9">
        <v>1</v>
      </c>
      <c r="C5" s="10">
        <v>12000</v>
      </c>
      <c r="F5" s="9" t="s">
        <v>187</v>
      </c>
      <c r="G5" s="9" t="s">
        <v>188</v>
      </c>
    </row>
    <row r="6" spans="2:7" x14ac:dyDescent="0.2">
      <c r="B6" s="9">
        <v>6</v>
      </c>
      <c r="C6" s="10">
        <v>11000</v>
      </c>
      <c r="F6" s="9">
        <v>22</v>
      </c>
      <c r="G6" s="10">
        <f>VLOOKUP(F6,$B$4:$C$8,2)*F6</f>
        <v>198000</v>
      </c>
    </row>
    <row r="7" spans="2:7" x14ac:dyDescent="0.2">
      <c r="B7" s="9">
        <v>11</v>
      </c>
      <c r="C7" s="10">
        <v>10000</v>
      </c>
      <c r="F7" s="9">
        <v>3</v>
      </c>
      <c r="G7" s="10">
        <f>VLOOKUP(F7,$B$4:$C$8,2)*F7</f>
        <v>36000</v>
      </c>
    </row>
    <row r="8" spans="2:7" x14ac:dyDescent="0.2">
      <c r="B8" s="9">
        <v>21</v>
      </c>
      <c r="C8" s="10">
        <v>9000</v>
      </c>
      <c r="F8" s="9">
        <v>7</v>
      </c>
      <c r="G8" s="10">
        <f>VLOOKUP(F8,$B$4:$C$8,2)*F8</f>
        <v>77000</v>
      </c>
    </row>
    <row r="9" spans="2:7" x14ac:dyDescent="0.2">
      <c r="F9" s="9">
        <v>13</v>
      </c>
      <c r="G9" s="10">
        <f>VLOOKUP(F9,$B$4:$C$8,2)*F9</f>
        <v>130000</v>
      </c>
    </row>
    <row r="10" spans="2:7" x14ac:dyDescent="0.2">
      <c r="F10" s="9">
        <v>0</v>
      </c>
      <c r="G10" s="10">
        <f>VLOOKUP(F10,$B$4:$C$8,2)*F10</f>
        <v>0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AEBF-10B8-4361-8815-D4FB4F9226E0}">
  <sheetPr codeName="Sheet9"/>
  <dimension ref="B2:G12"/>
  <sheetViews>
    <sheetView workbookViewId="0">
      <selection activeCell="G8" sqref="G8"/>
    </sheetView>
  </sheetViews>
  <sheetFormatPr defaultRowHeight="12.75" x14ac:dyDescent="0.2"/>
  <cols>
    <col min="1" max="2" width="9.140625" style="9"/>
    <col min="3" max="3" width="11.28515625" style="9" bestFit="1" customWidth="1"/>
    <col min="4" max="4" width="19.42578125" style="9" customWidth="1"/>
    <col min="5" max="5" width="9.140625" style="9"/>
    <col min="6" max="6" width="12.7109375" style="9" customWidth="1"/>
    <col min="7" max="7" width="12.28515625" style="9" bestFit="1" customWidth="1"/>
    <col min="8" max="16384" width="9.140625" style="9"/>
  </cols>
  <sheetData>
    <row r="2" spans="2:7" x14ac:dyDescent="0.2">
      <c r="G2" s="9" t="s">
        <v>189</v>
      </c>
    </row>
    <row r="3" spans="2:7" x14ac:dyDescent="0.2">
      <c r="B3" s="9" t="s">
        <v>185</v>
      </c>
      <c r="C3" s="9" t="s">
        <v>186</v>
      </c>
      <c r="D3" s="9" t="s">
        <v>190</v>
      </c>
    </row>
    <row r="4" spans="2:7" x14ac:dyDescent="0.2">
      <c r="B4" s="9">
        <v>1</v>
      </c>
      <c r="C4" s="10">
        <v>12000</v>
      </c>
      <c r="D4" s="9">
        <v>0</v>
      </c>
    </row>
    <row r="5" spans="2:7" x14ac:dyDescent="0.2">
      <c r="B5" s="9">
        <v>6</v>
      </c>
      <c r="C5" s="10">
        <v>11000</v>
      </c>
      <c r="D5" s="11">
        <v>60000</v>
      </c>
      <c r="F5" s="9" t="s">
        <v>187</v>
      </c>
      <c r="G5" s="9" t="s">
        <v>188</v>
      </c>
    </row>
    <row r="6" spans="2:7" x14ac:dyDescent="0.2">
      <c r="B6" s="9">
        <v>11</v>
      </c>
      <c r="C6" s="10">
        <v>10000</v>
      </c>
      <c r="D6" s="11">
        <f>D5+C5*(B6-B5)</f>
        <v>115000</v>
      </c>
      <c r="F6" s="9">
        <v>22</v>
      </c>
      <c r="G6" s="10">
        <f t="shared" ref="G6:G7" si="0">VLOOKUP(F6,$B$4:$D$8,3)+(F6--1-VLOOKUP(F6,$B$4:$D$8,1))*VLOOKUP(F6,$B$4:$D$8,2)</f>
        <v>233000</v>
      </c>
    </row>
    <row r="7" spans="2:7" x14ac:dyDescent="0.2">
      <c r="B7" s="9">
        <v>21</v>
      </c>
      <c r="C7" s="10">
        <v>9000</v>
      </c>
      <c r="D7" s="11">
        <v>215000</v>
      </c>
      <c r="F7" s="9">
        <v>3</v>
      </c>
      <c r="G7" s="10">
        <f t="shared" si="0"/>
        <v>36000</v>
      </c>
    </row>
    <row r="8" spans="2:7" x14ac:dyDescent="0.2">
      <c r="D8" s="11">
        <f>D7+C7*(B8-B7)</f>
        <v>26000</v>
      </c>
      <c r="F8" s="9">
        <v>7</v>
      </c>
      <c r="G8" s="10">
        <f>VLOOKUP(F8,$B$4:$D$8,3)+(F8--1-VLOOKUP(F8,$B$4:$D$8,1))*VLOOKUP(F8,$B$4:$D$8,2)</f>
        <v>82000</v>
      </c>
    </row>
    <row r="9" spans="2:7" x14ac:dyDescent="0.2">
      <c r="F9" s="9">
        <v>13</v>
      </c>
      <c r="G9" s="10">
        <f t="shared" ref="G9:G12" si="1">VLOOKUP(F9,$B$4:$D$8,3)+(F9--1-VLOOKUP(F9,$B$4:$D$8,1))*VLOOKUP(F9,$B$4:$D$8,2)</f>
        <v>145000</v>
      </c>
    </row>
    <row r="10" spans="2:7" x14ac:dyDescent="0.2">
      <c r="F10" s="9">
        <v>8</v>
      </c>
      <c r="G10" s="10">
        <f t="shared" si="1"/>
        <v>93000</v>
      </c>
    </row>
    <row r="11" spans="2:7" x14ac:dyDescent="0.2">
      <c r="F11" s="9">
        <v>4</v>
      </c>
      <c r="G11" s="10">
        <f t="shared" si="1"/>
        <v>48000</v>
      </c>
    </row>
    <row r="12" spans="2:7" x14ac:dyDescent="0.2">
      <c r="F12" s="9">
        <v>10</v>
      </c>
      <c r="G12" s="10">
        <f t="shared" si="1"/>
        <v>115000</v>
      </c>
    </row>
  </sheetData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EF65EE-6AFD-43A3-BFAB-98952E625D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9F71D34-F003-44F1-AD6F-9B9C6B94C314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13415220-434A-45FE-B4A8-9FDE73EEF5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S3_1</vt:lpstr>
      <vt:lpstr>S3_10</vt:lpstr>
      <vt:lpstr>S3_11</vt:lpstr>
      <vt:lpstr>S3_12</vt:lpstr>
      <vt:lpstr>S3_13</vt:lpstr>
      <vt:lpstr>S3_14</vt:lpstr>
      <vt:lpstr>S3_2</vt:lpstr>
      <vt:lpstr>S3_3</vt:lpstr>
      <vt:lpstr>S3_4</vt:lpstr>
      <vt:lpstr>S3_5</vt:lpstr>
      <vt:lpstr>S3_6</vt:lpstr>
      <vt:lpstr>S3_7-1</vt:lpstr>
      <vt:lpstr>S3_7-2</vt:lpstr>
      <vt:lpstr>S3_7-3</vt:lpstr>
      <vt:lpstr>S3_7-4</vt:lpstr>
      <vt:lpstr>S3_8</vt:lpstr>
      <vt:lpstr>S3_9</vt:lpstr>
      <vt:lpstr>cutoffs</vt:lpstr>
      <vt:lpstr>lookage</vt:lpstr>
      <vt:lpstr>lookexp</vt:lpstr>
      <vt:lpstr>looksal</vt:lpstr>
      <vt:lpstr>S3_10!lookup</vt:lpstr>
      <vt:lpstr>S3_13!lookup</vt:lpstr>
      <vt:lpstr>S3_5!lookup</vt:lpstr>
      <vt:lpstr>S3_8!lookup</vt:lpstr>
      <vt:lpstr>lookup</vt:lpstr>
      <vt:lpstr>lookupprice</vt:lpstr>
      <vt:lpstr>Qual</vt:lpstr>
    </vt:vector>
  </TitlesOfParts>
  <Manager/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 Chang</dc:creator>
  <cp:keywords/>
  <dc:description/>
  <cp:lastModifiedBy>Administrator</cp:lastModifiedBy>
  <cp:revision/>
  <dcterms:created xsi:type="dcterms:W3CDTF">2006-12-20T13:50:55Z</dcterms:created>
  <dcterms:modified xsi:type="dcterms:W3CDTF">2019-09-26T07:30:35Z</dcterms:modified>
  <cp:category/>
</cp:coreProperties>
</file>